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sh\Desktop\"/>
    </mc:Choice>
  </mc:AlternateContent>
  <xr:revisionPtr revIDLastSave="0" documentId="8_{9D0C9F68-4FC3-4EC9-8D73-22AB53A01C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ickStarter_Original" sheetId="1" r:id="rId1"/>
    <sheet name="Theater_Outcomes_VS_Launch" sheetId="8" r:id="rId2"/>
    <sheet name="Outcome_VS_Goal" sheetId="17" r:id="rId3"/>
    <sheet name="Kickstarter_Challenge" sheetId="15" r:id="rId4"/>
  </sheets>
  <calcPr calcId="191029" calcMode="manual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5" l="1"/>
  <c r="C2" i="15"/>
  <c r="D2" i="15"/>
  <c r="D12" i="15"/>
  <c r="D11" i="15"/>
  <c r="D10" i="15"/>
  <c r="D9" i="15"/>
  <c r="D8" i="15"/>
  <c r="D13" i="15"/>
  <c r="D7" i="15"/>
  <c r="D6" i="15"/>
  <c r="D5" i="15"/>
  <c r="D4" i="15"/>
  <c r="C3" i="15"/>
  <c r="C13" i="15"/>
  <c r="G13" i="15" s="1"/>
  <c r="B13" i="15"/>
  <c r="F13" i="15" s="1"/>
  <c r="C12" i="15"/>
  <c r="G12" i="15" s="1"/>
  <c r="B12" i="15"/>
  <c r="E12" i="15" s="1"/>
  <c r="H12" i="15" s="1"/>
  <c r="C11" i="15"/>
  <c r="G11" i="15" s="1"/>
  <c r="B11" i="15"/>
  <c r="F11" i="15" s="1"/>
  <c r="C10" i="15"/>
  <c r="G10" i="15" s="1"/>
  <c r="B10" i="15"/>
  <c r="F10" i="15" s="1"/>
  <c r="C9" i="15"/>
  <c r="G9" i="15" s="1"/>
  <c r="B9" i="15"/>
  <c r="F9" i="15" s="1"/>
  <c r="C8" i="15"/>
  <c r="G8" i="15" s="1"/>
  <c r="B8" i="15"/>
  <c r="E8" i="15" s="1"/>
  <c r="H8" i="15" s="1"/>
  <c r="C7" i="15"/>
  <c r="G7" i="15" s="1"/>
  <c r="B7" i="15"/>
  <c r="F7" i="15" s="1"/>
  <c r="C6" i="15"/>
  <c r="G6" i="15" s="1"/>
  <c r="B6" i="15"/>
  <c r="E6" i="15" s="1"/>
  <c r="H6" i="15" s="1"/>
  <c r="C5" i="15"/>
  <c r="G5" i="15" s="1"/>
  <c r="B5" i="15"/>
  <c r="F5" i="15" s="1"/>
  <c r="C4" i="15"/>
  <c r="G4" i="15" s="1"/>
  <c r="B4" i="15"/>
  <c r="E4" i="15" s="1"/>
  <c r="H4" i="15" s="1"/>
  <c r="B3" i="15"/>
  <c r="B2" i="15"/>
  <c r="E13" i="15"/>
  <c r="H13" i="15" s="1"/>
  <c r="E7" i="15"/>
  <c r="H7" i="15" s="1"/>
  <c r="E11" i="15"/>
  <c r="H11" i="15" s="1"/>
  <c r="E10" i="15"/>
  <c r="H10" i="15" s="1"/>
  <c r="E9" i="15"/>
  <c r="H9" i="15" s="1"/>
  <c r="E5" i="15"/>
  <c r="F6" i="15" l="1"/>
  <c r="F12" i="15"/>
  <c r="F4" i="15"/>
  <c r="F8" i="15"/>
  <c r="E3" i="15"/>
  <c r="H3" i="15" s="1"/>
  <c r="E2" i="15"/>
  <c r="H5" i="1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F3" i="15" l="1"/>
  <c r="G3" i="15"/>
  <c r="H2" i="15"/>
  <c r="F2" i="15"/>
  <c r="G2" i="15"/>
</calcChain>
</file>

<file path=xl/sharedStrings.xml><?xml version="1.0" encoding="utf-8"?>
<sst xmlns="http://schemas.openxmlformats.org/spreadsheetml/2006/main" count="24758" uniqueCount="8350">
  <si>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</si>
  <si>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</si>
  <si>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</si>
  <si>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</si>
  <si>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</si>
  <si>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</si>
  <si>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</si>
  <si>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</si>
  <si>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</si>
  <si>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</si>
  <si>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</si>
  <si>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</si>
  <si>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</si>
  <si>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</si>
  <si>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</si>
  <si>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</si>
  <si>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</si>
  <si>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</si>
  <si>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</si>
  <si>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</si>
  <si>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</si>
  <si>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</si>
  <si>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</si>
  <si>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</si>
  <si>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</si>
  <si>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</si>
  <si>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</si>
  <si>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</si>
  <si>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</si>
  <si>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</si>
  <si>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</si>
  <si>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</si>
  <si>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</si>
  <si>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</si>
  <si>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</si>
  <si>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</si>
  <si>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</si>
  <si>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</si>
  <si>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</si>
  <si>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</si>
  <si>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</si>
  <si>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</si>
  <si>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</si>
  <si>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</si>
  <si>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</si>
  <si>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</si>
  <si>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</si>
  <si>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</si>
  <si>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</si>
  <si>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</si>
  <si>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</si>
  <si>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</si>
  <si>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</si>
  <si>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</si>
  <si>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</si>
  <si>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</si>
  <si>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</si>
  <si>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</si>
  <si>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</si>
  <si>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</si>
  <si>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</si>
  <si>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</si>
  <si>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</si>
  <si>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</si>
  <si>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</si>
  <si>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</si>
  <si>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</si>
  <si>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</si>
  <si>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</si>
  <si>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</si>
  <si>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</si>
  <si>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</si>
  <si>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</si>
  <si>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</si>
  <si>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</si>
  <si>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</si>
  <si>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</si>
  <si>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</si>
  <si>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</si>
  <si>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</si>
  <si>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</si>
  <si>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</si>
  <si>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</si>
  <si>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</si>
  <si>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</si>
  <si>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</si>
  <si>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</si>
  <si>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</si>
  <si>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</si>
  <si>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</si>
  <si>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</si>
  <si>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</si>
  <si>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</si>
  <si>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</si>
  <si>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</si>
  <si>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</si>
  <si>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</si>
  <si>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</si>
  <si>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</si>
  <si>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</si>
  <si>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</si>
  <si>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</si>
  <si>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</si>
  <si>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</si>
  <si>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</si>
  <si>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</si>
  <si>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</si>
  <si>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</si>
  <si>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</si>
  <si>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</si>
  <si>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</si>
  <si>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</si>
  <si>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</si>
  <si>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</si>
  <si>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</si>
  <si>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</si>
  <si>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</si>
  <si>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</si>
  <si>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</si>
  <si>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</si>
  <si>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</si>
  <si>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</si>
  <si>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</si>
  <si>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</si>
  <si>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</si>
  <si>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</si>
  <si>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</si>
  <si>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</si>
  <si>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</si>
  <si>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</si>
  <si>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</si>
  <si>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</si>
  <si>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</si>
  <si>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</si>
  <si>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</si>
  <si>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</si>
  <si>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</si>
  <si>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</si>
  <si>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</si>
  <si>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</si>
  <si>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</si>
  <si>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</si>
  <si>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</si>
  <si>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</si>
  <si>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</si>
  <si>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</si>
  <si>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</si>
  <si>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</si>
  <si>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</si>
  <si>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</si>
  <si>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</si>
  <si>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</si>
  <si>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</si>
  <si>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</si>
  <si>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</si>
  <si>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</si>
  <si>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</si>
  <si>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</si>
  <si>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</si>
  <si>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</si>
  <si>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</si>
  <si>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</si>
  <si>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</si>
  <si>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</si>
  <si>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</si>
  <si>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</si>
  <si>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</si>
  <si>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</si>
  <si>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</si>
  <si>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</si>
  <si>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</si>
  <si>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</si>
  <si>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</si>
  <si>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</si>
  <si>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</si>
  <si>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</si>
  <si>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</si>
  <si>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</si>
  <si>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</si>
  <si>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</si>
  <si>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</si>
  <si>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</si>
  <si>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</si>
  <si>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</si>
  <si>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</si>
  <si>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</si>
  <si>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</si>
  <si>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</si>
  <si>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</si>
  <si>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</si>
  <si>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</si>
  <si>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</si>
  <si>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</si>
  <si>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</si>
  <si>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</si>
  <si>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</si>
  <si>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</si>
  <si>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</si>
  <si>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</si>
  <si>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</si>
  <si>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</si>
  <si>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</si>
  <si>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</si>
  <si>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</si>
  <si>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</si>
  <si>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</si>
  <si>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</si>
  <si>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</si>
  <si>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</si>
  <si>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</si>
  <si>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</si>
  <si>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</si>
  <si>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</si>
  <si>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</si>
  <si>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</si>
  <si>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</si>
  <si>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</si>
  <si>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</si>
  <si>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</si>
  <si>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</si>
  <si>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</si>
  <si>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</si>
  <si>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</si>
  <si>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</si>
  <si>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</si>
  <si>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</si>
  <si>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</si>
  <si>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</si>
  <si>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</si>
  <si>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</si>
  <si>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</si>
  <si>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</si>
  <si>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</si>
  <si>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</si>
  <si>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</si>
  <si>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</si>
  <si>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</si>
  <si>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</si>
  <si>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</si>
  <si>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</si>
  <si>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</si>
  <si>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</si>
  <si>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</si>
  <si>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</si>
  <si>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</si>
  <si>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</si>
  <si>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</si>
  <si>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</si>
  <si>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</si>
  <si>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</si>
  <si>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</si>
  <si>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</si>
  <si>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</si>
  <si>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</si>
  <si>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</si>
  <si>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</si>
  <si>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</si>
  <si>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</si>
  <si>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</si>
  <si>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</si>
  <si>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</si>
  <si>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</si>
  <si>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</si>
  <si>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</si>
  <si>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</si>
  <si>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</si>
  <si>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</si>
  <si>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</si>
  <si>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</si>
  <si>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</si>
  <si>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</si>
  <si>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</si>
  <si>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</si>
  <si>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</si>
  <si>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</si>
  <si>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</si>
  <si>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</si>
  <si>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</si>
  <si>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</si>
  <si>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</si>
  <si>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</si>
  <si>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</si>
  <si>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</si>
  <si>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</si>
  <si>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</si>
  <si>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</si>
  <si>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</si>
  <si>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</si>
  <si>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</si>
  <si>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</si>
  <si>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</si>
  <si>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</si>
  <si>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</si>
  <si>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</si>
  <si>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</si>
  <si>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</si>
  <si>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</si>
  <si>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</si>
  <si>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</si>
  <si>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</si>
  <si>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</si>
  <si>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</si>
  <si>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</si>
  <si>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</si>
  <si>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</si>
  <si>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</si>
  <si>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</si>
  <si>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</si>
  <si>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</si>
  <si>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</si>
  <si>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</si>
  <si>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</si>
  <si>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</si>
  <si>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</si>
  <si>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</si>
  <si>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</si>
  <si>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</si>
  <si>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</si>
  <si>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</si>
  <si>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</si>
  <si>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</si>
  <si>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</si>
  <si>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</si>
  <si>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</si>
  <si>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</si>
  <si>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</si>
  <si>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</si>
  <si>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</si>
  <si>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</si>
  <si>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</si>
  <si>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</si>
  <si>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</si>
  <si>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</si>
  <si>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</si>
  <si>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</si>
  <si>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</si>
  <si>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</si>
  <si>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</si>
  <si>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</si>
  <si>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</si>
  <si>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</si>
  <si>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</si>
  <si>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</si>
  <si>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</si>
  <si>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</si>
  <si>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</si>
  <si>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</si>
  <si>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</si>
  <si>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</si>
  <si>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</si>
  <si>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</si>
  <si>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</si>
  <si>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</si>
  <si>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</si>
  <si>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</si>
  <si>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</si>
  <si>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</si>
  <si>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</si>
  <si>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</si>
  <si>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</si>
  <si>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</si>
  <si>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</si>
  <si>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</si>
  <si>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</si>
  <si>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</si>
  <si>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</si>
  <si>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</si>
  <si>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</si>
  <si>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</si>
  <si>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</si>
  <si>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</si>
  <si>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</si>
  <si>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</si>
  <si>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</si>
  <si>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</si>
  <si>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</si>
  <si>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</si>
  <si>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</si>
  <si>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</si>
  <si>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</si>
  <si>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</si>
  <si>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</si>
  <si>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</si>
  <si>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</si>
  <si>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</si>
  <si>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</si>
  <si>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</si>
  <si>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</si>
  <si>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</si>
  <si>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</si>
  <si>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</si>
  <si>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</si>
  <si>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</si>
  <si>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</si>
  <si>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</si>
  <si>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</si>
  <si>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</si>
  <si>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</si>
  <si>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</si>
  <si>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</si>
  <si>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</si>
  <si>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</si>
  <si>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</si>
  <si>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</si>
  <si>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</si>
  <si>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</si>
  <si>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</si>
  <si>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</si>
  <si>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</si>
  <si>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</si>
  <si>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</si>
  <si>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</si>
  <si>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</si>
  <si>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</si>
  <si>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</si>
  <si>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</si>
  <si>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</si>
  <si>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</si>
  <si>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</si>
  <si>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</si>
  <si>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</si>
  <si>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</si>
  <si>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</si>
  <si>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</si>
  <si>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</si>
  <si>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</si>
  <si>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</si>
  <si>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</si>
  <si>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</si>
  <si>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</si>
  <si>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</si>
  <si>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</si>
  <si>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</si>
  <si>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</si>
  <si>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</si>
  <si>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</si>
  <si>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</si>
  <si>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</si>
  <si>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</si>
  <si>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</si>
  <si>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</si>
  <si>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</si>
  <si>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</si>
  <si>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</si>
  <si>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</si>
  <si>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</si>
  <si>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</si>
  <si>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</si>
  <si>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</si>
  <si>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</si>
  <si>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</si>
  <si>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</si>
  <si>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</si>
  <si>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</si>
  <si>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</si>
  <si>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</si>
  <si>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</si>
  <si>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</si>
  <si>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</si>
  <si>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</si>
  <si>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</si>
  <si>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</si>
  <si>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</si>
  <si>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</si>
  <si>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</si>
  <si>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</si>
  <si>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</si>
  <si>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</si>
  <si>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</si>
  <si>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</si>
  <si>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</si>
  <si>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</si>
  <si>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</si>
  <si>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</si>
  <si>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</si>
  <si>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</si>
  <si>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</si>
  <si>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</si>
  <si>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</si>
  <si>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</si>
  <si>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</si>
  <si>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</si>
  <si>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</si>
  <si>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</si>
  <si>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</si>
  <si>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</si>
  <si>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</si>
  <si>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</si>
  <si>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</si>
  <si>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</si>
  <si>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</si>
  <si>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</si>
  <si>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</si>
  <si>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</si>
  <si>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</si>
  <si>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</si>
  <si>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</si>
  <si>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</si>
  <si>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</si>
  <si>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</si>
  <si>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</si>
  <si>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</si>
  <si>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</si>
  <si>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</si>
  <si>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</si>
  <si>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</si>
  <si>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</si>
  <si>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</si>
  <si>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</si>
  <si>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</si>
  <si>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</si>
  <si>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</si>
  <si>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</si>
  <si>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</si>
  <si>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</si>
  <si>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</si>
  <si>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</si>
  <si>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</si>
  <si>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</si>
  <si>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</si>
  <si>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</si>
  <si>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</si>
  <si>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</si>
  <si>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</si>
  <si>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</si>
  <si>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</si>
  <si>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</si>
  <si>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</si>
  <si>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</si>
  <si>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</si>
  <si>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</si>
  <si>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</si>
  <si>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</si>
  <si>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</si>
  <si>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</si>
  <si>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</si>
  <si>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</si>
  <si>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</si>
  <si>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</si>
  <si>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</si>
  <si>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</si>
  <si>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</si>
  <si>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</si>
  <si>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</si>
  <si>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</si>
  <si>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</si>
  <si>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</si>
  <si>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</si>
  <si>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</si>
  <si>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</si>
  <si>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</si>
  <si>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</si>
  <si>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</si>
  <si>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</si>
  <si>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</si>
  <si>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</si>
  <si>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</si>
  <si>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</si>
  <si>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</si>
  <si>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</si>
  <si>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</si>
  <si>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</si>
  <si>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</si>
  <si>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</si>
  <si>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</si>
  <si>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</si>
  <si>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</si>
  <si>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</si>
  <si>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</si>
  <si>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</si>
  <si>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</si>
  <si>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</si>
  <si>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</si>
  <si>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</si>
  <si>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</si>
  <si>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</si>
  <si>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</si>
  <si>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</si>
  <si>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</si>
  <si>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</si>
  <si>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</si>
  <si>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</si>
  <si>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</si>
  <si>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</si>
  <si>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</si>
  <si>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</si>
  <si>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</si>
  <si>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</si>
  <si>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</si>
  <si>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</si>
  <si>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</si>
  <si>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</si>
  <si>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</si>
  <si>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</si>
  <si>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</si>
  <si>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</si>
  <si>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</si>
  <si>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</si>
  <si>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</si>
  <si>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</si>
  <si>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</si>
  <si>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</si>
  <si>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</si>
  <si>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</si>
  <si>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</si>
  <si>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</si>
  <si>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</si>
  <si>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</si>
  <si>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</si>
  <si>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</si>
  <si>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</si>
  <si>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</si>
  <si>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</si>
  <si>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</si>
  <si>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</si>
  <si>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</si>
  <si>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</si>
  <si>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</si>
  <si>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</si>
  <si>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</si>
  <si>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</si>
  <si>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</si>
  <si>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</si>
  <si>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</si>
  <si>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</si>
  <si>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</si>
  <si>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</si>
  <si>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</si>
  <si>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</si>
  <si>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</si>
  <si>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</si>
  <si>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</si>
  <si>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</si>
  <si>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</si>
  <si>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</si>
  <si>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</si>
  <si>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</si>
  <si>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</si>
  <si>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</si>
  <si>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</si>
  <si>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</si>
  <si>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</si>
  <si>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</si>
  <si>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</si>
  <si>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</si>
  <si>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</si>
  <si>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</si>
  <si>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</si>
  <si>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</si>
  <si>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</si>
  <si>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</si>
  <si>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</si>
  <si>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</si>
  <si>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</si>
  <si>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</si>
  <si>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</si>
  <si>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</si>
  <si>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</si>
  <si>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</si>
  <si>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</si>
  <si>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</si>
  <si>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</si>
  <si>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</si>
  <si>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</si>
  <si>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</si>
  <si>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</si>
  <si>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</si>
  <si>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</si>
  <si>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</si>
  <si>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</si>
  <si>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</si>
  <si>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</si>
  <si>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</si>
  <si>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</si>
  <si>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</si>
  <si>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</si>
  <si>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</si>
  <si>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</si>
  <si>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</si>
  <si>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</si>
  <si>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</si>
  <si>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</si>
  <si>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</si>
  <si>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</si>
  <si>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</si>
  <si>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</si>
  <si>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</si>
  <si>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</si>
  <si>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</si>
  <si>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</si>
  <si>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</si>
  <si>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</si>
  <si>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</si>
  <si>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</si>
  <si>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</si>
  <si>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</si>
  <si>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</si>
  <si>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</si>
  <si>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</si>
  <si>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</si>
  <si>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</si>
  <si>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</si>
  <si>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</si>
  <si>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</si>
  <si>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</si>
  <si>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</si>
  <si>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</si>
  <si>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</si>
  <si>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</si>
  <si>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</si>
  <si>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</si>
  <si>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</si>
  <si>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</si>
  <si>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</si>
  <si>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</si>
  <si>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</si>
  <si>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</si>
  <si>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</si>
  <si>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</si>
  <si>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</si>
  <si>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</si>
  <si>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</si>
  <si>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</si>
  <si>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</si>
  <si>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</si>
  <si>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</si>
  <si>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</si>
  <si>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</si>
  <si>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</si>
  <si>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</si>
  <si>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</si>
  <si>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</si>
  <si>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</si>
  <si>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</si>
  <si>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</si>
  <si>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</si>
  <si>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</si>
  <si>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</si>
  <si>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</si>
  <si>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</si>
  <si>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</si>
  <si>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</si>
  <si>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</si>
  <si>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</si>
  <si>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</si>
  <si>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</si>
  <si>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</si>
  <si>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</si>
  <si>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</si>
  <si>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</si>
  <si>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</si>
  <si>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</si>
  <si>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</si>
  <si>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</si>
  <si>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</si>
  <si>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</si>
  <si>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</si>
  <si>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</si>
  <si>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</si>
  <si>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</si>
  <si>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</si>
  <si>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</si>
  <si>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</si>
  <si>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</si>
  <si>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</si>
  <si>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</si>
  <si>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</si>
  <si>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</si>
  <si>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</si>
  <si>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</si>
  <si>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</si>
  <si>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</si>
  <si>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</si>
  <si>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</si>
  <si>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</si>
  <si>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</si>
  <si>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</si>
  <si>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</si>
  <si>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</si>
  <si>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</si>
  <si>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</si>
  <si>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</si>
  <si>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</si>
  <si>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</si>
  <si>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</si>
  <si>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</si>
  <si>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</si>
  <si>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</si>
  <si>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</si>
  <si>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</si>
  <si>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</si>
  <si>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</si>
  <si>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</si>
  <si>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</si>
  <si>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</si>
  <si>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</si>
  <si>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</si>
  <si>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</si>
  <si>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</si>
  <si>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</si>
  <si>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</si>
  <si>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</si>
  <si>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</si>
  <si>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</si>
  <si>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</si>
  <si>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</si>
  <si>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</si>
  <si>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</si>
  <si>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</si>
  <si>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</si>
  <si>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</si>
  <si>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</si>
  <si>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</si>
  <si>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</si>
  <si>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</si>
  <si>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</si>
  <si>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</si>
  <si>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</si>
  <si>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</si>
  <si>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</si>
  <si>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</si>
  <si>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</si>
  <si>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</si>
  <si>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</si>
  <si>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</si>
  <si>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</si>
  <si>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</si>
  <si>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</si>
  <si>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</si>
  <si>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</si>
  <si>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</si>
  <si>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</si>
  <si>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</si>
  <si>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</si>
  <si>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</si>
  <si>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</si>
  <si>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</si>
  <si>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</si>
  <si>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</si>
  <si>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</si>
  <si>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</si>
  <si>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</si>
  <si>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</si>
  <si>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</si>
  <si>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</si>
  <si>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</si>
  <si>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</si>
  <si>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</si>
  <si>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</si>
  <si>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</si>
  <si>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</si>
  <si>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</si>
  <si>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</si>
  <si>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</si>
  <si>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</si>
  <si>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</si>
  <si>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</si>
  <si>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</si>
  <si>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</si>
  <si>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</si>
  <si>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</si>
  <si>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</si>
  <si>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</si>
  <si>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</si>
  <si>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</si>
  <si>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</si>
  <si>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</si>
  <si>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</si>
  <si>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</si>
  <si>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</si>
  <si>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</si>
  <si>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</si>
  <si>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</si>
  <si>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</si>
  <si>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</si>
  <si>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</si>
  <si>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</si>
  <si>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</si>
  <si>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</si>
  <si>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</si>
  <si>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</si>
  <si>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</si>
  <si>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</si>
  <si>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</si>
  <si>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</si>
  <si>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</si>
  <si>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</si>
  <si>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</si>
  <si>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</si>
  <si>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</si>
  <si>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</si>
  <si>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</si>
  <si>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</si>
  <si>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</si>
  <si>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</si>
  <si>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</si>
  <si>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</si>
  <si>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</si>
  <si>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</si>
  <si>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</si>
  <si>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</si>
  <si>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</si>
  <si>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</si>
  <si>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</si>
  <si>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</si>
  <si>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</si>
  <si>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</si>
  <si>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</si>
  <si>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</si>
  <si>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</si>
  <si>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</si>
  <si>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</si>
  <si>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</si>
  <si>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</si>
  <si>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</si>
  <si>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</si>
  <si>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</si>
  <si>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</si>
  <si>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</si>
  <si>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</si>
  <si>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</si>
  <si>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</si>
  <si>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</si>
  <si>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</si>
  <si>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</si>
  <si>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</si>
  <si>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</si>
  <si>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</si>
  <si>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</si>
  <si>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</si>
  <si>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</si>
  <si>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</si>
  <si>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</si>
  <si>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</si>
  <si>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</si>
  <si>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</si>
  <si>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</si>
  <si>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</si>
  <si>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</si>
  <si>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</si>
  <si>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</si>
  <si>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</si>
  <si>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</si>
  <si>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</si>
  <si>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</si>
  <si>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</si>
  <si>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</si>
  <si>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</si>
  <si>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</si>
  <si>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</si>
  <si>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</si>
  <si>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</si>
  <si>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</si>
  <si>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</si>
  <si>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</si>
  <si>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</si>
  <si>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</si>
  <si>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</si>
  <si>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</si>
  <si>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</si>
  <si>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</si>
  <si>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</si>
  <si>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</si>
  <si>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</si>
  <si>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</si>
  <si>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</si>
  <si>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</si>
  <si>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</si>
  <si>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</si>
  <si>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</si>
  <si>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</si>
  <si>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</si>
  <si>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</si>
  <si>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</si>
  <si>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</si>
  <si>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</si>
  <si>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</si>
  <si>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</si>
  <si>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</si>
  <si>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</si>
  <si>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</si>
  <si>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</si>
  <si>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</si>
  <si>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</si>
  <si>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</si>
  <si>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</si>
  <si>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</si>
  <si>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</si>
  <si>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</si>
  <si>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</si>
  <si>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</si>
  <si>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</si>
  <si>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</si>
  <si>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</si>
  <si>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</si>
  <si>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</si>
  <si>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</si>
  <si>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</si>
  <si>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</si>
  <si>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</si>
  <si>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</si>
  <si>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</si>
  <si>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</si>
  <si>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</si>
  <si>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</si>
  <si>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</si>
  <si>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</si>
  <si>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</si>
  <si>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</si>
  <si>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</si>
  <si>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</si>
  <si>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</si>
  <si>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</si>
  <si>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</si>
  <si>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</si>
  <si>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</si>
  <si>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</si>
  <si>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</si>
  <si>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</si>
  <si>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</si>
  <si>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</si>
  <si>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</si>
  <si>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</si>
  <si>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</si>
  <si>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</si>
  <si>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</si>
  <si>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</si>
  <si>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</si>
  <si>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</si>
  <si>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</si>
  <si>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</si>
  <si>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</si>
  <si>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</si>
  <si>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</si>
  <si>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</si>
  <si>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</si>
  <si>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</si>
  <si>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</si>
  <si>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</si>
  <si>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</si>
  <si>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</si>
  <si>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</si>
  <si>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</si>
  <si>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</si>
  <si>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</si>
  <si>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</si>
  <si>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</si>
  <si>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</si>
  <si>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</si>
  <si>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</si>
  <si>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</si>
  <si>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</si>
  <si>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</si>
  <si>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</si>
  <si>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</si>
  <si>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</si>
  <si>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</si>
  <si>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</si>
  <si>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</si>
  <si>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</si>
  <si>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</si>
  <si>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</si>
  <si>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</si>
  <si>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</si>
  <si>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</si>
  <si>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</si>
  <si>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</si>
  <si>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</si>
  <si>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</si>
  <si>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</si>
  <si>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</si>
  <si>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</si>
  <si>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</si>
  <si>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</si>
  <si>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</si>
  <si>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</si>
  <si>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</si>
  <si>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</si>
  <si>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</si>
  <si>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</si>
  <si>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</si>
  <si>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</si>
  <si>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</si>
  <si>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</si>
  <si>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</si>
  <si>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</si>
  <si>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</si>
  <si>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</si>
  <si>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</si>
  <si>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</si>
  <si>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</si>
  <si>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</si>
  <si>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</si>
  <si>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</si>
  <si>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</si>
  <si>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</si>
  <si>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</si>
  <si>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</si>
  <si>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</si>
  <si>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</si>
  <si>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</si>
  <si>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</si>
  <si>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</si>
  <si>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</si>
  <si>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</si>
  <si>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</si>
  <si>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</si>
  <si>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</si>
  <si>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</si>
  <si>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</si>
  <si>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</si>
  <si>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</si>
  <si>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</si>
  <si>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</si>
  <si>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</si>
  <si>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</si>
  <si>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</si>
  <si>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</si>
  <si>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</si>
  <si>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</si>
  <si>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</si>
  <si>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</si>
  <si>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</si>
  <si>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</si>
  <si>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</si>
  <si>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</si>
  <si>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</si>
  <si>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</si>
  <si>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</si>
  <si>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</si>
  <si>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</si>
  <si>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</si>
  <si>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</si>
  <si>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</si>
  <si>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</si>
  <si>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</si>
  <si>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</si>
  <si>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</si>
  <si>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</si>
  <si>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</si>
  <si>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</si>
  <si>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</si>
  <si>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</si>
  <si>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</si>
  <si>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</si>
  <si>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</si>
  <si>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</si>
  <si>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</si>
  <si>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</si>
  <si>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</si>
  <si>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</si>
  <si>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</si>
  <si>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</si>
  <si>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</si>
  <si>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</si>
  <si>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</si>
  <si>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</si>
  <si>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</si>
  <si>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</si>
  <si>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</si>
  <si>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</si>
  <si>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</si>
  <si>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</si>
  <si>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</si>
  <si>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</si>
  <si>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</si>
  <si>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</si>
  <si>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</si>
  <si>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</si>
  <si>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</si>
  <si>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</si>
  <si>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</si>
  <si>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</si>
  <si>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</si>
  <si>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</si>
  <si>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</si>
  <si>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</si>
  <si>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</si>
  <si>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</si>
  <si>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</si>
  <si>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</si>
  <si>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</si>
  <si>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</si>
  <si>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</si>
  <si>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</si>
  <si>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</si>
  <si>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</si>
  <si>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</si>
  <si>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</si>
  <si>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</si>
  <si>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</si>
  <si>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</si>
  <si>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</si>
  <si>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</si>
  <si>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</si>
  <si>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</si>
  <si>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</si>
  <si>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</si>
  <si>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</si>
  <si>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</si>
  <si>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</si>
  <si>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</si>
  <si>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</si>
  <si>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</si>
  <si>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</si>
  <si>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</si>
  <si>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</si>
  <si>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</si>
  <si>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</si>
  <si>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</si>
  <si>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</si>
  <si>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</si>
  <si>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</si>
  <si>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</si>
  <si>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</si>
  <si>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</si>
  <si>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</si>
  <si>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</si>
  <si>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</si>
  <si>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</si>
  <si>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</si>
  <si>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</si>
  <si>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</si>
  <si>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</si>
  <si>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</si>
  <si>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</si>
  <si>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</si>
  <si>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</si>
  <si>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</si>
  <si>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</si>
  <si>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</si>
  <si>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</si>
  <si>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</si>
  <si>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</si>
  <si>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</si>
  <si>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</si>
  <si>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</si>
  <si>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</si>
  <si>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</si>
  <si>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</si>
  <si>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</si>
  <si>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</si>
  <si>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</si>
  <si>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</si>
  <si>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</si>
  <si>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</si>
  <si>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</si>
  <si>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</si>
  <si>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</si>
  <si>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</si>
  <si>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</si>
  <si>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</si>
  <si>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</si>
  <si>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</si>
  <si>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</si>
  <si>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</si>
  <si>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</si>
  <si>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</si>
  <si>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</si>
  <si>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</si>
  <si>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</si>
  <si>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</si>
  <si>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</si>
  <si>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</si>
  <si>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</si>
  <si>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</si>
  <si>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</si>
  <si>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</si>
  <si>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</si>
  <si>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</si>
  <si>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</si>
  <si>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</si>
  <si>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</si>
  <si>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</si>
  <si>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</si>
  <si>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</si>
  <si>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</si>
  <si>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</si>
  <si>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</si>
  <si>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</si>
  <si>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</si>
  <si>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</si>
  <si>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</si>
  <si>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</si>
  <si>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</si>
  <si>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</si>
  <si>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</si>
  <si>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</si>
  <si>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</si>
  <si>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</si>
  <si>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</si>
  <si>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</si>
  <si>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</si>
  <si>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</si>
  <si>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</si>
  <si>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</si>
  <si>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</si>
  <si>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</si>
  <si>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</si>
  <si>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</si>
  <si>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</si>
  <si>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</si>
  <si>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</si>
  <si>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</si>
  <si>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</si>
  <si>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</si>
  <si>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</si>
  <si>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</si>
  <si>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</si>
  <si>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</si>
  <si>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</si>
  <si>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</si>
  <si>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</si>
  <si>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</si>
  <si>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</si>
  <si>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</si>
  <si>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</si>
  <si>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</si>
  <si>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</si>
  <si>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</si>
  <si>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</si>
  <si>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</si>
  <si>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</si>
  <si>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</si>
  <si>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</si>
  <si>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</si>
  <si>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</si>
  <si>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</si>
  <si>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</si>
  <si>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</si>
  <si>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</si>
  <si>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</si>
  <si>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</si>
  <si>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</si>
  <si>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</si>
  <si>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</si>
  <si>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</si>
  <si>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</si>
  <si>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</si>
  <si>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</si>
  <si>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</si>
  <si>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</si>
  <si>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</si>
  <si>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</si>
  <si>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</si>
  <si>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</si>
  <si>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</si>
  <si>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</si>
  <si>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</si>
  <si>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</si>
  <si>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</si>
  <si>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</si>
  <si>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</si>
  <si>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</si>
  <si>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</si>
  <si>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</si>
  <si>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</si>
  <si>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</si>
  <si>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</si>
  <si>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</si>
  <si>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</si>
  <si>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</si>
  <si>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</si>
  <si>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</si>
  <si>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</si>
  <si>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</si>
  <si>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</si>
  <si>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</si>
  <si>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</si>
  <si>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</si>
  <si>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</si>
  <si>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</si>
  <si>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</si>
  <si>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</si>
  <si>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</si>
  <si>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</si>
  <si>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</si>
  <si>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</si>
  <si>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</si>
  <si>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</si>
  <si>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</si>
  <si>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</si>
  <si>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</si>
  <si>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</si>
  <si>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</si>
  <si>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</si>
  <si>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</si>
  <si>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</si>
  <si>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</si>
  <si>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</si>
  <si>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</si>
  <si>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</si>
  <si>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</si>
  <si>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</si>
  <si>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</si>
  <si>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</si>
  <si>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</si>
  <si>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</si>
  <si>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</si>
  <si>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</si>
  <si>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</si>
  <si>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</si>
  <si>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</si>
  <si>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</si>
  <si>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</si>
  <si>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</si>
  <si>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</si>
  <si>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</si>
  <si>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</si>
  <si>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</si>
  <si>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</si>
  <si>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</si>
  <si>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</si>
  <si>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</si>
  <si>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</si>
  <si>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</si>
  <si>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</si>
  <si>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</si>
  <si>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</si>
  <si>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</si>
  <si>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</si>
  <si>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</si>
  <si>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</si>
  <si>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</si>
  <si>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</si>
  <si>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</si>
  <si>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</si>
  <si>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</si>
  <si>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</si>
  <si>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</si>
  <si>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</si>
  <si>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</si>
  <si>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</si>
  <si>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</si>
  <si>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</si>
  <si>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</si>
  <si>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</si>
  <si>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</si>
  <si>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</si>
  <si>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</si>
  <si>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</si>
  <si>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</si>
  <si>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</si>
  <si>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</si>
  <si>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</si>
  <si>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</si>
  <si>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</si>
  <si>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</si>
  <si>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</si>
  <si>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</si>
  <si>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</si>
  <si>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</si>
  <si>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</si>
  <si>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</si>
  <si>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</si>
  <si>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</si>
  <si>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</si>
  <si>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</si>
  <si>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</si>
  <si>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</si>
  <si>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</si>
  <si>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</si>
  <si>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</si>
  <si>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</si>
  <si>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</si>
  <si>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</si>
  <si>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</si>
  <si>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</si>
  <si>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</si>
  <si>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</si>
  <si>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</si>
  <si>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</si>
  <si>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</si>
  <si>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</si>
  <si>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</si>
  <si>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</si>
  <si>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</si>
  <si>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</si>
  <si>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</si>
  <si>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</si>
  <si>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</si>
  <si>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</si>
  <si>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</si>
  <si>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</si>
  <si>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</si>
  <si>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</si>
  <si>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</si>
  <si>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</si>
  <si>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</si>
  <si>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</si>
  <si>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</si>
  <si>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</si>
  <si>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</si>
  <si>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</si>
  <si>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</si>
  <si>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</si>
  <si>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</si>
  <si>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</si>
  <si>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</si>
  <si>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</si>
  <si>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</si>
  <si>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</si>
  <si>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</si>
  <si>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</si>
  <si>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</si>
  <si>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</si>
  <si>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</si>
  <si>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</si>
  <si>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</si>
  <si>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</si>
  <si>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</si>
  <si>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</si>
  <si>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</si>
  <si>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</si>
  <si>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</si>
  <si>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</si>
  <si>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</si>
  <si>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</si>
  <si>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</si>
  <si>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</si>
  <si>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</si>
  <si>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</si>
  <si>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</si>
  <si>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</si>
  <si>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</si>
  <si>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</si>
  <si>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</si>
  <si>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</si>
  <si>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</si>
  <si>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</si>
  <si>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</si>
  <si>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</si>
  <si>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</si>
  <si>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</si>
  <si>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</si>
  <si>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</si>
  <si>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</si>
  <si>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</si>
  <si>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</si>
  <si>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</si>
  <si>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</si>
  <si>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</si>
  <si>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</si>
  <si>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</si>
  <si>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</si>
  <si>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</si>
  <si>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</si>
  <si>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</si>
  <si>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</si>
  <si>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</si>
  <si>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</si>
  <si>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</si>
  <si>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</si>
  <si>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</si>
  <si>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</si>
  <si>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</si>
  <si>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</si>
  <si>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</si>
  <si>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</si>
  <si>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</si>
  <si>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</si>
  <si>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</si>
  <si>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</si>
  <si>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</si>
  <si>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</si>
  <si>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</si>
  <si>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</si>
  <si>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</si>
  <si>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</si>
  <si>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</si>
  <si>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</si>
  <si>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</si>
  <si>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</si>
  <si>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</si>
  <si>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</si>
  <si>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</si>
  <si>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</si>
  <si>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</si>
  <si>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</si>
  <si>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</si>
  <si>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</si>
  <si>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</si>
  <si>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</si>
  <si>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</si>
  <si>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</si>
  <si>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</si>
  <si>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</si>
  <si>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</si>
  <si>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</si>
  <si>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</si>
  <si>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</si>
  <si>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</si>
  <si>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</si>
  <si>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</si>
  <si>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</si>
  <si>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</si>
  <si>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</si>
  <si>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</si>
  <si>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</si>
  <si>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</si>
  <si>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</si>
  <si>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</si>
  <si>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</si>
  <si>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</si>
  <si>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</si>
  <si>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</si>
  <si>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</si>
  <si>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</si>
  <si>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</si>
  <si>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</si>
  <si>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</si>
  <si>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</si>
  <si>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</si>
  <si>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</si>
  <si>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</si>
  <si>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</si>
  <si>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</si>
  <si>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</si>
  <si>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</si>
  <si>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</si>
  <si>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</si>
  <si>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</si>
  <si>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</si>
  <si>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</si>
  <si>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</si>
  <si>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</si>
  <si>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</si>
  <si>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</si>
  <si>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</si>
  <si>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</si>
  <si>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</si>
  <si>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</si>
  <si>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</si>
  <si>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</si>
  <si>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</si>
  <si>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</si>
  <si>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</si>
  <si>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</si>
  <si>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</si>
  <si>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</si>
  <si>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</si>
  <si>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</si>
  <si>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</si>
  <si>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</si>
  <si>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</si>
  <si>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</si>
  <si>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</si>
  <si>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</si>
  <si>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</si>
  <si>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</si>
  <si>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</si>
  <si>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</si>
  <si>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</si>
  <si>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</si>
  <si>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</si>
  <si>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</si>
  <si>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</si>
  <si>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</si>
  <si>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</si>
  <si>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</si>
  <si>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</si>
  <si>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</si>
  <si>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</si>
  <si>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</si>
  <si>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</si>
  <si>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</si>
  <si>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</si>
  <si>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</si>
  <si>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</si>
  <si>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</si>
  <si>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</si>
  <si>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</si>
  <si>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</si>
  <si>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</si>
  <si>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</si>
  <si>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</si>
  <si>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</si>
  <si>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</si>
  <si>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</si>
  <si>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</si>
  <si>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</si>
  <si>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</si>
  <si>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</si>
  <si>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</si>
  <si>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</si>
  <si>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</si>
  <si>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</si>
  <si>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</si>
  <si>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</si>
  <si>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</si>
  <si>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</si>
  <si>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</si>
  <si>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</si>
  <si>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</si>
  <si>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</si>
  <si>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</si>
  <si>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</si>
  <si>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</si>
  <si>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</si>
  <si>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</si>
  <si>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</si>
  <si>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</si>
  <si>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</si>
  <si>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</si>
  <si>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</si>
  <si>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</si>
  <si>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</si>
  <si>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</si>
  <si>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</si>
  <si>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</si>
  <si>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</si>
  <si>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</si>
  <si>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</si>
  <si>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</si>
  <si>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</si>
  <si>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</si>
  <si>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</si>
  <si>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</si>
  <si>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</si>
  <si>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</si>
  <si>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</si>
  <si>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</si>
  <si>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</si>
  <si>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</si>
  <si>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</si>
  <si>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</si>
  <si>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</si>
  <si>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</si>
  <si>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</si>
  <si>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</si>
  <si>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</si>
  <si>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</si>
  <si>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</si>
  <si>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</si>
  <si>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</si>
  <si>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</si>
  <si>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</si>
  <si>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</si>
  <si>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</si>
  <si>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</si>
  <si>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</si>
  <si>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</si>
  <si>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</si>
  <si>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</si>
  <si>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</si>
  <si>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</si>
  <si>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</si>
  <si>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</si>
  <si>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</si>
  <si>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</si>
  <si>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</si>
  <si>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</si>
  <si>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</si>
  <si>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</si>
  <si>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</si>
  <si>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</si>
  <si>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</si>
  <si>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</si>
  <si>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</si>
  <si>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</si>
  <si>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</si>
  <si>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</si>
  <si>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</si>
  <si>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</si>
  <si>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</si>
  <si>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</si>
  <si>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</si>
  <si>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</si>
  <si>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</si>
  <si>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</si>
  <si>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</si>
  <si>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</si>
  <si>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</si>
  <si>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</si>
  <si>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</si>
  <si>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</si>
  <si>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</si>
  <si>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</si>
  <si>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</si>
  <si>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</si>
  <si>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</si>
  <si>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</si>
  <si>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</si>
  <si>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</si>
  <si>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</si>
  <si>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</si>
  <si>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</si>
  <si>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</si>
  <si>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</si>
  <si>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</si>
  <si>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</si>
  <si>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</si>
  <si>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</si>
  <si>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</si>
  <si>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</si>
  <si>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</si>
  <si>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</si>
  <si>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</si>
  <si>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</si>
  <si>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</si>
  <si>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</si>
  <si>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</si>
  <si>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</si>
  <si>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</si>
  <si>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</si>
  <si>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</si>
  <si>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</si>
  <si>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</si>
  <si>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</si>
  <si>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</si>
  <si>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</si>
  <si>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</si>
  <si>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</si>
  <si>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</si>
  <si>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</si>
  <si>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</si>
  <si>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</si>
  <si>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</si>
  <si>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</si>
  <si>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</si>
  <si>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</si>
  <si>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</si>
  <si>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</si>
  <si>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</si>
  <si>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</si>
  <si>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</si>
  <si>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</si>
  <si>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</si>
  <si>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</si>
  <si>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</si>
  <si>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</si>
  <si>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</si>
  <si>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</si>
  <si>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</si>
  <si>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</si>
  <si>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</si>
  <si>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</si>
  <si>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</si>
  <si>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</si>
  <si>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</si>
  <si>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</si>
  <si>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</si>
  <si>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</si>
  <si>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</si>
  <si>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</si>
  <si>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</si>
  <si>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</si>
  <si>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</si>
  <si>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</si>
  <si>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</si>
  <si>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</si>
  <si>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</si>
  <si>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</si>
  <si>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</si>
  <si>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</si>
  <si>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</si>
  <si>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</si>
  <si>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</si>
  <si>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</si>
  <si>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</si>
  <si>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</si>
  <si>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</si>
  <si>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</si>
  <si>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</si>
  <si>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</si>
  <si>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</si>
  <si>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</si>
  <si>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</si>
  <si>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</si>
  <si>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</si>
  <si>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</si>
  <si>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</si>
  <si>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</si>
  <si>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</si>
  <si>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</si>
  <si>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</si>
  <si>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</si>
  <si>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</si>
  <si>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</si>
  <si>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</si>
  <si>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</si>
  <si>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</si>
  <si>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</si>
  <si>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</si>
  <si>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</si>
  <si>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</si>
  <si>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</si>
  <si>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</si>
  <si>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</si>
  <si>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</si>
  <si>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</si>
  <si>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</si>
  <si>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</si>
  <si>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</si>
  <si>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</si>
  <si>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</si>
  <si>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</si>
  <si>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</si>
  <si>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</si>
  <si>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</si>
  <si>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</si>
  <si>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</si>
  <si>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</si>
  <si>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</si>
  <si>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</si>
  <si>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</si>
  <si>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</si>
  <si>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</si>
  <si>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</si>
  <si>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</si>
  <si>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</si>
  <si>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</si>
  <si>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</si>
  <si>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</si>
  <si>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</si>
  <si>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</si>
  <si>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</si>
  <si>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</si>
  <si>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</si>
  <si>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</si>
  <si>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</si>
  <si>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</si>
  <si>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</si>
  <si>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</si>
  <si>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</si>
  <si>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</si>
  <si>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</si>
  <si>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</si>
  <si>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</si>
  <si>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</si>
  <si>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</si>
  <si>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</si>
  <si>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</si>
  <si>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</si>
  <si>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</si>
  <si>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</si>
  <si>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</si>
  <si>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</si>
  <si>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</si>
  <si>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</si>
  <si>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</si>
  <si>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</si>
  <si>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</si>
  <si>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</si>
  <si>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</si>
  <si>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</si>
  <si>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</si>
  <si>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</si>
  <si>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</si>
  <si>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</si>
  <si>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</si>
  <si>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</si>
  <si>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</si>
  <si>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</si>
  <si>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</si>
  <si>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</si>
  <si>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</si>
  <si>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</si>
  <si>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</si>
  <si>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</si>
  <si>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</si>
  <si>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</si>
  <si>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</si>
  <si>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</si>
  <si>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</si>
  <si>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</si>
  <si>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</si>
  <si>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</si>
  <si>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</si>
  <si>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</si>
  <si>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</si>
  <si>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</si>
  <si>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</si>
  <si>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</si>
  <si>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</si>
  <si>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</si>
  <si>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</si>
  <si>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</si>
  <si>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</si>
  <si>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</si>
  <si>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</si>
  <si>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</si>
  <si>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</si>
  <si>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</si>
  <si>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</si>
  <si>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</si>
  <si>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</si>
  <si>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</si>
  <si>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</si>
  <si>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</si>
  <si>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</si>
  <si>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</si>
  <si>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</si>
  <si>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</si>
  <si>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</si>
  <si>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</si>
  <si>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</si>
  <si>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</si>
  <si>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</si>
  <si>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</si>
  <si>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</si>
  <si>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</si>
  <si>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</si>
  <si>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</si>
  <si>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</si>
  <si>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</si>
  <si>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</si>
  <si>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</si>
  <si>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</si>
  <si>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</si>
  <si>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</si>
  <si>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</si>
  <si>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</si>
  <si>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</si>
  <si>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</si>
  <si>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</si>
  <si>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</si>
  <si>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</si>
  <si>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</si>
  <si>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</si>
  <si>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</si>
  <si>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</si>
  <si>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</si>
  <si>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</si>
  <si>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</si>
  <si>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</si>
  <si>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</si>
  <si>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</si>
  <si>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</si>
  <si>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</si>
  <si>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</si>
  <si>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</si>
  <si>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</si>
  <si>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</si>
  <si>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</si>
  <si>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</si>
  <si>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</si>
  <si>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</si>
  <si>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</si>
  <si>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</si>
  <si>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</si>
  <si>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</si>
  <si>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</si>
  <si>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</si>
  <si>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</si>
  <si>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</si>
  <si>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</si>
  <si>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</si>
  <si>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</si>
  <si>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</si>
  <si>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</si>
  <si>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</si>
  <si>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</si>
  <si>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</si>
  <si>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</si>
  <si>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</si>
  <si>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</si>
  <si>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</si>
  <si>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</si>
  <si>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</si>
  <si>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</si>
  <si>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</si>
  <si>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</si>
  <si>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</si>
  <si>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</si>
  <si>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</si>
  <si>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</si>
  <si>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</si>
  <si>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</si>
  <si>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</si>
  <si>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</si>
  <si>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</si>
  <si>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</si>
  <si>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</si>
  <si>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</si>
  <si>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</si>
  <si>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</si>
  <si>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</si>
  <si>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</si>
  <si>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</si>
  <si>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</si>
  <si>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</si>
  <si>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</si>
  <si>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</si>
  <si>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</si>
  <si>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</si>
  <si>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</si>
  <si>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</si>
  <si>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</si>
  <si>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</si>
  <si>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</si>
  <si>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</si>
  <si>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</si>
  <si>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</si>
  <si>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</si>
  <si>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</si>
  <si>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</si>
  <si>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</si>
  <si>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</si>
  <si>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</si>
  <si>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</si>
  <si>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</si>
  <si>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</si>
  <si>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</si>
  <si>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</si>
  <si>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</si>
  <si>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</si>
  <si>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</si>
  <si>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</si>
  <si>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</si>
  <si>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</si>
  <si>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</si>
  <si>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</si>
  <si>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</si>
  <si>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</si>
  <si>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</si>
  <si>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</si>
  <si>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</si>
  <si>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</si>
  <si>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</si>
  <si>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</si>
  <si>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</si>
  <si>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</si>
  <si>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</si>
  <si>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</si>
  <si>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</si>
  <si>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</si>
  <si>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</si>
  <si>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</si>
  <si>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</si>
  <si>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</si>
  <si>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</si>
  <si>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</si>
  <si>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</si>
  <si>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</si>
  <si>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</si>
  <si>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</si>
  <si>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</si>
  <si>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</si>
  <si>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</si>
  <si>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</si>
  <si>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</si>
  <si>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</si>
  <si>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</si>
  <si>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</si>
  <si>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</si>
  <si>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</si>
  <si>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</si>
  <si>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</si>
  <si>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</si>
  <si>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</si>
  <si>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</si>
  <si>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</si>
  <si>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</si>
  <si>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</si>
  <si>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</si>
  <si>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</si>
  <si>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</si>
  <si>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</si>
  <si>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</si>
  <si>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</si>
  <si>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</si>
  <si>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</si>
  <si>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</si>
  <si>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</si>
  <si>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</si>
  <si>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</si>
  <si>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</si>
  <si>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</si>
  <si>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</si>
  <si>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</si>
  <si>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</si>
  <si>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</si>
  <si>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</si>
  <si>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</si>
  <si>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</si>
  <si>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</si>
  <si>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</si>
  <si>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</si>
  <si>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</si>
  <si>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</si>
  <si>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</si>
  <si>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</si>
  <si>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</si>
  <si>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</si>
  <si>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</si>
  <si>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</si>
  <si>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</si>
  <si>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</si>
  <si>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</si>
  <si>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</si>
  <si>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</si>
  <si>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</si>
  <si>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</si>
  <si>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</si>
  <si>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</si>
  <si>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</si>
  <si>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</si>
  <si>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</si>
  <si>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</si>
  <si>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</si>
  <si>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</si>
  <si>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</si>
  <si>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</si>
  <si>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</si>
  <si>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</si>
  <si>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</si>
  <si>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</si>
  <si>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</si>
  <si>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</si>
  <si>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</si>
  <si>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</si>
  <si>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</si>
  <si>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</si>
  <si>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</si>
  <si>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</si>
  <si>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</si>
  <si>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</si>
  <si>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</si>
  <si>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</si>
  <si>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</si>
  <si>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</si>
  <si>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</si>
  <si>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</si>
  <si>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</si>
  <si>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</si>
  <si>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</si>
  <si>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</si>
  <si>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</si>
  <si>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</si>
  <si>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</si>
  <si>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</si>
  <si>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</si>
  <si>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</si>
  <si>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</si>
  <si>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</si>
  <si>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</si>
  <si>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</si>
  <si>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</si>
  <si>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</si>
  <si>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</si>
  <si>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</si>
  <si>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</si>
  <si>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</si>
  <si>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</si>
  <si>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</si>
  <si>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</si>
  <si>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</si>
  <si>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</si>
  <si>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</si>
  <si>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</si>
  <si>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</si>
  <si>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</si>
  <si>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</si>
  <si>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</si>
  <si>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</si>
  <si>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</si>
  <si>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</si>
  <si>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</si>
  <si>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</si>
  <si>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</si>
  <si>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</si>
  <si>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</si>
  <si>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</si>
  <si>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</si>
  <si>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</si>
  <si>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</si>
  <si>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</si>
  <si>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</si>
  <si>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</si>
  <si>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</si>
  <si>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</si>
  <si>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</si>
  <si>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</si>
  <si>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</si>
  <si>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</si>
  <si>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</si>
  <si>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</si>
  <si>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</si>
  <si>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</si>
  <si>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</si>
  <si>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</si>
  <si>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</si>
  <si>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</si>
  <si>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</si>
  <si>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</si>
  <si>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</si>
  <si>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</si>
  <si>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</si>
  <si>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</si>
  <si>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</si>
  <si>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</si>
  <si>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</si>
  <si>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</si>
  <si>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</si>
  <si>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</si>
  <si>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</si>
  <si>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</si>
  <si>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</si>
  <si>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</si>
  <si>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</si>
  <si>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</si>
  <si>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</si>
  <si>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</si>
  <si>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</si>
  <si>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</si>
  <si>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</si>
  <si>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</si>
  <si>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</si>
  <si>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</si>
  <si>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</si>
  <si>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</si>
  <si>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</si>
  <si>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</si>
  <si>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</si>
  <si>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</si>
  <si>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</si>
  <si>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</si>
  <si>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</si>
  <si>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</si>
  <si>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</si>
  <si>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</si>
  <si>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</si>
  <si>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</si>
  <si>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</si>
  <si>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</si>
  <si>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</si>
  <si>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</si>
  <si>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</si>
  <si>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</si>
  <si>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</si>
  <si>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</si>
  <si>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</si>
  <si>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</si>
  <si>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</si>
  <si>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</si>
  <si>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</si>
  <si>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</si>
  <si>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</si>
  <si>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</si>
  <si>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</si>
  <si>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</si>
  <si>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</si>
  <si>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</si>
  <si>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</si>
  <si>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</si>
  <si>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</si>
  <si>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</si>
  <si>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</si>
  <si>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</si>
  <si>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</si>
  <si>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</si>
  <si>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</si>
  <si>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</si>
  <si>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</si>
  <si>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</si>
  <si>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</si>
  <si>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</si>
  <si>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</si>
  <si>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</si>
  <si>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</si>
  <si>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</si>
  <si>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</si>
  <si>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</si>
  <si>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</si>
  <si>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</si>
  <si>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</si>
  <si>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</si>
  <si>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</si>
  <si>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</si>
  <si>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</si>
  <si>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</si>
  <si>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</si>
  <si>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</si>
  <si>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</si>
  <si>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</si>
  <si>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</si>
  <si>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</si>
  <si>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</si>
  <si>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</si>
  <si>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</si>
  <si>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</si>
  <si>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</si>
  <si>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</si>
  <si>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</si>
  <si>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</si>
  <si>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</si>
  <si>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</si>
  <si>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</si>
  <si>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</si>
  <si>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</si>
  <si>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</si>
  <si>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</si>
  <si>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</si>
  <si>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</si>
  <si>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</si>
  <si>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</si>
  <si>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</si>
  <si>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</si>
  <si>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</si>
  <si>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</si>
  <si>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</si>
  <si>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</si>
  <si>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</si>
  <si>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</si>
  <si>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</si>
  <si>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</si>
  <si>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</si>
  <si>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</si>
  <si>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</si>
  <si>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</si>
  <si>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</si>
  <si>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</si>
  <si>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</si>
  <si>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</si>
  <si>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</si>
  <si>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</si>
  <si>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</si>
  <si>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</si>
  <si>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</si>
  <si>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</si>
  <si>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</si>
  <si>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</si>
  <si>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</si>
  <si>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</si>
  <si>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</si>
  <si>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</si>
  <si>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</si>
  <si>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</si>
  <si>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</si>
  <si>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</si>
  <si>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</si>
  <si>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</si>
  <si>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</si>
  <si>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</si>
  <si>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</si>
  <si>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</si>
  <si>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</si>
  <si>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</si>
  <si>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</si>
  <si>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</si>
  <si>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</si>
  <si>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</si>
  <si>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</si>
  <si>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</si>
  <si>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</si>
  <si>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</si>
  <si>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</si>
  <si>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</si>
  <si>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</si>
  <si>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</si>
  <si>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</si>
  <si>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</si>
  <si>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</si>
  <si>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</si>
  <si>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</si>
  <si>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</si>
  <si>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</si>
  <si>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</si>
  <si>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</si>
  <si>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</si>
  <si>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</si>
  <si>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</si>
  <si>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</si>
  <si>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</si>
  <si>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</si>
  <si>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</si>
  <si>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</si>
  <si>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</si>
  <si>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</si>
  <si>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</si>
  <si>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</si>
  <si>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</si>
  <si>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</si>
  <si>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</si>
  <si>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</si>
  <si>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</si>
  <si>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</si>
  <si>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</si>
  <si>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</si>
  <si>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</si>
  <si>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</si>
  <si>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</si>
  <si>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</si>
  <si>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</si>
  <si>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</si>
  <si>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</si>
  <si>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</si>
  <si>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</si>
  <si>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</si>
  <si>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</si>
  <si>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</si>
  <si>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</si>
  <si>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</si>
  <si>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</si>
  <si>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</si>
  <si>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</si>
  <si>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</si>
  <si>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</si>
  <si>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</si>
  <si>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</si>
  <si>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</si>
  <si>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</si>
  <si>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</si>
  <si>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</si>
  <si>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</si>
  <si>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</si>
  <si>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</si>
  <si>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</si>
  <si>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</si>
  <si>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</si>
  <si>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</si>
  <si>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</si>
  <si>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</si>
  <si>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</si>
  <si>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</si>
  <si>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</si>
  <si>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</si>
  <si>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</si>
  <si>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</si>
  <si>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</si>
  <si>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</si>
  <si>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</si>
  <si>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</si>
  <si>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</si>
  <si>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</si>
  <si>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</si>
  <si>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</si>
  <si>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</si>
  <si>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</si>
  <si>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</si>
  <si>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</si>
  <si>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</si>
  <si>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</si>
  <si>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</si>
  <si>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</si>
  <si>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</si>
  <si>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</si>
  <si>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</si>
  <si>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</si>
  <si>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</si>
  <si>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</si>
  <si>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</si>
  <si>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</si>
  <si>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</si>
  <si>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</si>
  <si>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</si>
  <si>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</si>
  <si>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</si>
  <si>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</si>
  <si>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</si>
  <si>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</si>
  <si>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</si>
  <si>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</si>
  <si>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</si>
  <si>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</si>
  <si>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</si>
  <si>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</si>
  <si>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</si>
  <si>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</si>
  <si>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</si>
  <si>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</si>
  <si>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</si>
  <si>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</si>
  <si>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</si>
  <si>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</si>
  <si>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</si>
  <si>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</si>
  <si>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</si>
  <si>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</si>
  <si>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</si>
  <si>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</si>
  <si>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</si>
  <si>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</si>
  <si>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</si>
  <si>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</si>
  <si>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</si>
  <si>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</si>
  <si>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</si>
  <si>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</si>
  <si>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</si>
  <si>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</si>
  <si>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</si>
  <si>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</si>
  <si>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</si>
  <si>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</si>
  <si>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</si>
  <si>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</si>
  <si>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</si>
  <si>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</si>
  <si>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</si>
  <si>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</si>
  <si>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</si>
  <si>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</si>
  <si>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</si>
  <si>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</si>
  <si>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</si>
  <si>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</si>
  <si>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</si>
  <si>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</si>
  <si>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</si>
  <si>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</si>
  <si>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</si>
  <si>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</si>
  <si>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</si>
  <si>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</si>
  <si>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</si>
  <si>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</si>
  <si>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</si>
  <si>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</si>
  <si>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</si>
  <si>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</si>
  <si>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</si>
  <si>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</si>
  <si>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</si>
  <si>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</si>
  <si>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</si>
  <si>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</si>
  <si>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</si>
  <si>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</si>
  <si>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</si>
  <si>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</si>
  <si>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</si>
  <si>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</si>
  <si>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</si>
  <si>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</si>
  <si>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</si>
  <si>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</si>
  <si>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</si>
  <si>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</si>
  <si>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</si>
  <si>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</si>
  <si>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</si>
  <si>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</si>
  <si>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</si>
  <si>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</si>
  <si>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</si>
  <si>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</si>
  <si>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</si>
  <si>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</si>
  <si>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</si>
  <si>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</si>
  <si>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</si>
  <si>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</si>
  <si>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</si>
  <si>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</si>
  <si>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</si>
  <si>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</si>
  <si>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</si>
  <si>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</si>
  <si>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</si>
  <si>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</si>
  <si>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</si>
  <si>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</si>
  <si>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</si>
  <si>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</si>
  <si>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</si>
  <si>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</si>
  <si>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</si>
  <si>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</si>
  <si>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</si>
  <si>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</si>
  <si>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</si>
  <si>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</si>
  <si>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</si>
  <si>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</si>
  <si>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</si>
  <si>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</si>
  <si>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</si>
  <si>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</si>
  <si>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</si>
  <si>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</si>
  <si>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</si>
  <si>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</si>
  <si>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</si>
  <si>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</si>
  <si>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</si>
  <si>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</si>
  <si>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</si>
  <si>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</si>
  <si>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</si>
  <si>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</si>
  <si>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</si>
  <si>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</si>
  <si>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</si>
  <si>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</si>
  <si>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</si>
  <si>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</si>
  <si>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</si>
  <si>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</si>
  <si>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</si>
  <si>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</si>
  <si>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</si>
  <si>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</si>
  <si>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</si>
  <si>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</si>
  <si>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</si>
  <si>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</si>
  <si>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</si>
  <si>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</si>
  <si>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</si>
  <si>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</si>
  <si>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</si>
  <si>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</si>
  <si>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</si>
  <si>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</si>
  <si>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</si>
  <si>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</si>
  <si>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</si>
  <si>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</si>
  <si>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</si>
  <si>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</si>
  <si>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</si>
  <si>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</si>
  <si>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</si>
  <si>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</si>
  <si>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</si>
  <si>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</si>
  <si>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</si>
  <si>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</si>
  <si>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</si>
  <si>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</si>
  <si>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</si>
  <si>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</si>
  <si>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</si>
  <si>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</si>
  <si>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</si>
  <si>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</si>
  <si>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</si>
  <si>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</si>
  <si>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</si>
  <si>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</si>
  <si>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</si>
  <si>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</si>
  <si>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</si>
  <si>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</si>
  <si>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</si>
  <si>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</si>
  <si>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</si>
  <si>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</si>
  <si>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</si>
  <si>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</si>
  <si>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</si>
  <si>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</si>
  <si>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</si>
  <si>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</si>
  <si>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</si>
  <si>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</si>
  <si>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</si>
  <si>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</si>
  <si>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</si>
  <si>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</si>
  <si>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</si>
  <si>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</si>
  <si>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</si>
  <si>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</si>
  <si>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</si>
  <si>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</si>
  <si>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</si>
  <si>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</si>
  <si>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</si>
  <si>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</si>
  <si>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</si>
  <si>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</si>
  <si>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</si>
  <si>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</si>
  <si>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</si>
  <si>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</si>
  <si>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</si>
  <si>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</si>
  <si>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</si>
  <si>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</si>
  <si>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</si>
  <si>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</si>
  <si>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</si>
  <si>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</si>
  <si>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</si>
  <si>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</si>
  <si>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</si>
  <si>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</si>
  <si>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</si>
  <si>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</si>
  <si>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</si>
  <si>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</si>
  <si>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</si>
  <si>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</si>
  <si>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</si>
  <si>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</si>
  <si>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</si>
  <si>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</si>
  <si>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</si>
  <si>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</si>
  <si>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</si>
  <si>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</si>
  <si>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</si>
  <si>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</si>
  <si>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</si>
  <si>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</si>
  <si>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</si>
  <si>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</si>
  <si>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</si>
  <si>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</si>
  <si>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</si>
  <si>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</si>
  <si>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</si>
  <si>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</si>
  <si>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</si>
  <si>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</si>
  <si>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</si>
  <si>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</si>
  <si>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</si>
  <si>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</si>
  <si>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</si>
  <si>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</si>
  <si>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</si>
  <si>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</si>
  <si>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</si>
  <si>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</si>
  <si>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</si>
  <si>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</si>
  <si>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</si>
  <si>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</si>
  <si>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</si>
  <si>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</si>
  <si>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</si>
  <si>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</si>
  <si>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</si>
  <si>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</si>
  <si>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</si>
  <si>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</si>
  <si>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</si>
  <si>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</si>
  <si>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</si>
  <si>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</si>
  <si>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</si>
  <si>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</si>
  <si>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</si>
  <si>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</si>
  <si>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</si>
  <si>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</si>
  <si>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</si>
  <si>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</si>
  <si>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</si>
  <si>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</si>
  <si>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</si>
  <si>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</si>
  <si>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</si>
  <si>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</si>
  <si>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</si>
  <si>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</si>
  <si>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</si>
  <si>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</si>
  <si>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</si>
  <si>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</si>
  <si>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</si>
  <si>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</si>
  <si>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</si>
  <si>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</si>
  <si>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</si>
  <si>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</si>
  <si>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</si>
  <si>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</si>
  <si>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</si>
  <si>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</si>
  <si>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</si>
  <si>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</si>
  <si>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</si>
  <si>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</si>
  <si>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</si>
  <si>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</si>
  <si>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</si>
  <si>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</si>
  <si>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</si>
  <si>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</si>
  <si>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</si>
  <si>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</si>
  <si>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</si>
  <si>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</si>
  <si>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</si>
  <si>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</si>
  <si>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</si>
  <si>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</si>
  <si>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</si>
  <si>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</si>
  <si>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</si>
  <si>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</si>
  <si>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</si>
  <si>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</si>
  <si>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</si>
  <si>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</si>
  <si>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</si>
  <si>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</si>
  <si>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</si>
  <si>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</si>
  <si>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</si>
  <si>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</si>
  <si>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</si>
  <si>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</si>
  <si>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</si>
  <si>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</si>
  <si>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</si>
  <si>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</si>
  <si>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</si>
  <si>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</si>
  <si>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</si>
  <si>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</si>
  <si>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</si>
  <si>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</si>
  <si>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</si>
  <si>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</si>
  <si>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</si>
  <si>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</si>
  <si>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</si>
  <si>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</si>
  <si>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</si>
  <si>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</si>
  <si>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</si>
  <si>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</si>
  <si>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</si>
  <si>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</si>
  <si>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</si>
  <si>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</si>
  <si>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</si>
  <si>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</si>
  <si>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</si>
  <si>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</si>
  <si>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</si>
  <si>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</si>
  <si>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</si>
  <si>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</si>
  <si>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</si>
  <si>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</si>
  <si>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</si>
  <si>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</si>
  <si>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</si>
  <si>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</si>
  <si>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</si>
  <si>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</si>
  <si>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</si>
  <si>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</si>
  <si>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</si>
  <si>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</si>
  <si>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</si>
  <si>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</si>
  <si>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</si>
  <si>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</si>
  <si>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</si>
  <si>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</si>
  <si>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</si>
  <si>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</si>
  <si>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</si>
  <si>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</si>
  <si>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</si>
  <si>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</si>
  <si>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</si>
  <si>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</si>
  <si>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</si>
  <si>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</si>
  <si>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</si>
  <si>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</si>
  <si>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</si>
  <si>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</si>
  <si>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</si>
  <si>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</si>
  <si>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</si>
  <si>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</si>
  <si>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</si>
  <si>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</si>
  <si>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</si>
  <si>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</si>
  <si>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</si>
  <si>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</si>
  <si>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</si>
  <si>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</si>
  <si>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</si>
  <si>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</si>
  <si>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</si>
  <si>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</si>
  <si>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</si>
  <si>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</si>
  <si>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</si>
  <si>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</si>
  <si>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</si>
  <si>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</si>
  <si>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</si>
  <si>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</si>
  <si>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</si>
  <si>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</si>
  <si>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</si>
  <si>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</si>
  <si>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</si>
  <si>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</si>
  <si>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</si>
  <si>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</si>
  <si>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</si>
  <si>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</si>
  <si>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</si>
  <si>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</si>
  <si>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</si>
  <si>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</si>
  <si>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</si>
  <si>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</si>
  <si>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</si>
  <si>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</si>
  <si>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</si>
  <si>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</si>
  <si>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</si>
  <si>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</si>
  <si>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</si>
  <si>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</si>
  <si>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</si>
  <si>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</si>
  <si>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</si>
  <si>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</si>
  <si>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</si>
  <si>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</si>
  <si>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</si>
  <si>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</si>
  <si>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</si>
  <si>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</si>
  <si>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</si>
  <si>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</si>
  <si>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</si>
  <si>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</si>
  <si>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</si>
  <si>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</si>
  <si>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</si>
  <si>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</si>
  <si>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</si>
  <si>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</si>
  <si>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</si>
  <si>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</si>
  <si>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</si>
  <si>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</si>
  <si>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</si>
  <si>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</si>
  <si>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</si>
  <si>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</si>
  <si>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</si>
  <si>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</si>
  <si>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</si>
  <si>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</si>
  <si>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</si>
  <si>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</si>
  <si>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</si>
  <si>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</si>
  <si>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</si>
  <si>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</si>
  <si>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</si>
  <si>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</si>
  <si>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</si>
  <si>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</si>
  <si>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</si>
  <si>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</si>
  <si>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</si>
  <si>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</si>
  <si>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</si>
  <si>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</si>
  <si>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</si>
  <si>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</si>
  <si>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</si>
  <si>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</si>
  <si>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</si>
  <si>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</si>
  <si>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</si>
  <si>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</si>
  <si>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</si>
  <si>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</si>
  <si>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</si>
  <si>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</si>
  <si>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</si>
  <si>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</si>
  <si>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</si>
  <si>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</si>
  <si>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</si>
  <si>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</si>
  <si>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</si>
  <si>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</si>
  <si>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</si>
  <si>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</si>
  <si>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</si>
  <si>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</si>
  <si>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</si>
  <si>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</si>
  <si>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</si>
  <si>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</si>
  <si>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</si>
  <si>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</si>
  <si>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</si>
  <si>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</si>
  <si>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</si>
  <si>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</si>
  <si>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</si>
  <si>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</si>
  <si>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</si>
  <si>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</si>
  <si>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</si>
  <si>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</si>
  <si>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</si>
  <si>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</si>
  <si>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</si>
  <si>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</si>
  <si>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</si>
  <si>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</si>
  <si>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</si>
  <si>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</si>
  <si>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</si>
  <si>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</si>
  <si>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</si>
  <si>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</si>
  <si>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</si>
  <si>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</si>
  <si>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</si>
  <si>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</si>
  <si>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</si>
  <si>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</si>
  <si>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</si>
  <si>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</si>
  <si>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</si>
  <si>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</si>
  <si>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</si>
  <si>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</si>
  <si>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</si>
  <si>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</si>
  <si>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</si>
  <si>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</si>
  <si>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</si>
  <si>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</si>
  <si>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</si>
  <si>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</si>
  <si>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</si>
  <si>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</si>
  <si>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</si>
  <si>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</si>
  <si>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</si>
  <si>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</si>
  <si>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</si>
  <si>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</si>
  <si>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</si>
  <si>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</si>
  <si>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</si>
  <si>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</si>
  <si>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</si>
  <si>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</si>
  <si>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</si>
  <si>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</si>
  <si>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</si>
  <si>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</si>
  <si>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</si>
  <si>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</si>
  <si>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</si>
  <si>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</si>
  <si>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</si>
  <si>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</si>
  <si>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</si>
  <si>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</si>
  <si>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</si>
  <si>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</si>
  <si>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</si>
  <si>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</si>
  <si>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</si>
  <si>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</si>
  <si>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</si>
  <si>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</si>
  <si>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</si>
  <si>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</si>
  <si>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</si>
  <si>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</si>
  <si>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</si>
  <si>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</si>
  <si>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</si>
  <si>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</si>
  <si>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</si>
  <si>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</si>
  <si>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</si>
  <si>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</si>
  <si>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</si>
  <si>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</si>
  <si>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</si>
  <si>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</si>
  <si>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</si>
  <si>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</si>
  <si>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</si>
  <si>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</si>
  <si>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</si>
  <si>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</si>
  <si>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</si>
  <si>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</si>
  <si>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</si>
  <si>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</si>
  <si>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</si>
  <si>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</si>
  <si>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</si>
  <si>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</si>
  <si>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</si>
  <si>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</si>
  <si>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</si>
  <si>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</si>
  <si>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</si>
  <si>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</si>
  <si>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</si>
  <si>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</si>
  <si>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</si>
  <si>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</si>
  <si>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</si>
  <si>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</si>
  <si>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</si>
  <si>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</si>
  <si>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</si>
  <si>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</si>
  <si>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</si>
  <si>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</si>
  <si>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</si>
  <si>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</si>
  <si>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</si>
  <si>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</si>
  <si>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</si>
  <si>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</si>
  <si>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</si>
  <si>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</si>
  <si>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</si>
  <si>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</si>
  <si>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</si>
  <si>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</si>
  <si>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</si>
  <si>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</si>
  <si>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</si>
  <si>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</si>
  <si>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</si>
  <si>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</si>
  <si>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</si>
  <si>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</si>
  <si>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</si>
  <si>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</si>
  <si>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</si>
  <si>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</si>
  <si>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</si>
  <si>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</si>
  <si>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</si>
  <si>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</si>
  <si>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</si>
  <si>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</si>
  <si>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</si>
  <si>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</si>
  <si>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</si>
  <si>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</si>
  <si>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</si>
  <si>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</si>
  <si>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</si>
  <si>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</si>
  <si>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</si>
  <si>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</si>
  <si>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</si>
  <si>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</si>
  <si>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</si>
  <si>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</si>
  <si>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</si>
  <si>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</si>
  <si>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</si>
  <si>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</si>
  <si>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</si>
  <si>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</si>
  <si>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</si>
  <si>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</si>
  <si>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</si>
  <si>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</si>
  <si>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</si>
  <si>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</si>
  <si>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</si>
  <si>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</si>
  <si>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</si>
  <si>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</si>
  <si>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</si>
  <si>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</si>
  <si>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</si>
  <si>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</si>
  <si>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</si>
  <si>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</si>
  <si>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</si>
  <si>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</si>
  <si>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</si>
  <si>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</si>
  <si>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</si>
  <si>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</si>
  <si>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</si>
  <si>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</si>
  <si>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</si>
  <si>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</si>
  <si>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</si>
  <si>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</si>
  <si>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</si>
  <si>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</si>
  <si>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</si>
  <si>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</si>
  <si>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</si>
  <si>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</si>
  <si>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</si>
  <si>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</si>
  <si>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</si>
  <si>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</si>
  <si>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</si>
  <si>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</si>
  <si>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</si>
  <si>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</si>
  <si>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</si>
  <si>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</si>
  <si>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</si>
  <si>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</si>
  <si>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</si>
  <si>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</si>
  <si>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</si>
  <si>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</si>
  <si>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</si>
  <si>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</si>
  <si>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</si>
  <si>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</si>
  <si>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</si>
  <si>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</si>
  <si>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</si>
  <si>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</si>
  <si>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</si>
  <si>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</si>
  <si>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</si>
  <si>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</si>
  <si>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</si>
  <si>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</si>
  <si>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</si>
  <si>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</si>
  <si>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</si>
  <si>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</si>
  <si>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</si>
  <si>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</si>
  <si>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</si>
  <si>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</si>
  <si>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</si>
  <si>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</si>
  <si>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</si>
  <si>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</si>
  <si>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</si>
  <si>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</si>
  <si>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</si>
  <si>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</si>
  <si>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</si>
  <si>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</si>
  <si>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</si>
  <si>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</si>
  <si>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</si>
  <si>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</si>
  <si>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</si>
  <si>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</si>
  <si>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</si>
  <si>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</si>
  <si>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</si>
  <si>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</si>
  <si>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</si>
  <si>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</si>
  <si>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</si>
  <si>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</si>
  <si>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</si>
  <si>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</si>
  <si>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</si>
  <si>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</si>
  <si>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</si>
  <si>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</si>
  <si>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</si>
  <si>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</si>
  <si>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</si>
  <si>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</si>
  <si>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</si>
  <si>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</si>
  <si>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</si>
  <si>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</si>
  <si>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</si>
  <si>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</si>
  <si>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</si>
  <si>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</si>
  <si>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</si>
  <si>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</si>
  <si>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</si>
  <si>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</si>
  <si>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</si>
  <si>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</si>
  <si>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</si>
  <si>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</si>
  <si>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</si>
  <si>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</si>
  <si>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</si>
  <si>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</si>
  <si>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</si>
  <si>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</si>
  <si>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</si>
  <si>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</si>
  <si>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</si>
  <si>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</si>
  <si>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</si>
  <si>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</si>
  <si>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</si>
  <si>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</si>
  <si>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</si>
  <si>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</si>
  <si>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</si>
  <si>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</si>
  <si>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</si>
  <si>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</si>
  <si>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</si>
  <si>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</si>
  <si>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</si>
  <si>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</si>
  <si>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</si>
  <si>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</si>
  <si>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</si>
  <si>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</si>
  <si>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</si>
  <si>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</si>
  <si>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</si>
  <si>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</si>
  <si>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</si>
  <si>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</si>
  <si>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</si>
  <si>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</si>
  <si>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</si>
  <si>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</si>
  <si>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</si>
  <si>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</si>
  <si>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</si>
  <si>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</si>
  <si>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</si>
  <si>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</si>
  <si>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</si>
  <si>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</si>
  <si>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</si>
  <si>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</si>
  <si>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</si>
  <si>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</si>
  <si>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</si>
  <si>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</si>
  <si>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</si>
  <si>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</si>
  <si>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</si>
  <si>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</si>
  <si>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</si>
  <si>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</si>
  <si>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</si>
  <si>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</si>
  <si>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</si>
  <si>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</si>
  <si>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</si>
  <si>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</si>
  <si>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</si>
  <si>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</si>
  <si>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</si>
  <si>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</si>
  <si>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</si>
  <si>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</si>
  <si>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</si>
  <si>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</si>
  <si>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</si>
  <si>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</si>
  <si>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</si>
  <si>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</si>
  <si>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</si>
  <si>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</si>
  <si>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</si>
  <si>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</si>
  <si>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</si>
  <si>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</si>
  <si>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</si>
  <si>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</si>
  <si>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</si>
  <si>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</si>
  <si>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</si>
  <si>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</si>
  <si>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</si>
  <si>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</si>
  <si>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</si>
  <si>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</si>
  <si>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</si>
  <si>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</si>
  <si>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</si>
  <si>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</si>
  <si>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</si>
  <si>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</si>
  <si>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</si>
  <si>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</si>
  <si>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</si>
  <si>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</si>
  <si>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</si>
  <si>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</si>
  <si>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</si>
  <si>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</si>
  <si>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</si>
  <si>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</si>
  <si>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</si>
  <si>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</si>
  <si>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</si>
  <si>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</si>
  <si>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</si>
  <si>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</si>
  <si>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</si>
  <si>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</si>
  <si>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</si>
  <si>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</si>
  <si>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</si>
  <si>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</si>
  <si>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</si>
  <si>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</si>
  <si>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</si>
  <si>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</si>
  <si>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</si>
  <si>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</si>
  <si>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</si>
  <si>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</si>
  <si>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</si>
  <si>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</si>
  <si>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</si>
  <si>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</si>
  <si>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</si>
  <si>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</si>
  <si>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</si>
  <si>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</si>
  <si>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</si>
  <si>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</si>
  <si>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</si>
  <si>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</si>
  <si>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</si>
  <si>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</si>
  <si>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</si>
  <si>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</si>
  <si>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</si>
  <si>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</si>
  <si>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</si>
  <si>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</si>
  <si>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</si>
  <si>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</si>
  <si>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</si>
  <si>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</si>
  <si>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</si>
  <si>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</si>
  <si>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</si>
  <si>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</si>
  <si>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</si>
  <si>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</si>
  <si>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</si>
  <si>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</si>
  <si>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</si>
  <si>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</si>
  <si>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</si>
  <si>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</si>
  <si>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</si>
  <si>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</si>
  <si>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</si>
  <si>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</si>
  <si>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</si>
  <si>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</si>
  <si>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</si>
  <si>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</si>
  <si>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</si>
  <si>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</si>
  <si>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</si>
  <si>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</si>
  <si>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</si>
  <si>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</si>
  <si>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</si>
  <si>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</si>
  <si>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</si>
  <si>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</si>
  <si>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</si>
  <si>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</si>
  <si>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</si>
  <si>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</si>
  <si>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</si>
  <si>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</si>
  <si>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</si>
  <si>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</si>
  <si>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</si>
  <si>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</si>
  <si>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</si>
  <si>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</si>
  <si>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</si>
  <si>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</si>
  <si>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</si>
  <si>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</si>
  <si>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</si>
  <si>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</si>
  <si>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</si>
  <si>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</si>
  <si>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</si>
  <si>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</si>
  <si>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</si>
  <si>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</si>
  <si>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</si>
  <si>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</si>
  <si>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</si>
  <si>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</si>
  <si>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</si>
  <si>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</si>
  <si>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</si>
  <si>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</si>
  <si>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</si>
  <si>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</si>
  <si>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</si>
  <si>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</si>
  <si>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</si>
  <si>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</si>
  <si>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</si>
  <si>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</si>
  <si>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</si>
  <si>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</si>
  <si>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</si>
  <si>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</si>
  <si>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</si>
  <si>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</si>
  <si>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</si>
  <si>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</si>
  <si>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</si>
  <si>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</si>
  <si>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</si>
  <si>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</si>
  <si>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</si>
  <si>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</si>
  <si>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</si>
  <si>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</si>
  <si>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</si>
  <si>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</si>
  <si>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</si>
  <si>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</si>
  <si>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</si>
  <si>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</si>
  <si>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</si>
  <si>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</si>
  <si>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</si>
  <si>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</si>
  <si>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</si>
  <si>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</si>
  <si>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</si>
  <si>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</si>
  <si>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</si>
  <si>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</si>
  <si>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</si>
  <si>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</si>
  <si>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</si>
  <si>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</si>
  <si>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</si>
  <si>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</si>
  <si>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</si>
  <si>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</si>
  <si>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</si>
  <si>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</si>
  <si>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</si>
  <si>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</si>
  <si>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</si>
  <si>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</si>
  <si>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</si>
  <si>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</si>
  <si>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</si>
  <si>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</si>
  <si>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</si>
  <si>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</si>
  <si>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</si>
  <si>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</si>
  <si>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</si>
  <si>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</si>
  <si>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</si>
  <si>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</si>
  <si>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</si>
  <si>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</si>
  <si>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</si>
  <si>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</si>
  <si>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</si>
  <si>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</si>
  <si>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</si>
  <si>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</si>
  <si>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</si>
  <si>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</si>
  <si>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</si>
  <si>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</si>
  <si>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</si>
  <si>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</si>
  <si>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</si>
  <si>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</si>
  <si>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</si>
  <si>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</si>
  <si>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</si>
  <si>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</si>
  <si>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</si>
  <si>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</si>
  <si>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</si>
  <si>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</si>
  <si>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</si>
  <si>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</si>
  <si>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</si>
  <si>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</si>
  <si>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</si>
  <si>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</si>
  <si>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</si>
  <si>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</si>
  <si>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</si>
  <si>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</si>
  <si>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</si>
  <si>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</si>
  <si>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</si>
  <si>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</si>
  <si>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</si>
  <si>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</si>
  <si>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</si>
  <si>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</si>
  <si>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</si>
  <si>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</si>
  <si>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</si>
  <si>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</si>
  <si>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</si>
  <si>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</si>
  <si>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</si>
  <si>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</si>
  <si>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</si>
  <si>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</si>
  <si>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</si>
  <si>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</si>
  <si>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</si>
  <si>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</si>
  <si>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</si>
  <si>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</si>
  <si>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</si>
  <si>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</si>
  <si>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</si>
  <si>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</si>
  <si>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</si>
  <si>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</si>
  <si>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</si>
  <si>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</si>
  <si>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</si>
  <si>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</si>
  <si>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</si>
  <si>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</si>
  <si>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</si>
  <si>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</si>
  <si>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</si>
  <si>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</si>
  <si>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</si>
  <si>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</si>
  <si>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</si>
  <si>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</si>
  <si>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</si>
  <si>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</si>
  <si>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</si>
  <si>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</si>
  <si>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</si>
  <si>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</si>
  <si>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</si>
  <si>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</si>
  <si>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</si>
  <si>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</si>
  <si>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</si>
  <si>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</si>
  <si>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</si>
  <si>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</si>
  <si>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</si>
  <si>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</si>
  <si>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</si>
  <si>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</si>
  <si>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</si>
  <si>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</si>
  <si>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</si>
  <si>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</si>
  <si>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</si>
  <si>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</si>
  <si>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</si>
  <si>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</si>
  <si>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</si>
  <si>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</si>
  <si>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</si>
  <si>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</si>
  <si>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</si>
  <si>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</si>
  <si>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</si>
  <si>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</si>
  <si>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</si>
  <si>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</si>
  <si>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</si>
  <si>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</si>
  <si>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</si>
  <si>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</si>
  <si>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</si>
  <si>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</si>
  <si>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</si>
  <si>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</si>
  <si>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</si>
  <si>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</si>
  <si>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</si>
  <si>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</si>
  <si>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</si>
  <si>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</si>
  <si>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</si>
  <si>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</si>
  <si>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</si>
  <si>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</si>
  <si>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</si>
  <si>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</si>
  <si>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</si>
  <si>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</si>
  <si>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</si>
  <si>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</si>
  <si>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</si>
  <si>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</si>
  <si>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</si>
  <si>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</si>
  <si>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</si>
  <si>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</si>
  <si>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</si>
  <si>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</si>
  <si>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</si>
  <si>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</si>
  <si>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</si>
  <si>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</si>
  <si>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</si>
  <si>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</si>
  <si>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</si>
  <si>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</si>
  <si>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</si>
  <si>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</si>
  <si>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</si>
  <si>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</si>
  <si>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</si>
  <si>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</si>
  <si>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</si>
  <si>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</si>
  <si>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</si>
  <si>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</si>
  <si>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</si>
  <si>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</si>
  <si>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</si>
  <si>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</si>
  <si>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</si>
  <si>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</si>
  <si>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</si>
  <si>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</si>
  <si>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</si>
  <si>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</si>
  <si>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</si>
  <si>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</si>
  <si>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</si>
  <si>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</si>
  <si>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</si>
  <si>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</si>
  <si>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</si>
  <si>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</si>
  <si>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</si>
  <si>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</si>
  <si>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</si>
  <si>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</si>
  <si>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</si>
  <si>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</si>
  <si>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</si>
  <si>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</si>
  <si>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</si>
  <si>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</si>
  <si>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</si>
  <si>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</si>
  <si>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</si>
  <si>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</si>
  <si>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</si>
  <si>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</si>
  <si>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</si>
  <si>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</si>
  <si>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</si>
  <si>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</si>
  <si>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</si>
  <si>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</si>
  <si>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</si>
  <si>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</si>
  <si>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</si>
  <si>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</si>
  <si>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</si>
  <si>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</si>
  <si>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</si>
  <si>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</si>
  <si>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</si>
  <si>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</si>
  <si>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</si>
  <si>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</si>
  <si>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</si>
  <si>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</si>
  <si>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</si>
  <si>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</si>
  <si>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</si>
  <si>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</si>
  <si>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</si>
  <si>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</si>
  <si>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</si>
  <si>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</si>
  <si>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</si>
  <si>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</si>
  <si>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</si>
  <si>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</si>
  <si>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</si>
  <si>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</si>
  <si>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</si>
  <si>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</si>
  <si>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</si>
  <si>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</si>
  <si>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</si>
  <si>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</si>
  <si>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</si>
  <si>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</si>
  <si>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</si>
  <si>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</si>
  <si>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</si>
  <si>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</si>
  <si>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</si>
  <si>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</si>
  <si>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</si>
  <si>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</si>
  <si>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</si>
  <si>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</si>
  <si>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</si>
  <si>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</si>
  <si>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</si>
  <si>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</si>
  <si>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</si>
  <si>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</si>
  <si>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</si>
  <si>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</si>
  <si>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</si>
  <si>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</si>
  <si>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</si>
  <si>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</si>
  <si>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</si>
  <si>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</si>
  <si>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</si>
  <si>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</si>
  <si>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</si>
  <si>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</si>
  <si>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</si>
  <si>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</si>
  <si>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</si>
  <si>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</si>
  <si>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</si>
  <si>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</si>
  <si>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</si>
  <si>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</si>
  <si>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</si>
  <si>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</si>
  <si>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</si>
  <si>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</si>
  <si>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</si>
  <si>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</si>
  <si>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</si>
  <si>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</si>
  <si>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</si>
  <si>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</si>
  <si>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</si>
  <si>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</si>
  <si>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</si>
  <si>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</si>
  <si>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</si>
  <si>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</si>
  <si>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</si>
  <si>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</si>
  <si>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</si>
  <si>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</si>
  <si>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</si>
  <si>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</si>
  <si>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</si>
  <si>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</si>
  <si>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</si>
  <si>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</si>
  <si>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</si>
  <si>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</si>
  <si>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</si>
  <si>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</si>
  <si>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</si>
  <si>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</si>
  <si>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</si>
  <si>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</si>
  <si>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</si>
  <si>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</si>
  <si>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</si>
  <si>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</si>
  <si>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</si>
  <si>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</si>
  <si>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</si>
  <si>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</si>
  <si>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</si>
  <si>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</si>
  <si>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</si>
  <si>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</si>
  <si>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</si>
  <si>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</si>
  <si>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</si>
  <si>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</si>
  <si>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</si>
  <si>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</si>
  <si>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</si>
  <si>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</si>
  <si>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</si>
  <si>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</si>
  <si>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</si>
  <si>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</si>
  <si>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</si>
  <si>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</si>
  <si>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</si>
  <si>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</si>
  <si>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</si>
  <si>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</si>
  <si>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</si>
  <si>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</si>
  <si>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</si>
  <si>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</si>
  <si>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</si>
  <si>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</si>
  <si>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</si>
  <si>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</si>
  <si>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</si>
  <si>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</si>
  <si>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</si>
  <si>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</si>
  <si>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</si>
  <si>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</si>
  <si>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</si>
  <si>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</si>
  <si>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</si>
  <si>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</si>
  <si>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</si>
  <si>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</si>
  <si>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</si>
  <si>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</si>
  <si>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</si>
  <si>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</si>
  <si>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</si>
  <si>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</si>
  <si>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</si>
  <si>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</si>
  <si>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</si>
  <si>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</si>
  <si>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</si>
  <si>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</si>
  <si>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</si>
  <si>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</si>
  <si>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</si>
  <si>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</si>
  <si>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</si>
  <si>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</si>
  <si>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</si>
  <si>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</si>
  <si>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</si>
  <si>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</si>
  <si>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</si>
  <si>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</si>
  <si>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</si>
  <si>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</si>
  <si>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</si>
  <si>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</si>
  <si>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</si>
  <si>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</si>
  <si>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</si>
  <si>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</si>
  <si>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</si>
  <si>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</si>
  <si>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</si>
  <si>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</si>
  <si>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</si>
  <si>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</si>
  <si>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</si>
  <si>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</si>
  <si>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</si>
  <si>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</si>
  <si>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</si>
  <si>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</si>
  <si>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</si>
  <si>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</si>
  <si>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</si>
  <si>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</si>
  <si>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</si>
  <si>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</si>
  <si>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</si>
  <si>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</si>
  <si>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</si>
  <si>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</si>
  <si>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</si>
  <si>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</si>
  <si>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</si>
  <si>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</si>
  <si>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</si>
  <si>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</si>
  <si>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</si>
  <si>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</si>
  <si>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</si>
  <si>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</si>
  <si>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</si>
  <si>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</si>
  <si>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</si>
  <si>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</si>
  <si>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</si>
  <si>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</si>
  <si>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</si>
  <si>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</si>
  <si>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</si>
  <si>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</si>
  <si>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</si>
  <si>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</si>
  <si>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</si>
  <si>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</si>
  <si>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</si>
  <si>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</si>
  <si>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</si>
  <si>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</si>
  <si>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</si>
  <si>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</si>
  <si>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</si>
  <si>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</si>
  <si>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</si>
  <si>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</si>
  <si>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</si>
  <si>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</si>
  <si>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</si>
  <si>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</si>
  <si>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</si>
  <si>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</si>
  <si>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</si>
  <si>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</si>
  <si>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</si>
  <si>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</si>
  <si>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</si>
  <si>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</si>
  <si>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</si>
  <si>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</si>
  <si>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</si>
  <si>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</si>
  <si>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</si>
  <si>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</si>
  <si>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</si>
  <si>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</si>
  <si>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</si>
  <si>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</si>
  <si>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</si>
  <si>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</si>
  <si>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</si>
  <si>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</si>
  <si>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</si>
  <si>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</si>
  <si>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</si>
  <si>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</si>
  <si>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</si>
  <si>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</si>
  <si>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</si>
  <si>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</si>
  <si>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</si>
  <si>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</si>
  <si>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</si>
  <si>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</si>
  <si>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</si>
  <si>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</si>
  <si>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</si>
  <si>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</si>
  <si>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</si>
  <si>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</si>
  <si>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</si>
  <si>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</si>
  <si>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</si>
  <si>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</si>
  <si>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</si>
  <si>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</si>
  <si>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</si>
  <si>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</si>
  <si>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</si>
  <si>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</si>
  <si>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</si>
  <si>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</si>
  <si>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</si>
  <si>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</si>
  <si>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</si>
  <si>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</si>
  <si>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</si>
  <si>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</si>
  <si>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</si>
  <si>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</si>
  <si>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</si>
  <si>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</si>
  <si>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</si>
  <si>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</si>
  <si>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</si>
  <si>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</si>
  <si>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</si>
  <si>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</si>
  <si>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</si>
  <si>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</si>
  <si>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</si>
  <si>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</si>
  <si>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</si>
  <si>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</si>
  <si>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</si>
  <si>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</si>
  <si>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</si>
  <si>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</si>
  <si>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</si>
  <si>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</si>
  <si>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</si>
  <si>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</si>
  <si>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</si>
  <si>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</si>
  <si>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</si>
  <si>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</si>
  <si>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</si>
  <si>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</si>
  <si>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</si>
  <si>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</si>
  <si>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</si>
  <si>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</si>
  <si>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</si>
  <si>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</si>
  <si>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</si>
  <si>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</si>
  <si>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</si>
  <si>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</si>
  <si>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</si>
  <si>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</si>
  <si>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</si>
  <si>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</si>
  <si>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</si>
  <si>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</si>
  <si>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</si>
  <si>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</si>
  <si>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</si>
  <si>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</si>
  <si>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</si>
  <si>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</si>
  <si>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</si>
  <si>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</si>
  <si>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</si>
  <si>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</si>
  <si>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</si>
  <si>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</si>
  <si>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</si>
  <si>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</si>
  <si>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</si>
  <si>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</si>
  <si>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</si>
  <si>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</si>
  <si>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</si>
  <si>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</si>
  <si>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</si>
  <si>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</si>
  <si>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</si>
  <si>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</si>
  <si>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</si>
  <si>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</si>
  <si>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</si>
  <si>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</si>
  <si>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</si>
  <si>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</si>
  <si>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</si>
  <si>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</si>
  <si>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</si>
  <si>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</si>
  <si>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</si>
  <si>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</si>
  <si>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</si>
  <si>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</si>
  <si>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</si>
  <si>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</si>
  <si>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</si>
  <si>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</si>
  <si>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</si>
  <si>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</si>
  <si>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</si>
  <si>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</si>
  <si>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</si>
  <si>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</si>
  <si>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</si>
  <si>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</si>
  <si>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</si>
  <si>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</si>
  <si>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</si>
  <si>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</si>
  <si>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</si>
  <si>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</si>
  <si>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</si>
  <si>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</si>
  <si>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</si>
  <si>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</si>
  <si>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</si>
  <si>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</si>
  <si>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</si>
  <si>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</si>
  <si>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</si>
  <si>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</si>
  <si>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</si>
  <si>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</si>
  <si>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</si>
  <si>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</si>
  <si>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</si>
  <si>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</si>
  <si>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</si>
  <si>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</si>
  <si>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</si>
  <si>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</si>
  <si>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</si>
  <si>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</si>
  <si>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</si>
  <si>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</si>
  <si>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</si>
  <si>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</si>
  <si>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</si>
  <si>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</si>
  <si>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</si>
  <si>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</si>
  <si>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</si>
  <si>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</si>
  <si>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</si>
  <si>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</si>
  <si>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</si>
  <si>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</si>
  <si>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</si>
  <si>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</si>
  <si>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</si>
  <si>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</si>
  <si>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</si>
  <si>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</si>
  <si>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</si>
  <si>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</si>
  <si>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</si>
  <si>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</si>
  <si>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</si>
  <si>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</si>
  <si>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</si>
  <si>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</si>
  <si>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</si>
  <si>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</si>
  <si>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</si>
  <si>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</si>
  <si>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</si>
  <si>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</si>
  <si>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</si>
  <si>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</si>
  <si>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</si>
  <si>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</si>
  <si>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</si>
  <si>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</si>
  <si>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</si>
  <si>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</si>
  <si>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</si>
  <si>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</si>
  <si>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</si>
  <si>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</si>
  <si>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</si>
  <si>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</si>
  <si>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</si>
  <si>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</si>
  <si>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</si>
  <si>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</si>
  <si>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</si>
  <si>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</si>
  <si>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</si>
  <si>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</si>
  <si>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</si>
  <si>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</si>
  <si>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</si>
  <si>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</si>
  <si>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</si>
  <si>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</si>
  <si>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</si>
  <si>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</si>
  <si>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</si>
  <si>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</si>
  <si>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</si>
  <si>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</si>
  <si>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</si>
  <si>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</si>
  <si>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</si>
  <si>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</si>
  <si>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</si>
  <si>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</si>
  <si>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</si>
  <si>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</si>
  <si>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</si>
  <si>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</si>
  <si>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</si>
  <si>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</si>
  <si>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</si>
  <si>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</si>
  <si>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</si>
  <si>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</si>
  <si>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</si>
  <si>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</si>
  <si>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</si>
  <si>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</si>
  <si>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</si>
  <si>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</si>
  <si>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</si>
  <si>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</si>
  <si>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</si>
  <si>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</si>
  <si>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</si>
  <si>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</si>
  <si>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</si>
  <si>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</si>
  <si>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</si>
  <si>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</si>
  <si>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</si>
  <si>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</si>
  <si>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</si>
  <si>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</si>
  <si>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</si>
  <si>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</si>
  <si>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</si>
  <si>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</si>
  <si>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</si>
  <si>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</si>
  <si>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</si>
  <si>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</si>
  <si>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</si>
  <si>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</si>
  <si>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</si>
  <si>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</si>
  <si>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</si>
  <si>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</si>
  <si>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</si>
  <si>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</si>
  <si>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</si>
  <si>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</si>
  <si>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</si>
  <si>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</si>
  <si>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</si>
  <si>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</si>
  <si>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</si>
  <si>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</si>
  <si>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</si>
  <si>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</si>
  <si>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</si>
  <si>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</si>
  <si>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</si>
  <si>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</si>
  <si>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</si>
  <si>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</si>
  <si>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</si>
  <si>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</si>
  <si>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</si>
  <si>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</si>
  <si>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</si>
  <si>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</si>
  <si>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</si>
  <si>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</si>
  <si>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</si>
  <si>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</si>
  <si>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</si>
  <si>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</si>
  <si>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</si>
  <si>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</si>
  <si>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</si>
  <si>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</si>
  <si>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</si>
  <si>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</si>
  <si>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</si>
  <si>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</si>
  <si>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</si>
  <si>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</si>
  <si>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</si>
  <si>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</si>
  <si>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</si>
  <si>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</si>
  <si>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</si>
  <si>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</si>
  <si>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</si>
  <si>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</si>
  <si>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</si>
  <si>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</si>
  <si>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</si>
  <si>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</si>
  <si>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</si>
  <si>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</si>
  <si>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</si>
  <si>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</si>
  <si>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</si>
  <si>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</si>
  <si>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</si>
  <si>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</si>
  <si>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</si>
  <si>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</si>
  <si>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</si>
  <si>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</si>
  <si>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</si>
  <si>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</si>
  <si>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</si>
  <si>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</si>
  <si>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</si>
  <si>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</si>
  <si>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</si>
  <si>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</si>
  <si>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</si>
  <si>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</si>
  <si>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</si>
  <si>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</si>
  <si>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</si>
  <si>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</si>
  <si>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</si>
  <si>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</si>
  <si>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</si>
  <si>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</si>
  <si>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</si>
  <si>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</si>
  <si>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</si>
  <si>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</si>
  <si>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</si>
  <si>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</si>
  <si>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</si>
  <si>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</si>
  <si>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</si>
  <si>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</si>
  <si>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</si>
  <si>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</si>
  <si>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</si>
  <si>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</si>
  <si>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</si>
  <si>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</si>
  <si>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</si>
  <si>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</si>
  <si>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</si>
  <si>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</si>
  <si>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</si>
  <si>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</si>
  <si>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</si>
  <si>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</si>
  <si>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</si>
  <si>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</si>
  <si>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</si>
  <si>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</si>
  <si>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</si>
  <si>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</si>
  <si>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</si>
  <si>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</si>
  <si>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</si>
  <si>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</si>
  <si>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</si>
  <si>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</si>
  <si>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</si>
  <si>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</si>
  <si>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</si>
  <si>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</si>
  <si>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</si>
  <si>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</si>
  <si>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</si>
  <si>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</si>
  <si>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</si>
  <si>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</si>
  <si>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</si>
  <si>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</si>
  <si>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</si>
  <si>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</si>
  <si>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</si>
  <si>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</si>
  <si>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</si>
  <si>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</si>
  <si>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</si>
  <si>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</si>
  <si>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</si>
  <si>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</si>
  <si>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</si>
  <si>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</si>
  <si>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</si>
  <si>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</si>
  <si>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</si>
  <si>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</si>
  <si>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</si>
  <si>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</si>
  <si>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</si>
  <si>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</si>
  <si>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</si>
  <si>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</si>
  <si>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</si>
  <si>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</si>
  <si>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</si>
  <si>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</si>
  <si>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</si>
  <si>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</si>
  <si>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</si>
  <si>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</si>
  <si>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</si>
  <si>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</si>
  <si>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</si>
  <si>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</si>
  <si>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</si>
  <si>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</si>
  <si>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</si>
  <si>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</si>
  <si>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</si>
  <si>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</si>
  <si>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</si>
  <si>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</si>
  <si>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</si>
  <si>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</si>
  <si>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</si>
  <si>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</si>
  <si>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</si>
  <si>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</si>
  <si>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</si>
  <si>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</si>
  <si>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</si>
  <si>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</si>
  <si>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</si>
  <si>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</si>
  <si>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</si>
  <si>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</si>
  <si>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</si>
  <si>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</si>
  <si>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</si>
  <si>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</si>
  <si>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</si>
  <si>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</si>
  <si>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</si>
  <si>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</si>
  <si>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</si>
  <si>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</si>
  <si>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</si>
  <si>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</si>
  <si>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</si>
  <si>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</si>
  <si>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</si>
  <si>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</si>
  <si>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</si>
  <si>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</si>
  <si>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</si>
  <si>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</si>
  <si>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</si>
  <si>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</si>
  <si>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</si>
  <si>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</si>
  <si>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</si>
  <si>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</si>
  <si>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</si>
  <si>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</si>
  <si>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</si>
  <si>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</si>
  <si>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</si>
  <si>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</si>
  <si>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</si>
  <si>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</si>
  <si>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</si>
  <si>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</si>
  <si>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</si>
  <si>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</si>
  <si>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</si>
  <si>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</si>
  <si>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</si>
  <si>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</si>
  <si>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</si>
  <si>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</si>
  <si>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</si>
  <si>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</si>
  <si>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</si>
  <si>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</si>
  <si>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</si>
  <si>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</si>
  <si>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</si>
  <si>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</si>
  <si>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</si>
  <si>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</si>
  <si>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</si>
  <si>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</si>
  <si>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</si>
  <si>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</si>
  <si>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</si>
  <si>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</si>
  <si>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</si>
  <si>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</si>
  <si>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</si>
  <si>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</si>
  <si>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</si>
  <si>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</si>
  <si>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</si>
  <si>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</si>
  <si>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</si>
  <si>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</si>
  <si>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</si>
  <si>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</si>
  <si>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</si>
  <si>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</si>
  <si>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</si>
  <si>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</si>
  <si>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</si>
  <si>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</si>
  <si>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</si>
  <si>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</si>
  <si>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</si>
  <si>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</si>
  <si>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</si>
  <si>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</si>
  <si>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</si>
  <si>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</si>
  <si>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</si>
  <si>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</si>
  <si>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</si>
  <si>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</si>
  <si>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</si>
  <si>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</si>
  <si>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</si>
  <si>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</si>
  <si>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</si>
  <si>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</si>
  <si>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</si>
  <si>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</si>
  <si>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</si>
  <si>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</si>
  <si>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</si>
  <si>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</si>
  <si>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</si>
  <si>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</si>
  <si>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</si>
  <si>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</si>
  <si>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</si>
  <si>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</si>
  <si>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</si>
  <si>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</si>
  <si>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</si>
  <si>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</si>
  <si>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</si>
  <si>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</si>
  <si>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</si>
  <si>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</si>
  <si>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</si>
  <si>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</si>
  <si>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</si>
  <si>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</si>
  <si>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</si>
  <si>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</si>
  <si>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</si>
  <si>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</si>
  <si>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</si>
  <si>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</si>
  <si>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</si>
  <si>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</si>
  <si>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</si>
  <si>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</si>
  <si>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</si>
  <si>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</si>
  <si>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</si>
  <si>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</si>
  <si>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</si>
  <si>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</si>
  <si>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</si>
  <si>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</si>
  <si>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</si>
  <si>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</si>
  <si>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</si>
  <si>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</si>
  <si>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</si>
  <si>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</si>
  <si>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</si>
  <si>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</si>
  <si>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</si>
  <si>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</si>
  <si>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</si>
  <si>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</si>
  <si>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</si>
  <si>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</si>
  <si>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</si>
  <si>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</si>
  <si>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</si>
  <si>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</si>
  <si>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</si>
  <si>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</si>
  <si>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</si>
  <si>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</si>
  <si>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</si>
  <si>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</si>
  <si>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</si>
  <si>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</si>
  <si>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</si>
  <si>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</si>
  <si>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</si>
  <si>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</si>
  <si>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</si>
  <si>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</si>
  <si>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</si>
  <si>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</si>
  <si>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</si>
  <si>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</si>
  <si>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</si>
  <si>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</si>
  <si>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</si>
  <si>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</si>
  <si>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</si>
  <si>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</si>
  <si>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</si>
  <si>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</si>
  <si>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</si>
  <si>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</si>
  <si>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</si>
  <si>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</si>
  <si>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</si>
  <si>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</si>
  <si>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</si>
  <si>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</si>
  <si>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</si>
  <si>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</si>
  <si>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</si>
  <si>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</si>
  <si>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</si>
  <si>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</si>
  <si>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</si>
  <si>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</si>
  <si>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</si>
  <si>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</si>
  <si>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</si>
  <si>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</si>
  <si>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</si>
  <si>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</si>
  <si>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</si>
  <si>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</si>
  <si>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</si>
  <si>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</si>
  <si>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</si>
  <si>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</si>
  <si>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</si>
  <si>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</si>
  <si>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</si>
  <si>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</si>
  <si>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</si>
  <si>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</si>
  <si>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</si>
  <si>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</si>
  <si>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</si>
  <si>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</si>
  <si>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</si>
  <si>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</si>
  <si>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</si>
  <si>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</si>
  <si>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</si>
  <si>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</si>
  <si>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</si>
  <si>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</si>
  <si>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</si>
  <si>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</si>
  <si>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</si>
  <si>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</si>
  <si>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</si>
  <si>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</si>
  <si>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</si>
  <si>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</si>
  <si>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</si>
  <si>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</si>
  <si>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</si>
  <si>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</si>
  <si>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</si>
  <si>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</si>
  <si>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</si>
  <si>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</si>
  <si>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</si>
  <si>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</si>
  <si>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</si>
  <si>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</si>
  <si>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</si>
  <si>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</si>
  <si>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</si>
  <si>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</si>
  <si>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</si>
  <si>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</si>
  <si>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</si>
  <si>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</si>
  <si>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</si>
  <si>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</si>
  <si>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</si>
  <si>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</si>
  <si>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</si>
  <si>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</si>
  <si>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</si>
  <si>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</si>
  <si>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</si>
  <si>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</si>
  <si>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</si>
  <si>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</si>
  <si>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</si>
  <si>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</si>
  <si>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</si>
  <si>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</si>
  <si>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</si>
  <si>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</si>
  <si>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</si>
  <si>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</si>
  <si>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</si>
  <si>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</si>
  <si>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</si>
  <si>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</si>
  <si>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</si>
  <si>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</si>
  <si>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</si>
  <si>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</si>
  <si>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</si>
  <si>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</si>
  <si>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</si>
  <si>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</si>
  <si>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</si>
  <si>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</si>
  <si>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</si>
  <si>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</si>
  <si>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</si>
  <si>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</si>
  <si>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</si>
  <si>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</si>
  <si>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</si>
  <si>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</si>
  <si>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</si>
  <si>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</si>
  <si>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</si>
  <si>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</si>
  <si>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</si>
  <si>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</si>
  <si>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</si>
  <si>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</si>
  <si>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</si>
  <si>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</si>
  <si>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</si>
  <si>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</si>
  <si>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</si>
  <si>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</si>
  <si>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</si>
  <si>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</si>
  <si>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</si>
  <si>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</si>
  <si>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</si>
  <si>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</si>
  <si>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</si>
  <si>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</si>
  <si>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</si>
  <si>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</si>
  <si>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</si>
  <si>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</si>
  <si>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</si>
  <si>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</si>
  <si>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</si>
  <si>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</si>
  <si>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</si>
  <si>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</si>
  <si>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</si>
  <si>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</si>
  <si>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</si>
  <si>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</si>
  <si>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</si>
  <si>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</si>
  <si>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</si>
  <si>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</si>
  <si>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</si>
  <si>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</si>
  <si>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</si>
  <si>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</si>
  <si>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</si>
  <si>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</si>
  <si>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</si>
  <si>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</si>
  <si>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</si>
  <si>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</si>
  <si>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</si>
  <si>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</si>
  <si>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</si>
  <si>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</si>
  <si>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</si>
  <si>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</si>
  <si>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</si>
  <si>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</si>
  <si>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</si>
  <si>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</si>
  <si>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</si>
  <si>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</si>
  <si>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</si>
  <si>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</si>
  <si>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</si>
  <si>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</si>
  <si>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</si>
  <si>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</si>
  <si>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</si>
  <si>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</si>
  <si>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</si>
  <si>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</si>
  <si>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</si>
  <si>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</si>
  <si>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</si>
  <si>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</si>
  <si>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</si>
  <si>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</si>
  <si>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</si>
  <si>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</si>
  <si>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</si>
  <si>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</si>
  <si>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</si>
  <si>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</si>
  <si>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</si>
  <si>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</si>
  <si>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</si>
  <si>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</si>
  <si>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</si>
  <si>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</si>
  <si>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</si>
  <si>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</si>
  <si>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</si>
  <si>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</si>
  <si>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</si>
  <si>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</si>
  <si>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</si>
  <si>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</si>
  <si>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</si>
  <si>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</si>
  <si>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</si>
  <si>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</si>
  <si>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</si>
  <si>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</si>
  <si>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</si>
  <si>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</si>
  <si>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</si>
  <si>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</si>
  <si>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</si>
  <si>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</si>
  <si>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</si>
  <si>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</si>
  <si>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</si>
  <si>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</si>
  <si>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</si>
  <si>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</si>
  <si>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</si>
  <si>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</si>
  <si>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</si>
  <si>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</si>
  <si>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</si>
  <si>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</si>
  <si>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</si>
  <si>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</si>
  <si>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</si>
  <si>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</si>
  <si>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</si>
  <si>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</si>
  <si>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</si>
  <si>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</si>
  <si>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</si>
  <si>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</si>
  <si>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</si>
  <si>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</si>
  <si>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</si>
  <si>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</si>
  <si>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</si>
  <si>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</si>
  <si>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</si>
  <si>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</si>
  <si>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</si>
  <si>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</si>
  <si>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</si>
  <si>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</si>
  <si>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</si>
  <si>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</si>
  <si>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</si>
  <si>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</si>
  <si>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</si>
  <si>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</si>
  <si>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</si>
  <si>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</si>
  <si>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</si>
  <si>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</si>
  <si>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</si>
  <si>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</si>
  <si>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</si>
  <si>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</si>
  <si>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</si>
  <si>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</si>
  <si>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</si>
  <si>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</si>
  <si>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</si>
  <si>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</si>
  <si>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</si>
  <si>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</si>
  <si>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</si>
  <si>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</si>
  <si>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</si>
  <si>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</si>
  <si>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</si>
  <si>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</si>
  <si>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</si>
  <si>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</si>
  <si>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</si>
  <si>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</si>
  <si>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</si>
  <si>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</si>
  <si>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</si>
  <si>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</si>
  <si>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</si>
  <si>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</si>
  <si>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</si>
  <si>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</si>
  <si>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</si>
  <si>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</si>
  <si>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</si>
  <si>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</si>
  <si>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</si>
  <si>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</si>
  <si>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</si>
  <si>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</si>
  <si>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</si>
  <si>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</si>
  <si>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</si>
  <si>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</si>
  <si>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</si>
  <si>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</si>
  <si>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</si>
  <si>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</si>
  <si>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</si>
  <si>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</si>
  <si>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</si>
  <si>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</si>
  <si>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</si>
  <si>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</si>
  <si>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</si>
  <si>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</si>
  <si>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</si>
  <si>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</si>
  <si>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</si>
  <si>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</si>
  <si>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</si>
  <si>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</si>
  <si>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</si>
  <si>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</si>
  <si>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</si>
  <si>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</si>
  <si>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</si>
  <si>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</si>
  <si>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</si>
  <si>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</si>
  <si>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</si>
  <si>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</si>
  <si>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</si>
  <si>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</si>
  <si>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</si>
  <si>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</si>
  <si>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</si>
  <si>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</si>
  <si>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</si>
  <si>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</si>
  <si>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</si>
  <si>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</si>
  <si>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</si>
  <si>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</si>
  <si>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</si>
  <si>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</si>
  <si>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</si>
  <si>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</si>
  <si>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</si>
  <si>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</si>
  <si>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</si>
  <si>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</si>
  <si>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</si>
  <si>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</si>
  <si>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</si>
  <si>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</si>
  <si>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</si>
  <si>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</si>
  <si>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</si>
  <si>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</si>
  <si>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</si>
  <si>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</si>
  <si>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</si>
  <si>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</si>
  <si>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</si>
  <si>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</si>
  <si>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</si>
  <si>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</si>
  <si>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</si>
  <si>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</si>
  <si>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</si>
  <si>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</si>
  <si>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</si>
  <si>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</si>
  <si>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</si>
  <si>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</si>
  <si>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</si>
  <si>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</si>
  <si>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</si>
  <si>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</si>
  <si>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</si>
  <si>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</si>
  <si>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</si>
  <si>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</si>
  <si>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</si>
  <si>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</si>
  <si>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</si>
  <si>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</si>
  <si>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</si>
  <si>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</si>
  <si>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</si>
  <si>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</si>
  <si>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</si>
  <si>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</si>
  <si>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</si>
  <si>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</si>
  <si>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</si>
  <si>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</si>
  <si>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</si>
  <si>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</si>
  <si>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</si>
  <si>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</si>
  <si>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</si>
  <si>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</si>
  <si>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</si>
  <si>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</si>
  <si>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</si>
  <si>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</si>
  <si>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</si>
  <si>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</si>
  <si>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</si>
  <si>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</si>
  <si>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</si>
  <si>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</si>
  <si>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</si>
  <si>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</si>
  <si>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</si>
  <si>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</si>
  <si>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</si>
  <si>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</si>
  <si>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</si>
  <si>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</si>
  <si>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</si>
  <si>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</si>
  <si>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</si>
  <si>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</si>
  <si>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</si>
  <si>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</si>
  <si>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</si>
  <si>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</si>
  <si>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</si>
  <si>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</si>
  <si>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</si>
  <si>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</si>
  <si>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</si>
  <si>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</si>
  <si>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</si>
  <si>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</si>
  <si>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</si>
  <si>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</si>
  <si>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</si>
  <si>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</si>
  <si>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</si>
  <si>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</si>
  <si>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</si>
  <si>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</si>
  <si>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</si>
  <si>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</si>
  <si>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</si>
  <si>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</si>
  <si>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</si>
  <si>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</si>
  <si>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</si>
  <si>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</si>
  <si>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</si>
  <si>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</si>
  <si>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</si>
  <si>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</si>
  <si>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</si>
  <si>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</si>
  <si>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</si>
  <si>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</si>
  <si>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</si>
  <si>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</si>
  <si>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</si>
  <si>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</si>
  <si>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</si>
  <si>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</si>
  <si>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</si>
  <si>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</si>
  <si>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</si>
  <si>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</si>
  <si>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</si>
  <si>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</si>
  <si>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</si>
  <si>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</si>
  <si>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</si>
  <si>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</si>
  <si>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</si>
  <si>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</si>
  <si>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</si>
  <si>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</si>
  <si>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</si>
  <si>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</si>
  <si>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</si>
  <si>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</si>
  <si>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</si>
  <si>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</si>
  <si>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</si>
  <si>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</si>
  <si>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</si>
  <si>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</si>
  <si>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</si>
  <si>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</si>
  <si>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</si>
  <si>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</si>
  <si>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</si>
  <si>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</si>
  <si>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</si>
  <si>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</si>
  <si>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</si>
  <si>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</si>
  <si>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</si>
  <si>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</si>
  <si>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</si>
  <si>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</si>
  <si>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</si>
  <si>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</si>
  <si>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</si>
  <si>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</si>
  <si>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</si>
  <si>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</si>
  <si>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</si>
  <si>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</si>
  <si>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</si>
  <si>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</si>
  <si>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</si>
  <si>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</si>
  <si>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</si>
  <si>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</si>
  <si>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</si>
  <si>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</si>
  <si>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</si>
  <si>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</si>
  <si>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</si>
  <si>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</si>
  <si>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</si>
  <si>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</si>
  <si>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</si>
  <si>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</si>
  <si>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</si>
  <si>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</si>
  <si>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</si>
  <si>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</si>
  <si>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</si>
  <si>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</si>
  <si>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</si>
  <si>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</si>
  <si>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</si>
  <si>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</si>
  <si>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</si>
  <si>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</si>
  <si>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</si>
  <si>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</si>
  <si>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</si>
  <si>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</si>
  <si>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</si>
  <si>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</si>
  <si>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</si>
  <si>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</si>
  <si>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</si>
  <si>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</si>
  <si>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</si>
  <si>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</si>
  <si>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</si>
  <si>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</si>
  <si>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</si>
  <si>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</si>
  <si>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</si>
  <si>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</si>
  <si>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</si>
  <si>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</si>
  <si>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</si>
  <si>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</si>
  <si>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</si>
  <si>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</si>
  <si>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</si>
  <si>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</si>
  <si>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</si>
  <si>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</si>
  <si>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</si>
  <si>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</si>
  <si>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</si>
  <si>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</si>
  <si>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</si>
  <si>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</si>
  <si>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</si>
  <si>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</si>
  <si>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</si>
  <si>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</si>
  <si>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</si>
  <si>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</si>
  <si>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</si>
  <si>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</si>
  <si>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</si>
  <si>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</si>
  <si>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</si>
  <si>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</si>
  <si>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</si>
  <si>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</si>
  <si>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</si>
  <si>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</si>
  <si>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</si>
  <si>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</si>
  <si>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</si>
  <si>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</si>
  <si>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</si>
  <si>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</si>
  <si>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</si>
  <si>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</si>
  <si>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</si>
  <si>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</si>
  <si>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</si>
  <si>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</si>
  <si>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</si>
  <si>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</si>
  <si>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</si>
  <si>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</si>
  <si>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</si>
  <si>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</si>
  <si>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</si>
  <si>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</si>
  <si>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</si>
  <si>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</si>
  <si>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</si>
  <si>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</si>
  <si>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</si>
  <si>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</si>
  <si>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</si>
  <si>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</si>
  <si>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</si>
  <si>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</si>
  <si>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</si>
  <si>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</si>
  <si>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</si>
  <si>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</si>
  <si>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</si>
  <si>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</si>
  <si>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</si>
  <si>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</si>
  <si>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</si>
  <si>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</si>
  <si>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</si>
  <si>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</si>
  <si>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</si>
  <si>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</si>
  <si>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</si>
  <si>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</si>
  <si>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</si>
  <si>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</si>
  <si>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</si>
  <si>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</si>
  <si>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</si>
  <si>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</si>
  <si>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</si>
  <si>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</si>
  <si>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</si>
  <si>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</si>
  <si>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</si>
  <si>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</si>
  <si>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</si>
  <si>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</si>
  <si>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</si>
  <si>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</si>
  <si>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</si>
  <si>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</si>
  <si>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</si>
  <si>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</si>
  <si>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</si>
  <si>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</si>
  <si>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</si>
  <si>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</si>
  <si>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</si>
  <si>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</si>
  <si>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</si>
  <si>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</si>
  <si>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</si>
  <si>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</si>
  <si>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</si>
  <si>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</si>
  <si>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</si>
  <si>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</si>
  <si>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</si>
  <si>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</si>
  <si>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</si>
  <si>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</si>
  <si>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</si>
  <si>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</si>
  <si>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</si>
  <si>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</si>
  <si>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</si>
  <si>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</si>
  <si>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</si>
  <si>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</si>
  <si>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</si>
  <si>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</si>
  <si>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</si>
  <si>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</si>
  <si>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</si>
  <si>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</si>
  <si>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</si>
  <si>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</si>
  <si>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</si>
  <si>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</si>
  <si>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</si>
  <si>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</si>
  <si>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</si>
  <si>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</si>
  <si>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</si>
  <si>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</si>
  <si>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</si>
  <si>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</si>
  <si>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</si>
  <si>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</si>
  <si>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</si>
  <si>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</si>
  <si>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</si>
  <si>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</si>
  <si>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</si>
  <si>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</si>
  <si>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</si>
  <si>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</si>
  <si>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</si>
  <si>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</si>
  <si>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</si>
  <si>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</si>
  <si>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</si>
  <si>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</si>
  <si>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</si>
  <si>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</si>
  <si>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</si>
  <si>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</si>
  <si>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</si>
  <si>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</si>
  <si>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</si>
  <si>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</si>
  <si>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</si>
  <si>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</si>
  <si>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</si>
  <si>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</si>
  <si>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</si>
  <si>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</si>
  <si>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</si>
  <si>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</si>
  <si>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</si>
  <si>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</si>
  <si>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</si>
  <si>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</si>
  <si>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</si>
  <si>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</si>
  <si>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</si>
  <si>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</si>
  <si>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</si>
  <si>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</si>
  <si>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</si>
  <si>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</si>
  <si>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</si>
  <si>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</si>
  <si>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</si>
  <si>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</si>
  <si>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</si>
  <si>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</si>
  <si>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</si>
  <si>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</si>
  <si>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</si>
  <si>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</si>
  <si>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</si>
  <si>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</si>
  <si>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</si>
  <si>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</si>
  <si>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</si>
  <si>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</si>
  <si>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</si>
  <si>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</si>
  <si>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</si>
  <si>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</si>
  <si>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</si>
  <si>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</si>
  <si>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</si>
  <si>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</si>
  <si>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</si>
  <si>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</si>
  <si>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</si>
  <si>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</si>
  <si>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</si>
  <si>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</si>
  <si>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</si>
  <si>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</si>
  <si>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</si>
  <si>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</si>
  <si>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</si>
  <si>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</si>
  <si>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</si>
  <si>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</si>
  <si>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</si>
  <si>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</si>
  <si>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</si>
  <si>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</si>
  <si>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</si>
  <si>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</si>
  <si>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</si>
  <si>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</si>
  <si>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</si>
  <si>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</si>
  <si>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</si>
  <si>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</si>
  <si>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</si>
  <si>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</si>
  <si>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</si>
  <si>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</si>
  <si>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</si>
  <si>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</si>
  <si>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</si>
  <si>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</si>
  <si>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</si>
  <si>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</si>
  <si>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</si>
  <si>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</si>
  <si>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</si>
  <si>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</si>
  <si>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</si>
  <si>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</si>
  <si>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</si>
  <si>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</si>
  <si>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</si>
  <si>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</si>
  <si>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</si>
  <si>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</si>
  <si>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</si>
  <si>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</si>
  <si>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</si>
  <si>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</si>
  <si>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</si>
  <si>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</si>
  <si>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</si>
  <si>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</si>
  <si>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</si>
  <si>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</si>
  <si>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</si>
  <si>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</si>
  <si>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</si>
  <si>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</si>
  <si>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</si>
  <si>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</si>
  <si>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</si>
  <si>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</si>
  <si>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</si>
  <si>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</si>
  <si>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</si>
  <si>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</si>
  <si>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</si>
  <si>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</si>
  <si>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</si>
  <si>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</si>
  <si>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</si>
  <si>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</si>
  <si>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</si>
  <si>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</si>
  <si>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</si>
  <si>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</si>
  <si>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</si>
  <si>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</si>
  <si>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</si>
  <si>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</si>
  <si>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</si>
  <si>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</si>
  <si>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</si>
  <si>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</si>
  <si>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</si>
  <si>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</si>
  <si>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</si>
  <si>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</si>
  <si>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</si>
  <si>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</si>
  <si>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</si>
  <si>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</si>
  <si>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</si>
  <si>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</si>
  <si>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</si>
  <si>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</si>
  <si>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</si>
  <si>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</si>
  <si>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</si>
  <si>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</si>
  <si>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</si>
  <si>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</si>
  <si>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</si>
  <si>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</si>
  <si>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</si>
  <si>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</si>
  <si>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</si>
  <si>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</si>
  <si>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</si>
  <si>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</si>
  <si>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</si>
  <si>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</si>
  <si>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</si>
  <si>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</si>
  <si>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</si>
  <si>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</si>
  <si>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</si>
  <si>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</si>
  <si>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</si>
  <si>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</si>
  <si>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</si>
  <si>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</si>
  <si>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</si>
  <si>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</si>
  <si>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</si>
  <si>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</si>
  <si>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</si>
  <si>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</si>
  <si>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</si>
  <si>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</si>
  <si>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</si>
  <si>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</si>
  <si>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</si>
  <si>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</si>
  <si>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</si>
  <si>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</si>
  <si>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</si>
  <si>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</si>
  <si>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</si>
  <si>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</si>
  <si>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</si>
  <si>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</si>
  <si>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</si>
  <si>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</si>
  <si>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</si>
  <si>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</si>
  <si>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</si>
  <si>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</si>
  <si>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</si>
  <si>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</si>
  <si>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</si>
  <si>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</si>
  <si>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</si>
  <si>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</si>
  <si>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</si>
  <si>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</si>
  <si>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</si>
  <si>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</si>
  <si>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</si>
  <si>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</si>
  <si>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</si>
  <si>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</si>
  <si>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</si>
  <si>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</si>
  <si>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</si>
  <si>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</si>
  <si>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</si>
  <si>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</si>
  <si>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</si>
  <si>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</si>
  <si>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</si>
  <si>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</si>
  <si>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</si>
  <si>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</si>
  <si>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</si>
  <si>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</si>
  <si>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</si>
  <si>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</si>
  <si>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</si>
  <si>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</si>
  <si>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</si>
  <si>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</si>
  <si>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</si>
  <si>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</si>
  <si>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</si>
  <si>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</si>
  <si>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</si>
  <si>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</si>
  <si>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</si>
  <si>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</si>
  <si>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</si>
  <si>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</si>
  <si>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</si>
  <si>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</si>
  <si>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</si>
  <si>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</si>
  <si>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</si>
  <si>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</si>
  <si>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</si>
  <si>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</si>
  <si>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</si>
  <si>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</si>
  <si>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</si>
  <si>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</si>
  <si>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</si>
  <si>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</si>
  <si>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</si>
  <si>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</si>
  <si>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</si>
  <si>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</si>
  <si>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</si>
  <si>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</si>
  <si>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</si>
  <si>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</si>
  <si>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</si>
  <si>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</si>
  <si>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</si>
  <si>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</si>
  <si>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</si>
  <si>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</si>
  <si>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</si>
  <si>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</si>
  <si>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</si>
  <si>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</si>
  <si>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</si>
  <si>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</si>
  <si>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</si>
  <si>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</si>
  <si>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</si>
  <si>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</si>
  <si>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</si>
  <si>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</si>
  <si>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</si>
  <si>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</si>
  <si>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</si>
  <si>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</si>
  <si>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</si>
  <si>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</si>
  <si>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</si>
  <si>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</si>
  <si>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</si>
  <si>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</si>
  <si>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</si>
  <si>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</si>
  <si>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</si>
  <si>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</si>
  <si>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</si>
  <si>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</si>
  <si>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</si>
  <si>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</si>
  <si>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</si>
  <si>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</si>
  <si>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</si>
  <si>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</si>
  <si>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</si>
  <si>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</si>
  <si>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</si>
  <si>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</si>
  <si>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</si>
  <si>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</si>
  <si>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</si>
  <si>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</si>
  <si>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</si>
  <si>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</si>
  <si>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</si>
  <si>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</si>
  <si>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</si>
  <si>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</si>
  <si>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</si>
  <si>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</si>
  <si>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</si>
  <si>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</si>
  <si>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</si>
  <si>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</si>
  <si>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</si>
  <si>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</si>
  <si>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</si>
  <si>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</si>
  <si>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</si>
  <si>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</si>
  <si>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</si>
  <si>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</si>
  <si>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</si>
  <si>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</si>
  <si>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</si>
  <si>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</si>
  <si>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</si>
  <si>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</si>
  <si>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</si>
  <si>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</si>
  <si>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</si>
  <si>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</si>
  <si>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</si>
  <si>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</si>
  <si>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</si>
  <si>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</si>
  <si>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</si>
  <si>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</si>
  <si>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</si>
  <si>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</si>
  <si>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</si>
  <si>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</si>
  <si>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</si>
  <si>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</si>
  <si>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</si>
  <si>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</si>
  <si>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</si>
  <si>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</si>
  <si>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</si>
  <si>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</si>
  <si>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</si>
  <si>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</si>
  <si>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</si>
  <si>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</si>
  <si>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</si>
  <si>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</si>
  <si>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</si>
  <si>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</si>
  <si>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</si>
  <si>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</si>
  <si>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</si>
  <si>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</si>
  <si>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</si>
  <si>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</si>
  <si>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</si>
  <si>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</si>
  <si>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</si>
  <si>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</si>
  <si>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</si>
  <si>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</si>
  <si>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</si>
  <si>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</si>
  <si>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</si>
  <si>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</si>
  <si>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</si>
  <si>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</si>
  <si>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</si>
  <si>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</si>
  <si>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</si>
  <si>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</si>
  <si>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</si>
  <si>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</si>
  <si>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</si>
  <si>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</si>
  <si>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</si>
  <si>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</si>
  <si>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</si>
  <si>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</si>
  <si>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</si>
  <si>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</si>
  <si>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</si>
  <si>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</si>
  <si>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</si>
  <si>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</si>
  <si>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</si>
  <si>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</si>
  <si>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</si>
  <si>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</si>
  <si>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</si>
  <si>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</si>
  <si>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</si>
  <si>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</si>
  <si>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</si>
  <si>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</si>
  <si>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</si>
  <si>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</si>
  <si>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</si>
  <si>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</si>
  <si>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</si>
  <si>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</si>
  <si>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</si>
  <si>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</si>
  <si>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</si>
  <si>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</si>
  <si>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</si>
  <si>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</si>
  <si>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</si>
  <si>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</si>
  <si>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</si>
  <si>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</si>
  <si>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</si>
  <si>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</si>
  <si>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</si>
  <si>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</si>
  <si>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</si>
  <si>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</si>
  <si>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</si>
  <si>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</si>
  <si>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</si>
  <si>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</si>
  <si>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</si>
  <si>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</si>
  <si>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</si>
  <si>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</si>
  <si>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</si>
  <si>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</si>
  <si>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</si>
  <si>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</si>
  <si>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</si>
  <si>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</si>
  <si>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</si>
  <si>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</si>
  <si>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</si>
  <si>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</si>
  <si>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</si>
  <si>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</si>
  <si>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</si>
  <si>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</si>
  <si>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</si>
  <si>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</si>
  <si>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</si>
  <si>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</si>
  <si>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</si>
  <si>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</si>
  <si>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</si>
  <si>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</si>
  <si>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</si>
  <si>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</si>
  <si>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</si>
  <si>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</si>
  <si>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</si>
  <si>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</si>
  <si>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</si>
  <si>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</si>
  <si>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</si>
  <si>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</si>
  <si>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</si>
  <si>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</si>
  <si>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</si>
  <si>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</si>
  <si>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</si>
  <si>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</si>
  <si>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</si>
  <si>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</si>
  <si>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</si>
  <si>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</si>
  <si>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</si>
  <si>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</si>
  <si>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</si>
  <si>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</si>
  <si>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</si>
  <si>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</si>
  <si>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</si>
  <si>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</si>
  <si>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</si>
  <si>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</si>
  <si>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</si>
  <si>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</si>
  <si>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</si>
  <si>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</si>
  <si>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</si>
  <si>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</si>
  <si>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</si>
  <si>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</si>
  <si>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</si>
  <si>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</si>
  <si>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</si>
  <si>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</si>
  <si>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</si>
  <si>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</si>
  <si>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</si>
  <si>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</si>
  <si>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</si>
  <si>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</si>
  <si>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</si>
  <si>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</si>
  <si>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</si>
  <si>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</si>
  <si>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</si>
  <si>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</si>
  <si>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</si>
  <si>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</si>
  <si>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</si>
  <si>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</si>
  <si>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</si>
  <si>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</si>
  <si>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</si>
  <si>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</si>
  <si>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</si>
  <si>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</si>
  <si>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</si>
  <si>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</si>
  <si>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</si>
  <si>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</si>
  <si>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</si>
  <si>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</si>
  <si>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</si>
  <si>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</si>
  <si>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</si>
  <si>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</si>
  <si>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</si>
  <si>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</si>
  <si>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</si>
  <si>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</si>
  <si>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</si>
  <si>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</si>
  <si>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</si>
  <si>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</si>
  <si>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</si>
  <si>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</si>
  <si>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</si>
  <si>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</si>
  <si>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</si>
  <si>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</si>
  <si>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</si>
  <si>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</si>
  <si>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</si>
  <si>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</si>
  <si>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</si>
  <si>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</si>
  <si>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</si>
  <si>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</si>
  <si>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</si>
  <si>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</si>
  <si>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</si>
  <si>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</si>
  <si>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</si>
  <si>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</si>
  <si>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</si>
  <si>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</si>
  <si>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</si>
  <si>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</si>
  <si>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</si>
  <si>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</si>
  <si>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</si>
  <si>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</si>
  <si>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</si>
  <si>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</si>
  <si>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</si>
  <si>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</si>
  <si>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</si>
  <si>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</si>
  <si>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</si>
  <si>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</si>
  <si>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</si>
  <si>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</si>
  <si>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</si>
  <si>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</si>
  <si>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</si>
  <si>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</si>
  <si>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</si>
  <si>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</si>
  <si>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</si>
  <si>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</si>
  <si>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</si>
  <si>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</si>
  <si>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</si>
  <si>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</si>
  <si>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</si>
  <si>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</si>
  <si>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</si>
  <si>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</si>
  <si>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</si>
  <si>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</si>
  <si>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</si>
  <si>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</si>
  <si>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</si>
  <si>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</si>
  <si>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</si>
  <si>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</si>
  <si>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</si>
  <si>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</si>
  <si>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</si>
  <si>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</si>
  <si>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</si>
  <si>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</si>
  <si>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</si>
  <si>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</si>
  <si>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</si>
  <si>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</si>
  <si>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</si>
  <si>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</si>
  <si>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</si>
  <si>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</si>
  <si>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</si>
  <si>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</si>
  <si>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</si>
  <si>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</si>
  <si>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</si>
  <si>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</si>
  <si>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</si>
  <si>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</si>
  <si>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</si>
  <si>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</si>
  <si>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</si>
  <si>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</si>
  <si>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</si>
  <si>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</si>
  <si>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</si>
  <si>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</si>
  <si>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</si>
  <si>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</si>
  <si>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</si>
  <si>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</si>
  <si>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</si>
  <si>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</si>
  <si>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</si>
  <si>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</si>
  <si>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</si>
  <si>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</si>
  <si>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</si>
  <si>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</si>
  <si>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</si>
  <si>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</si>
  <si>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</si>
  <si>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</si>
  <si>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</si>
  <si>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</si>
  <si>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</si>
  <si>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</si>
  <si>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</si>
  <si>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</si>
  <si>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</si>
  <si>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</si>
  <si>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</si>
  <si>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</si>
  <si>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</si>
  <si>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</si>
  <si>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</si>
  <si>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</si>
  <si>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</si>
  <si>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</si>
  <si>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</si>
  <si>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</si>
  <si>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</si>
  <si>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</si>
  <si>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</si>
  <si>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</si>
  <si>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</si>
  <si>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</si>
  <si>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</si>
  <si>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</si>
  <si>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</si>
  <si>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</si>
  <si>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</si>
  <si>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</si>
  <si>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</si>
  <si>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</si>
  <si>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</si>
  <si>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</si>
  <si>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</si>
  <si>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</si>
  <si>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</si>
  <si>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</si>
  <si>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</si>
  <si>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</si>
  <si>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</si>
  <si>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</si>
  <si>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</si>
  <si>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</si>
  <si>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</si>
  <si>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</si>
  <si>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</si>
  <si>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</si>
  <si>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</si>
  <si>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</si>
  <si>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</si>
  <si>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</si>
  <si>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</si>
  <si>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</si>
  <si>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</si>
  <si>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</si>
  <si>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</si>
  <si>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</si>
  <si>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</si>
  <si>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</si>
  <si>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</si>
  <si>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</si>
  <si>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</si>
  <si>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</si>
  <si>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</si>
  <si>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</si>
  <si>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</si>
  <si>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</si>
  <si>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</si>
  <si>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</si>
  <si>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</si>
  <si>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</si>
  <si>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</si>
  <si>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</si>
  <si>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</si>
  <si>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</si>
  <si>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</si>
  <si>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</si>
  <si>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</si>
  <si>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</si>
  <si>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</si>
  <si>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</si>
  <si>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</si>
  <si>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</si>
  <si>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</si>
  <si>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</si>
  <si>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</si>
  <si>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</si>
  <si>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</si>
  <si>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</si>
  <si>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</si>
  <si>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</si>
  <si>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</si>
  <si>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</si>
  <si>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</si>
  <si>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</si>
  <si>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</si>
  <si>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</si>
  <si>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</si>
  <si>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</si>
  <si>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</si>
  <si>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</si>
  <si>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</si>
  <si>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</si>
  <si>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</si>
  <si>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</si>
  <si>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</si>
  <si>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</si>
  <si>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</si>
  <si>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</si>
  <si>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</si>
  <si>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</si>
  <si>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</si>
  <si>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</si>
  <si>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</si>
  <si>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</si>
  <si>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</si>
  <si>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</si>
  <si>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</si>
  <si>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</si>
  <si>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</si>
  <si>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</si>
  <si>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</si>
  <si>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</si>
  <si>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</si>
  <si>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</si>
  <si>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</si>
  <si>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</si>
  <si>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</si>
  <si>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</si>
  <si>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</si>
  <si>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</si>
  <si>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</si>
  <si>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</si>
  <si>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</si>
  <si>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</si>
  <si>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</si>
  <si>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</si>
  <si>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</si>
  <si>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</si>
  <si>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</si>
  <si>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</si>
  <si>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</si>
  <si>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</si>
  <si>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</si>
  <si>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</si>
  <si>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</si>
  <si>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</si>
  <si>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</si>
  <si>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</si>
  <si>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</si>
  <si>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</si>
  <si>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</si>
  <si>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</si>
  <si>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</si>
  <si>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</si>
  <si>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</si>
  <si>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</si>
  <si>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</si>
  <si>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</si>
  <si>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</si>
  <si>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</si>
  <si>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</si>
  <si>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</si>
  <si>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</si>
  <si>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</si>
  <si>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</si>
  <si>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</si>
  <si>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</si>
  <si>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</si>
  <si>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</si>
  <si>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</si>
  <si>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</si>
  <si>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</si>
  <si>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</si>
  <si>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</si>
  <si>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</si>
  <si>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</si>
  <si>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</si>
  <si>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</si>
  <si>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</si>
  <si>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</si>
  <si>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</si>
  <si>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</si>
  <si>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</si>
  <si>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</si>
  <si>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</si>
  <si>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</si>
  <si>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</si>
  <si>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</si>
  <si>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</si>
  <si>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</si>
  <si>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</si>
  <si>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</si>
  <si>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</si>
  <si>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</si>
  <si>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</si>
  <si>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</si>
  <si>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</si>
  <si>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</si>
  <si>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</si>
  <si>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</si>
  <si>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</si>
  <si>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</si>
  <si>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</si>
  <si>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</si>
  <si>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</si>
  <si>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</si>
  <si>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</si>
  <si>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</si>
  <si>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</si>
  <si>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</si>
  <si>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</si>
  <si>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</si>
  <si>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</si>
  <si>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</si>
  <si>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</si>
  <si>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</si>
  <si>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</si>
  <si>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</si>
  <si>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</si>
  <si>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</si>
  <si>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</si>
  <si>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</si>
  <si>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</si>
  <si>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</si>
  <si>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</si>
  <si>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</si>
  <si>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</si>
  <si>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</si>
  <si>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</si>
  <si>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</si>
  <si>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</si>
  <si>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</si>
  <si>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</si>
  <si>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</si>
  <si>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</si>
  <si>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</si>
  <si>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</si>
  <si>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</si>
  <si>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</si>
  <si>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</si>
  <si>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</si>
  <si>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</si>
  <si>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</si>
  <si>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</si>
  <si>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</si>
  <si>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</si>
  <si>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</si>
  <si>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</si>
  <si>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</si>
  <si>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</si>
  <si>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</si>
  <si>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</si>
  <si>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</si>
  <si>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</si>
  <si>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</si>
  <si>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</si>
  <si>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</si>
  <si>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</si>
  <si>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</si>
  <si>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</si>
  <si>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</si>
  <si>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</si>
  <si>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</si>
  <si>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</si>
  <si>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</si>
  <si>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</si>
  <si>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</si>
  <si>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</si>
  <si>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</si>
  <si>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</si>
  <si>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</si>
  <si>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</si>
  <si>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</si>
  <si>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</si>
  <si>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</si>
  <si>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</si>
  <si>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</si>
  <si>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</si>
  <si>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</si>
  <si>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</si>
  <si>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</si>
  <si>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</si>
  <si>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</si>
  <si>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</si>
  <si>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</si>
  <si>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</si>
  <si>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</si>
  <si>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</si>
  <si>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</si>
  <si>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</si>
  <si>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</si>
  <si>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</si>
  <si>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</si>
  <si>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</si>
  <si>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</si>
  <si>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</si>
  <si>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</si>
  <si>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</si>
  <si>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</si>
  <si>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</si>
  <si>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</si>
  <si>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</si>
  <si>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</si>
  <si>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</si>
  <si>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</si>
  <si>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</si>
  <si>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</si>
  <si>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</si>
  <si>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</si>
  <si>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</si>
  <si>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</si>
  <si>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</si>
  <si>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</si>
  <si>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</si>
  <si>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</si>
  <si>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</si>
  <si>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</si>
  <si>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</si>
  <si>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</si>
  <si>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</si>
  <si>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</si>
  <si>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</si>
  <si>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</si>
  <si>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</si>
  <si>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</si>
  <si>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</si>
  <si>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</si>
  <si>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</si>
  <si>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</si>
  <si>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</si>
  <si>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</si>
  <si>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</si>
  <si>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</si>
  <si>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</si>
  <si>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</si>
  <si>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</si>
  <si>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</si>
  <si>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</si>
  <si>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</si>
  <si>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</si>
  <si>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</si>
  <si>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</si>
  <si>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</si>
  <si>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</si>
  <si>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</si>
  <si>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</si>
  <si>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</si>
  <si>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</si>
  <si>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</si>
  <si>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</si>
  <si>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</si>
  <si>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</si>
  <si>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</si>
  <si>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</si>
  <si>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</si>
  <si>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</si>
  <si>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</si>
  <si>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</si>
  <si>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</si>
  <si>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</si>
  <si>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</si>
  <si>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</si>
  <si>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</si>
  <si>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</si>
  <si>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</si>
  <si>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</si>
  <si>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</si>
  <si>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</si>
  <si>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</si>
  <si>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</si>
  <si>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</si>
  <si>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</si>
  <si>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</si>
  <si>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</si>
  <si>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</si>
  <si>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</si>
  <si>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</si>
  <si>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</si>
  <si>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</si>
  <si>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</si>
  <si>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</si>
  <si>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</si>
  <si>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</si>
  <si>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</si>
  <si>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</si>
  <si>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</si>
  <si>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</si>
  <si>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</si>
  <si>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</si>
  <si>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</si>
  <si>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</si>
  <si>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</si>
  <si>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</si>
  <si>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</si>
  <si>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</si>
  <si>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</si>
  <si>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</si>
  <si>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</si>
  <si>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</si>
  <si>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</si>
  <si>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</si>
  <si>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</si>
  <si>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</si>
  <si>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</si>
  <si>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</si>
  <si>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</si>
  <si>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</si>
  <si>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</si>
  <si>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</si>
  <si>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</si>
  <si>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</si>
  <si>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</si>
  <si>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</si>
  <si>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</si>
  <si>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</si>
  <si>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</si>
  <si>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</si>
  <si>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</si>
  <si>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</si>
  <si>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</si>
  <si>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</si>
  <si>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</si>
  <si>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</si>
  <si>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</si>
  <si>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</si>
  <si>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</si>
  <si>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</si>
  <si>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</si>
  <si>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</si>
  <si>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</si>
  <si>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</si>
  <si>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</si>
  <si>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</si>
  <si>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</si>
  <si>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</si>
  <si>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</si>
  <si>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</si>
  <si>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</si>
  <si>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</si>
  <si>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</si>
  <si>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</si>
  <si>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</si>
  <si>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</si>
  <si>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</si>
  <si>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</si>
  <si>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</si>
  <si>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</si>
  <si>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</si>
  <si>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</si>
  <si>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</si>
  <si>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</si>
  <si>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</si>
  <si>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</si>
  <si>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</si>
  <si>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</si>
  <si>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</si>
  <si>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</si>
  <si>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</si>
  <si>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</si>
  <si>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</si>
  <si>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</si>
  <si>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</si>
  <si>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</si>
  <si>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</si>
  <si>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</si>
  <si>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</si>
  <si>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</si>
  <si>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</si>
  <si>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</si>
  <si>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</si>
  <si>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</si>
  <si>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</si>
  <si>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</si>
  <si>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</si>
  <si>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</si>
  <si>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</si>
  <si>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</si>
  <si>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</si>
  <si>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</si>
  <si>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</si>
  <si>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</si>
  <si>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</si>
  <si>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</si>
  <si>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</si>
  <si>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</si>
  <si>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</si>
  <si>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</si>
  <si>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</si>
  <si>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</si>
  <si>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</si>
  <si>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</si>
  <si>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</si>
  <si>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</si>
  <si>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</si>
  <si>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</si>
  <si>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</si>
  <si>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</si>
  <si>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</si>
  <si>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</si>
  <si>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</si>
  <si>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</si>
  <si>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</si>
  <si>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</si>
  <si>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</si>
  <si>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</si>
  <si>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</si>
  <si>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</si>
  <si>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</si>
  <si>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</si>
  <si>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</si>
  <si>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</si>
  <si>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</si>
  <si>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</si>
  <si>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</si>
  <si>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</si>
  <si>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</si>
  <si>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</si>
  <si>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</si>
  <si>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</si>
  <si>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</si>
  <si>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</si>
  <si>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</si>
  <si>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</si>
  <si>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</si>
  <si>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</si>
  <si>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</si>
  <si>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</si>
  <si>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</si>
  <si>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</si>
  <si>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</si>
  <si>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</si>
  <si>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</si>
  <si>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</si>
  <si>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</si>
  <si>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</si>
  <si>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</si>
  <si>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</si>
  <si>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</si>
  <si>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</si>
  <si>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</si>
  <si>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</si>
  <si>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</si>
  <si>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</si>
  <si>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</si>
  <si>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</si>
  <si>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</si>
  <si>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</si>
  <si>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</si>
  <si>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</si>
  <si>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</si>
  <si>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</si>
  <si>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</si>
  <si>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</si>
  <si>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</si>
  <si>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</si>
  <si>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</si>
  <si>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</si>
  <si>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</si>
  <si>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</si>
  <si>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</si>
  <si>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</si>
  <si>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</si>
  <si>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</si>
  <si>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</si>
  <si>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</si>
  <si>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</si>
  <si>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</si>
  <si>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</si>
  <si>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</si>
  <si>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</si>
  <si>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</si>
  <si>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</si>
  <si>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</si>
  <si>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</si>
  <si>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</si>
  <si>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</si>
  <si>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</si>
  <si>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</si>
  <si>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</si>
  <si>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</si>
  <si>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</si>
  <si>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</si>
  <si>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</si>
  <si>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</si>
  <si>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</si>
  <si>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</si>
  <si>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</si>
  <si>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</si>
  <si>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</si>
  <si>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</si>
  <si>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</si>
  <si>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</si>
  <si>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</si>
  <si>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</si>
  <si>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</si>
  <si>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</si>
  <si>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</si>
  <si>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</si>
  <si>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</si>
  <si>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</si>
  <si>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</si>
  <si>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</si>
  <si>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</si>
  <si>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</si>
  <si>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</si>
  <si>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</si>
  <si>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</si>
  <si>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</si>
  <si>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</si>
  <si>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</si>
  <si>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</si>
  <si>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</si>
  <si>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</si>
  <si>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</si>
  <si>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</si>
  <si>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</si>
  <si>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</si>
  <si>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</si>
  <si>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</si>
  <si>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</si>
  <si>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</si>
  <si>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</si>
  <si>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</si>
  <si>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</si>
  <si>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</si>
  <si>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</si>
  <si>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</si>
  <si>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</si>
  <si>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</si>
  <si>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</si>
  <si>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</si>
  <si>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</si>
  <si>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</si>
  <si>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</si>
  <si>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</si>
  <si>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</si>
  <si>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</si>
  <si>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</si>
  <si>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</si>
  <si>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</si>
  <si>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</si>
  <si>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</si>
  <si>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</si>
  <si>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</si>
  <si>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</si>
  <si>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</si>
  <si>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</si>
  <si>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</si>
  <si>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</si>
  <si>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</si>
  <si>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</si>
  <si>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</si>
  <si>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</si>
  <si>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</si>
  <si>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</si>
  <si>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</si>
  <si>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</si>
  <si>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</si>
  <si>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</si>
  <si>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</si>
  <si>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</si>
  <si>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</si>
  <si>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</si>
  <si>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</si>
  <si>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</si>
  <si>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</si>
  <si>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</si>
  <si>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</si>
  <si>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</si>
  <si>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</si>
  <si>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</si>
  <si>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</si>
  <si>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</si>
  <si>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</si>
  <si>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</si>
  <si>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</si>
  <si>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</si>
  <si>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</si>
  <si>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</si>
  <si>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</si>
  <si>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</si>
  <si>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</si>
  <si>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</si>
  <si>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</si>
  <si>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</si>
  <si>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</si>
  <si>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</si>
  <si>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</si>
  <si>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</si>
  <si>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</si>
  <si>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</si>
  <si>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</si>
  <si>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</si>
  <si>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</si>
  <si>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</si>
  <si>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</si>
  <si>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</si>
  <si>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</si>
  <si>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</si>
  <si>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</si>
  <si>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</si>
  <si>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</si>
  <si>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</si>
  <si>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</si>
  <si>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</si>
  <si>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</si>
  <si>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</si>
  <si>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</si>
  <si>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</si>
  <si>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</si>
  <si>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</si>
  <si>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</si>
  <si>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</si>
  <si>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</si>
  <si>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</si>
  <si>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</si>
  <si>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</si>
  <si>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</si>
  <si>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</si>
  <si>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</si>
  <si>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</si>
  <si>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</si>
  <si>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</si>
  <si>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</si>
  <si>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</si>
  <si>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</si>
  <si>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</si>
  <si>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</si>
  <si>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</si>
  <si>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</si>
  <si>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</si>
  <si>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</si>
  <si>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</si>
  <si>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</si>
  <si>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</si>
  <si>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</si>
  <si>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</si>
  <si>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</si>
  <si>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</si>
  <si>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</si>
  <si>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</si>
  <si>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</si>
  <si>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</si>
  <si>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</si>
  <si>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</si>
  <si>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</si>
  <si>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</si>
  <si>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</si>
  <si>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</si>
  <si>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</si>
  <si>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</si>
  <si>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</si>
  <si>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</si>
  <si>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</si>
  <si>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</si>
  <si>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</si>
  <si>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</si>
  <si>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</si>
  <si>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</si>
  <si>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</si>
  <si>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</si>
  <si>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</si>
  <si>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</si>
  <si>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</si>
  <si>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</si>
  <si>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</si>
  <si>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</si>
  <si>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</si>
  <si>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</si>
  <si>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</si>
  <si>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</si>
  <si>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</si>
  <si>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</si>
  <si>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</si>
  <si>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</si>
  <si>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</si>
  <si>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</si>
  <si>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</si>
  <si>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</si>
  <si>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</si>
  <si>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</si>
  <si>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</si>
  <si>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</si>
  <si>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</si>
  <si>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</si>
  <si>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</si>
  <si>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</si>
  <si>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</si>
  <si>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</si>
  <si>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</si>
  <si>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</si>
  <si>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</si>
  <si>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</si>
  <si>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</si>
  <si>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</si>
  <si>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</si>
  <si>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</si>
  <si>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</si>
  <si>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</si>
  <si>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</si>
  <si>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</si>
  <si>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</si>
  <si>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</si>
  <si>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</si>
  <si>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</si>
  <si>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</si>
  <si>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</si>
  <si>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</si>
  <si>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</si>
  <si>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</si>
  <si>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</si>
  <si>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</si>
  <si>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</si>
  <si>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</si>
  <si>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</si>
  <si>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</si>
  <si>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</si>
  <si>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</si>
  <si>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</si>
  <si>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</si>
  <si>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</si>
  <si>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</si>
  <si>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</si>
  <si>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</si>
  <si>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</si>
  <si>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</si>
  <si>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</si>
  <si>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</si>
  <si>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</si>
  <si>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</si>
  <si>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</si>
  <si>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</si>
  <si>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</si>
  <si>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</si>
  <si>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</si>
  <si>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</si>
  <si>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</si>
  <si>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</si>
  <si>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</si>
  <si>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</si>
  <si>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</si>
  <si>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</si>
  <si>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</si>
  <si>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</si>
  <si>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</si>
  <si>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</si>
  <si>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</si>
  <si>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</si>
  <si>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</si>
  <si>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</si>
  <si>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</si>
  <si>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</si>
  <si>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</si>
  <si>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</si>
  <si>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</si>
  <si>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</si>
  <si>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</si>
  <si>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</si>
  <si>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</si>
  <si>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</si>
  <si>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</si>
  <si>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</si>
  <si>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</si>
  <si>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</si>
  <si>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</si>
  <si>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</si>
  <si>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</si>
  <si>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</si>
  <si>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</si>
  <si>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</si>
  <si>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</si>
  <si>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</si>
  <si>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</si>
  <si>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</si>
  <si>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</si>
  <si>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</si>
  <si>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</si>
  <si>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</si>
  <si>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</si>
  <si>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</si>
  <si>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</si>
  <si>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</si>
  <si>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</si>
  <si>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</si>
  <si>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</si>
  <si>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</si>
  <si>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</si>
  <si>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</si>
  <si>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</si>
  <si>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</si>
  <si>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</si>
  <si>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</si>
  <si>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</si>
  <si>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</si>
  <si>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</si>
  <si>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</si>
  <si>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</si>
  <si>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</si>
  <si>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</si>
  <si>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</si>
  <si>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</si>
  <si>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</si>
  <si>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</si>
  <si>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</si>
  <si>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</si>
  <si>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</si>
  <si>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</si>
  <si>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</si>
  <si>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</si>
  <si>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</si>
  <si>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</si>
  <si>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</si>
  <si>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</si>
  <si>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</si>
  <si>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</si>
  <si>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</si>
  <si>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</si>
  <si>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</si>
  <si>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</si>
  <si>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</si>
  <si>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</si>
  <si>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</si>
  <si>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</si>
  <si>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</si>
  <si>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</si>
  <si>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</si>
  <si>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</si>
  <si>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</si>
  <si>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</si>
  <si>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</si>
  <si>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</si>
  <si>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</si>
  <si>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</si>
  <si>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</si>
  <si>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</si>
  <si>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</si>
  <si>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</si>
  <si>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</si>
  <si>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</si>
  <si>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</si>
  <si>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</si>
  <si>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</si>
  <si>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</si>
  <si>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</si>
  <si>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</si>
  <si>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</si>
  <si>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</si>
  <si>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</si>
  <si>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</si>
  <si>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</si>
  <si>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</si>
  <si>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</si>
  <si>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</si>
  <si>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</si>
  <si>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</si>
  <si>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</si>
  <si>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</si>
  <si>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</si>
  <si>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</si>
  <si>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</si>
  <si>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</si>
  <si>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</si>
  <si>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</si>
  <si>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</si>
  <si>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</si>
  <si>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</si>
  <si>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</si>
  <si>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</si>
  <si>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</si>
  <si>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</si>
  <si>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</si>
  <si>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</si>
  <si>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</si>
  <si>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</si>
  <si>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</si>
  <si>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</si>
  <si>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</si>
  <si>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</si>
  <si>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</si>
  <si>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</si>
  <si>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</si>
  <si>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</si>
  <si>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</si>
  <si>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</si>
  <si>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</si>
  <si>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</si>
  <si>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</si>
  <si>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</si>
  <si>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</si>
  <si>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</si>
  <si>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</si>
  <si>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</si>
  <si>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</si>
  <si>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</si>
  <si>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</si>
  <si>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</si>
  <si>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</si>
  <si>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</si>
  <si>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</si>
  <si>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</si>
  <si>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</si>
  <si>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</si>
  <si>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</si>
  <si>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</si>
  <si>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</si>
  <si>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</si>
  <si>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</si>
  <si>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</si>
  <si>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</si>
  <si>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</si>
  <si>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</si>
  <si>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</si>
  <si>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</si>
  <si>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</si>
  <si>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</si>
  <si>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</si>
  <si>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</si>
  <si>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</si>
  <si>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</si>
  <si>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</si>
  <si>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</si>
  <si>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</si>
  <si>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</si>
  <si>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</si>
  <si>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</si>
  <si>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</si>
  <si>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</si>
  <si>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</si>
  <si>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</si>
  <si>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</si>
  <si>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</si>
  <si>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</si>
  <si>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</si>
  <si>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</si>
  <si>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</si>
  <si>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</si>
  <si>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</si>
  <si>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</si>
  <si>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</si>
  <si>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</si>
  <si>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</si>
  <si>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</si>
  <si>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</si>
  <si>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</si>
  <si>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</si>
  <si>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</si>
  <si>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</si>
  <si>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</si>
  <si>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</si>
  <si>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</si>
  <si>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</si>
  <si>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</si>
  <si>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</si>
  <si>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</si>
  <si>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</si>
  <si>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</si>
  <si>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</si>
  <si>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</si>
  <si>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</si>
  <si>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</si>
  <si>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</si>
  <si>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</si>
  <si>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</si>
  <si>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</si>
  <si>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</si>
  <si>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</si>
  <si>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</si>
  <si>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</si>
  <si>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</si>
  <si>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</si>
  <si>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</si>
  <si>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</si>
  <si>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</si>
  <si>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</si>
  <si>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</si>
  <si>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</si>
  <si>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</si>
  <si>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</si>
  <si>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</si>
  <si>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</si>
  <si>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</si>
  <si>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</si>
  <si>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</si>
  <si>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</si>
  <si>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</si>
  <si>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</si>
  <si>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</si>
  <si>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</si>
  <si>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</si>
  <si>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</si>
  <si>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</si>
  <si>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</si>
  <si>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</si>
  <si>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</si>
  <si>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</si>
  <si>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</si>
  <si>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</si>
  <si>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</si>
  <si>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</si>
  <si>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</si>
  <si>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</si>
  <si>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</si>
  <si>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</si>
  <si>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</si>
  <si>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</si>
  <si>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</si>
  <si>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</si>
  <si>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</si>
  <si>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</si>
  <si>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</si>
  <si>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</si>
  <si>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</si>
  <si>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</si>
  <si>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</si>
  <si>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</si>
  <si>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</si>
  <si>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</si>
  <si>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</si>
  <si>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</si>
  <si>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</si>
  <si>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</si>
  <si>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</si>
  <si>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</si>
  <si>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</si>
  <si>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</si>
  <si>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</si>
  <si>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</si>
  <si>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</si>
  <si>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</si>
  <si>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</si>
  <si>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</si>
  <si>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</si>
  <si>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</si>
  <si>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</si>
  <si>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</si>
  <si>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</si>
  <si>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</si>
  <si>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</si>
  <si>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</si>
  <si>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</si>
  <si>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</si>
  <si>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</si>
  <si>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</si>
  <si>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</si>
  <si>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</si>
  <si>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</si>
  <si>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</si>
  <si>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</si>
  <si>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</si>
  <si>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</si>
  <si>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</si>
  <si>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</si>
  <si>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</si>
  <si>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</si>
  <si>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</si>
  <si>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</si>
  <si>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</si>
  <si>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</si>
  <si>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</si>
  <si>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</si>
  <si>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</si>
  <si>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</si>
  <si>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</si>
  <si>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</si>
  <si>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</si>
  <si>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</si>
  <si>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</si>
  <si>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</si>
  <si>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</si>
  <si>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</si>
  <si>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</si>
  <si>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</si>
  <si>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</si>
  <si>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</si>
  <si>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</si>
  <si>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</si>
  <si>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</si>
  <si>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</si>
  <si>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</si>
  <si>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</si>
  <si>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</si>
  <si>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</si>
  <si>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</si>
  <si>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</si>
  <si>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</si>
  <si>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</si>
  <si>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</si>
  <si>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</si>
  <si>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</si>
  <si>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</si>
  <si>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</si>
  <si>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</si>
  <si>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</si>
  <si>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</si>
  <si>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</si>
  <si>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</si>
  <si>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</si>
  <si>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</si>
  <si>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</si>
  <si>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</si>
  <si>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</si>
  <si>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</si>
  <si>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</si>
  <si>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</si>
  <si>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</si>
  <si>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</si>
  <si>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</si>
  <si>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</si>
  <si>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</si>
  <si>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</si>
  <si>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</si>
  <si>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</si>
  <si>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</si>
  <si>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</si>
  <si>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</si>
  <si>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</si>
  <si>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</si>
  <si>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</si>
  <si>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</si>
  <si>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</si>
  <si>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</si>
  <si>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</si>
  <si>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</si>
  <si>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</si>
  <si>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</si>
  <si>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</si>
  <si>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</si>
  <si>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</si>
  <si>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</si>
  <si>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</si>
  <si>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</si>
  <si>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</si>
  <si>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</si>
  <si>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</si>
  <si>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</si>
  <si>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</si>
  <si>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</si>
  <si>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</si>
  <si>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</si>
  <si>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</si>
  <si>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</si>
  <si>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</si>
  <si>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</si>
  <si>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</si>
  <si>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</si>
  <si>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</si>
  <si>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</si>
  <si>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</si>
  <si>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</si>
  <si>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</si>
  <si>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</si>
  <si>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</si>
  <si>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</si>
  <si>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</si>
  <si>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</si>
  <si>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</si>
  <si>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</si>
  <si>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</si>
  <si>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</si>
  <si>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</si>
  <si>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</si>
  <si>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</si>
  <si>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</si>
  <si>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</si>
  <si>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</si>
  <si>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</si>
  <si>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</si>
  <si>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</si>
  <si>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</si>
  <si>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</si>
  <si>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</si>
  <si>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</si>
  <si>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</si>
  <si>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</si>
  <si>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</si>
  <si>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</si>
  <si>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</si>
  <si>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</si>
  <si>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</si>
  <si>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</si>
  <si>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</si>
  <si>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</si>
  <si>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</si>
  <si>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</si>
  <si>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</si>
  <si>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</si>
  <si>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</si>
  <si>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</si>
  <si>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</si>
  <si>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</si>
  <si>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</si>
  <si>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</si>
  <si>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</si>
  <si>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</si>
  <si>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</si>
  <si>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</si>
  <si>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</si>
  <si>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</si>
  <si>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</si>
  <si>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</si>
  <si>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</si>
  <si>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</si>
  <si>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</si>
  <si>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</si>
  <si>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</si>
  <si>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</si>
  <si>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</si>
  <si>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</si>
  <si>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</si>
  <si>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</si>
  <si>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</si>
  <si>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</si>
  <si>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</si>
  <si>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</si>
  <si>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</si>
  <si>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</si>
  <si>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</si>
  <si>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</si>
  <si>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</si>
  <si>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</si>
  <si>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</si>
  <si>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</si>
  <si>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</si>
  <si>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</si>
  <si>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</si>
  <si>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</si>
  <si>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</si>
  <si>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</si>
  <si>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</si>
  <si>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</si>
  <si>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</si>
  <si>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</si>
  <si>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</si>
  <si>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</si>
  <si>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</si>
  <si>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</si>
  <si>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</si>
  <si>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</si>
  <si>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</si>
  <si>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</si>
  <si>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</si>
  <si>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</si>
  <si>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</si>
  <si>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</si>
  <si>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</si>
  <si>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</si>
  <si>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</si>
  <si>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</si>
  <si>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</si>
  <si>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</si>
  <si>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</si>
  <si>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</si>
  <si>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</si>
  <si>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</si>
  <si>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</si>
  <si>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</si>
  <si>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</si>
  <si>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</si>
  <si>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</si>
  <si>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</si>
  <si>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</si>
  <si>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</si>
  <si>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</si>
  <si>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</si>
  <si>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</si>
  <si>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</si>
  <si>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</si>
  <si>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</si>
  <si>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</si>
  <si>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</si>
  <si>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</si>
  <si>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</si>
  <si>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</si>
  <si>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</si>
  <si>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</si>
  <si>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</si>
  <si>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</si>
  <si>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</si>
  <si>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</si>
  <si>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</si>
  <si>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</si>
  <si>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</si>
  <si>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</si>
  <si>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</si>
  <si>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</si>
  <si>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</si>
  <si>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</si>
  <si>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</si>
  <si>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</si>
  <si>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</si>
  <si>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</si>
  <si>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</si>
  <si>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</si>
  <si>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</si>
  <si>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</si>
  <si>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</si>
  <si>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</si>
  <si>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</si>
  <si>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</si>
  <si>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</si>
  <si>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</si>
  <si>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</si>
  <si>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</si>
  <si>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</si>
  <si>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</si>
  <si>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</si>
  <si>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</si>
  <si>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</si>
  <si>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</si>
  <si>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</si>
  <si>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</si>
  <si>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</si>
  <si>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</si>
  <si>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</si>
  <si>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</si>
  <si>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</si>
  <si>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</si>
  <si>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</si>
  <si>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</si>
  <si>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</si>
  <si>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</si>
  <si>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</si>
  <si>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</si>
  <si>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</si>
  <si>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</si>
  <si>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</si>
  <si>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</si>
  <si>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</si>
  <si>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</si>
  <si>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</si>
  <si>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</si>
  <si>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</si>
  <si>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</si>
  <si>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</si>
  <si>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</si>
  <si>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</si>
  <si>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</si>
  <si>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</si>
  <si>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</si>
  <si>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</si>
  <si>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</si>
  <si>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</si>
  <si>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</si>
  <si>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</si>
  <si>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</si>
  <si>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</si>
  <si>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</si>
  <si>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</si>
  <si>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</si>
  <si>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</si>
  <si>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</si>
  <si>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</si>
  <si>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</si>
  <si>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</si>
  <si>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</si>
  <si>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</si>
  <si>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</si>
  <si>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</si>
  <si>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</si>
  <si>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</si>
  <si>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</si>
  <si>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</si>
  <si>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</si>
  <si>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</si>
  <si>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</si>
  <si>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</si>
  <si>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</si>
  <si>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</si>
  <si>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</si>
  <si>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</si>
  <si>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</si>
  <si>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</si>
  <si>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</si>
  <si>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</si>
  <si>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</si>
  <si>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</si>
  <si>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</si>
  <si>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</si>
  <si>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</si>
  <si>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</si>
  <si>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</si>
  <si>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</si>
  <si>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</si>
  <si>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</si>
  <si>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</si>
  <si>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</si>
  <si>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</si>
  <si>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</si>
  <si>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</si>
  <si>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</si>
  <si>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</si>
  <si>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</si>
  <si>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</si>
  <si>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</si>
  <si>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</si>
  <si>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</si>
  <si>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</si>
  <si>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</si>
  <si>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</si>
  <si>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</si>
  <si>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</si>
  <si>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</si>
  <si>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</si>
  <si>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</si>
  <si>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</si>
  <si>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</si>
  <si>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</si>
  <si>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</si>
  <si>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</si>
  <si>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</si>
  <si>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</si>
  <si>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</si>
  <si>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</si>
  <si>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</si>
  <si>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</si>
  <si>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</si>
  <si>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</si>
  <si>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</si>
  <si>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</si>
  <si>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</si>
  <si>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</si>
  <si>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</si>
  <si>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</si>
  <si>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</si>
  <si>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</si>
  <si>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</si>
  <si>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</si>
  <si>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</si>
  <si>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</si>
  <si>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</si>
  <si>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</si>
  <si>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</si>
  <si>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</si>
  <si>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</si>
  <si>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</si>
  <si>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</si>
  <si>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</si>
  <si>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</si>
  <si>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</si>
  <si>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</si>
  <si>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</si>
  <si>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</si>
  <si>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</si>
  <si>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</si>
  <si>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</si>
  <si>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</si>
  <si>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</si>
  <si>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</si>
  <si>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</si>
  <si>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</si>
  <si>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</si>
  <si>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</si>
  <si>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</si>
  <si>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</si>
  <si>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</si>
  <si>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</si>
  <si>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</si>
  <si>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</si>
  <si>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</si>
  <si>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</si>
  <si>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</si>
  <si>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</si>
  <si>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</si>
  <si>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</si>
  <si>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</si>
  <si>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</si>
  <si>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</si>
  <si>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</si>
  <si>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</si>
  <si>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</si>
  <si>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</si>
  <si>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</si>
  <si>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</si>
  <si>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</si>
  <si>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</si>
  <si>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</si>
  <si>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</si>
  <si>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</si>
  <si>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</si>
  <si>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</si>
  <si>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</si>
  <si>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</si>
  <si>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</si>
  <si>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</si>
  <si>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</si>
  <si>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</si>
  <si>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</si>
  <si>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</si>
  <si>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</si>
  <si>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</si>
  <si>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</si>
  <si>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</si>
  <si>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</si>
  <si>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</si>
  <si>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</si>
  <si>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</si>
  <si>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</si>
  <si>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</si>
  <si>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</si>
  <si>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</si>
  <si>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</si>
  <si>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</si>
  <si>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</si>
  <si>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</si>
  <si>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</si>
  <si>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</si>
  <si>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</si>
  <si>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</si>
  <si>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</si>
  <si>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</si>
  <si>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</si>
  <si>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</si>
  <si>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</si>
  <si>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</si>
  <si>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</si>
  <si>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</si>
  <si>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</si>
  <si>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</si>
  <si>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</si>
  <si>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</si>
  <si>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</si>
  <si>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</si>
  <si>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</si>
  <si>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</si>
  <si>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</si>
  <si>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</si>
  <si>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</si>
  <si>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</si>
  <si>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</si>
  <si>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</si>
  <si>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</si>
  <si>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</si>
  <si>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</si>
  <si>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</si>
  <si>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</si>
  <si>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</si>
  <si>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</si>
  <si>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</si>
  <si>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</si>
  <si>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</si>
  <si>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</si>
  <si>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</si>
  <si>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</si>
  <si>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</si>
  <si>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</si>
  <si>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</si>
  <si>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</si>
  <si>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</si>
  <si>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</si>
  <si>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</si>
  <si>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</si>
  <si>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</si>
  <si>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</si>
  <si>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</si>
  <si>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</si>
  <si>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</si>
  <si>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</si>
  <si>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</si>
  <si>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</si>
  <si>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</si>
  <si>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</si>
  <si>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</si>
  <si>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</si>
  <si>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</si>
  <si>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</si>
  <si>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</si>
  <si>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</si>
  <si>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</si>
  <si>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</si>
  <si>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</si>
  <si>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</si>
  <si>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</si>
  <si>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</si>
  <si>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</si>
  <si>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</si>
  <si>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</si>
  <si>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</si>
  <si>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</si>
  <si>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</si>
  <si>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</si>
  <si>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</si>
  <si>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</si>
  <si>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</si>
  <si>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</si>
  <si>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</si>
  <si>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</si>
  <si>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</si>
  <si>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</si>
  <si>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</si>
  <si>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</si>
  <si>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</si>
  <si>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</si>
  <si>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</si>
  <si>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</si>
  <si>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</si>
  <si>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</si>
  <si>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</si>
  <si>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</si>
  <si>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</si>
  <si>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</si>
  <si>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</si>
  <si>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</si>
  <si>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</si>
  <si>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</si>
  <si>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</si>
  <si>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</si>
  <si>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</si>
  <si>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</si>
  <si>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</si>
  <si>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</si>
  <si>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</si>
  <si>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</si>
  <si>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</si>
  <si>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</si>
  <si>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</si>
  <si>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</si>
  <si>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</si>
  <si>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</si>
  <si>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</si>
  <si>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</si>
  <si>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</si>
  <si>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</si>
  <si>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</si>
  <si>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</si>
  <si>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</si>
  <si>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</si>
  <si>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</si>
  <si>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</si>
  <si>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</si>
  <si>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</si>
  <si>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</si>
  <si>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</si>
  <si>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</si>
  <si>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</si>
  <si>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</si>
  <si>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</si>
  <si>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</si>
  <si>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</si>
  <si>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</si>
  <si>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</si>
  <si>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</si>
  <si>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</si>
  <si>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</si>
  <si>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</si>
  <si>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</si>
  <si>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</si>
  <si>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</si>
  <si>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</si>
  <si>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</si>
  <si>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</si>
  <si>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</si>
  <si>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</si>
  <si>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</si>
  <si>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</si>
  <si>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</si>
  <si>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</si>
  <si>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</si>
  <si>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</si>
  <si>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</si>
  <si>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</si>
  <si>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</si>
  <si>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</si>
  <si>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</si>
  <si>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</si>
  <si>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</si>
  <si>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</si>
  <si>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</si>
  <si>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</si>
  <si>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</si>
  <si>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</si>
  <si>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</si>
  <si>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</si>
  <si>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</si>
  <si>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</si>
  <si>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</si>
  <si>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</si>
  <si>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</si>
  <si>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</si>
  <si>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</si>
  <si>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</si>
  <si>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</si>
  <si>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</si>
  <si>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</si>
  <si>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</si>
  <si>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</si>
  <si>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</si>
  <si>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</si>
  <si>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</si>
  <si>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</si>
  <si>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</si>
  <si>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</si>
  <si>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</si>
  <si>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</si>
  <si>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</si>
  <si>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</si>
  <si>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</si>
  <si>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</si>
  <si>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</si>
  <si>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</si>
  <si>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</si>
  <si>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</si>
  <si>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</si>
  <si>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</si>
  <si>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</si>
  <si>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</si>
  <si>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</si>
  <si>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</si>
  <si>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</si>
  <si>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</si>
  <si>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</si>
  <si>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</si>
  <si>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</si>
  <si>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</si>
  <si>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</si>
  <si>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</si>
  <si>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</si>
  <si>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</si>
  <si>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</si>
  <si>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</si>
  <si>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</si>
  <si>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</si>
  <si>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</si>
  <si>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</si>
  <si>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</si>
  <si>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</si>
  <si>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</si>
  <si>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</si>
  <si>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</si>
  <si>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</si>
  <si>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</si>
  <si>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</si>
  <si>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</si>
  <si>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</si>
  <si>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</si>
  <si>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</si>
  <si>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</si>
  <si>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</si>
  <si>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</si>
  <si>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</si>
  <si>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</si>
  <si>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</si>
  <si>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</si>
  <si>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</si>
  <si>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</si>
  <si>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</si>
  <si>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</si>
  <si>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</si>
  <si>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</si>
  <si>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</si>
  <si>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</si>
  <si>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</si>
  <si>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</si>
  <si>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</si>
  <si>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</si>
  <si>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</si>
  <si>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</si>
  <si>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</si>
  <si>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</si>
  <si>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</si>
  <si>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</si>
  <si>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</si>
  <si>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</si>
  <si>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</si>
  <si>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</si>
  <si>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</si>
  <si>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</si>
  <si>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</si>
  <si>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</si>
  <si>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</si>
  <si>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</si>
  <si>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</si>
  <si>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</si>
  <si>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</si>
  <si>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</si>
  <si>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</si>
  <si>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</si>
  <si>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</si>
  <si>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</si>
  <si>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</si>
  <si>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</si>
  <si>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</si>
  <si>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</si>
  <si>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</si>
  <si>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</si>
  <si>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</si>
  <si>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</si>
  <si>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</si>
  <si>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</si>
  <si>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</si>
  <si>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</si>
  <si>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</si>
  <si>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</si>
  <si>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</si>
  <si>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</si>
  <si>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</si>
  <si>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</si>
  <si>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</si>
  <si>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</si>
  <si>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</si>
  <si>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</si>
  <si>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</si>
  <si>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</si>
  <si>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</si>
  <si>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</si>
  <si>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</si>
  <si>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</si>
  <si>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</si>
  <si>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</si>
  <si>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</si>
  <si>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</si>
  <si>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</si>
  <si>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</si>
  <si>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</si>
  <si>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</si>
  <si>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</si>
  <si>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</si>
  <si>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</si>
  <si>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</si>
  <si>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</si>
  <si>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</si>
  <si>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</si>
  <si>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</si>
  <si>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</si>
  <si>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</si>
  <si>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</si>
  <si>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</si>
  <si>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</si>
  <si>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</si>
  <si>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</si>
  <si>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</si>
  <si>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</si>
  <si>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</si>
  <si>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</si>
  <si>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</si>
  <si>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</si>
  <si>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</si>
  <si>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</si>
  <si>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</si>
  <si>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</si>
  <si>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</si>
  <si>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</si>
  <si>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</si>
  <si>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</si>
  <si>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</si>
  <si>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</si>
  <si>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</si>
  <si>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</si>
  <si>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</si>
  <si>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</si>
  <si>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</si>
  <si>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</si>
  <si>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</si>
  <si>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</si>
  <si>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</si>
  <si>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</si>
  <si>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</si>
  <si>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</si>
  <si>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</si>
  <si>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</si>
  <si>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</si>
  <si>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</si>
  <si>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</si>
  <si>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</si>
  <si>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</si>
  <si>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</si>
  <si>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</si>
  <si>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</si>
  <si>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</si>
  <si>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</si>
  <si>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</si>
  <si>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</si>
  <si>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</si>
  <si>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</si>
  <si>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</si>
  <si>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</si>
  <si>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</si>
  <si>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</si>
  <si>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</si>
  <si>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</si>
  <si>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</si>
  <si>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</si>
  <si>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</si>
  <si>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</si>
  <si>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</si>
  <si>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</si>
  <si>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</si>
  <si>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</si>
  <si>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</si>
  <si>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</si>
  <si>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</si>
  <si>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</si>
  <si>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</si>
  <si>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</si>
  <si>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</si>
  <si>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</si>
  <si>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</si>
  <si>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</si>
  <si>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</si>
  <si>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</si>
  <si>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</si>
  <si>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</si>
  <si>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</si>
  <si>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</si>
  <si>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</si>
  <si>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</si>
  <si>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</si>
  <si>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</si>
  <si>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</si>
  <si>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</si>
  <si>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</si>
  <si>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</si>
  <si>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</si>
  <si>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</si>
  <si>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</si>
  <si>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</si>
  <si>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</si>
  <si>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</si>
  <si>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</si>
  <si>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</si>
  <si>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</si>
  <si>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</si>
  <si>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</si>
  <si>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</si>
  <si>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</si>
  <si>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</si>
  <si>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</si>
  <si>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</si>
  <si>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</si>
  <si>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</si>
  <si>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</si>
  <si>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</si>
  <si>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</si>
  <si>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</si>
  <si>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</si>
  <si>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</si>
  <si>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</si>
  <si>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</si>
  <si>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</si>
  <si>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</si>
  <si>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</si>
  <si>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</si>
  <si>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</si>
  <si>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</si>
  <si>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</si>
  <si>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</si>
  <si>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</si>
  <si>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</si>
  <si>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</si>
  <si>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</si>
  <si>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</si>
  <si>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</si>
  <si>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</si>
  <si>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</si>
  <si>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</si>
  <si>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</si>
  <si>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</si>
  <si>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</si>
  <si>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</si>
  <si>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</si>
  <si>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</si>
  <si>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</si>
  <si>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</si>
  <si>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</si>
  <si>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</si>
  <si>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</si>
  <si>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</si>
  <si>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</si>
  <si>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</si>
  <si>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</si>
  <si>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</si>
  <si>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</si>
  <si>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</si>
  <si>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</si>
  <si>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</si>
  <si>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</si>
  <si>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</si>
  <si>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</si>
  <si>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</si>
  <si>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</si>
  <si>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</si>
  <si>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</si>
  <si>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</si>
  <si>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</si>
  <si>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</si>
  <si>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</si>
  <si>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</si>
  <si>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</si>
  <si>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</si>
  <si>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</si>
  <si>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</si>
  <si>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</si>
  <si>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</si>
  <si>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</si>
  <si>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</si>
  <si>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</si>
  <si>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</si>
  <si>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</si>
  <si>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</si>
  <si>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</si>
  <si>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</si>
  <si>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</si>
  <si>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</si>
  <si>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</si>
  <si>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</si>
  <si>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</si>
  <si>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</si>
  <si>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</si>
  <si>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</si>
  <si>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</si>
  <si>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</si>
  <si>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</si>
  <si>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</si>
  <si>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</si>
  <si>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</si>
  <si>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</si>
  <si>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</si>
  <si>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</si>
  <si>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</si>
  <si>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</si>
  <si>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</si>
  <si>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</si>
  <si>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</si>
  <si>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</si>
  <si>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</si>
  <si>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</si>
  <si>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</si>
  <si>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</si>
  <si>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</si>
  <si>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</si>
  <si>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</si>
  <si>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</si>
  <si>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</si>
  <si>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theater</t>
  </si>
  <si>
    <t>Parent Category</t>
  </si>
  <si>
    <t>Column Labels</t>
  </si>
  <si>
    <t>Grand Total</t>
  </si>
  <si>
    <t>Row Labels</t>
  </si>
  <si>
    <t>Count of outcomes</t>
  </si>
  <si>
    <t>(All)</t>
  </si>
  <si>
    <t>Deadline 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</si>
  <si>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</si>
  <si>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</si>
  <si>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</si>
  <si>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</si>
  <si>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</si>
  <si>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</si>
  <si>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</si>
  <si>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</si>
  <si>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</si>
  <si>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</si>
  <si>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</si>
  <si>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</si>
  <si>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</si>
  <si>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</si>
  <si>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</si>
  <si>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</si>
  <si>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</si>
  <si>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</si>
  <si>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</si>
  <si>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</si>
  <si>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</si>
  <si>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</si>
  <si>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</si>
  <si>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Less Than 1000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</si>
  <si>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</si>
  <si>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</si>
  <si>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</si>
  <si>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</si>
  <si>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</si>
  <si>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</si>
  <si>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</si>
  <si>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</si>
  <si>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</si>
  <si>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Sum of Percentage Successful</t>
  </si>
  <si>
    <t>Sum of Percentage Failed</t>
  </si>
  <si>
    <t>Sum of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</si>
</sst>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\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1D1C1D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[Kickstarter_Challenge.xlsx]Theater_Outcomes_VS_Launch!PivotTable3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Theater Outcomes Based on Launch Date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Theater_Outcomes_VS_Launch!$B$5:$B$6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Theater_Outcomes_VS_Launch!$A$7:$A$19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Theater_Outcomes_VS_Launch!$B$7:$B$19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F-4D97-8EB3-E69B18DDF155}"/>
            </c:ext>
          </c:extLst>
        </c:ser>
        <c:ser>
          <c:idx val="1"/>
          <c:order val="1"/>
          <c:tx>
            <c:strRef>
              <c:f>Theater_Outcomes_VS_Launch!$C$5:$C$6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Theater_Outcomes_VS_Launch!$A$7:$A$19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Theater_Outcomes_VS_Launch!$C$7:$C$19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F-4D97-8EB3-E69B18DDF155}"/>
            </c:ext>
          </c:extLst>
        </c:ser>
        <c:ser>
          <c:idx val="2"/>
          <c:order val="2"/>
          <c:tx>
            <c:strRef>
              <c:f>Theater_Outcomes_VS_Launch!$D$5:$D$6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Theater_Outcomes_VS_Launch!$A$7:$A$19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Theater_Outcomes_VS_Launch!$D$7:$D$19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F-4D97-8EB3-E69B18DD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396704"/>
        <c:axId val="1974402112"/>
      </c:lineChart>
      <c:catAx>
        <c:axId val="19743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02112"/>
        <c:crosses val="autoZero"/>
        <c:auto val="1"/>
        <c:lblAlgn val="ctr"/>
        <c:lblOffset val="100"/>
        <c:noMultiLvlLbl val="0"/>
      </c:catAx>
      <c:valAx>
        <c:axId val="19744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[Kickstarter_Challenge.xlsx]Outcome_VS_Goal!PivotTable1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</a:t>
            </a:r>
            <a:r>
              <a:rPr lang="en-US" b="1" baseline="0"/>
              <a:t> Based on Goal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Outcome_VS_Goal!$B$1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Outcome_VS_Goal!$A$2:$A$14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Outcome_VS_Goal!$B$2:$B$14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2-4E70-98EE-C258461EBE88}"/>
            </c:ext>
          </c:extLst>
        </c:ser>
        <c:ser>
          <c:idx val="1"/>
          <c:order val="1"/>
          <c:tx>
            <c:strRef>
              <c:f>Outcome_VS_Goal!$C$1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Outcome_VS_Goal!$A$2:$A$14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Outcome_VS_Goal!$C$2:$C$14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2-4E70-98EE-C258461EBE88}"/>
            </c:ext>
          </c:extLst>
        </c:ser>
        <c:ser>
          <c:idx val="2"/>
          <c:order val="2"/>
          <c:tx>
            <c:strRef>
              <c:f>Outcome_VS_Goal!$D$1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Outcome_VS_Goal!$A$2:$A$14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Outcome_VS_Goal!$D$2:$D$14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2-4E70-98EE-C258461E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058048"/>
        <c:axId val="652055968"/>
      </c:lineChart>
      <c:catAx>
        <c:axId val="6520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55968"/>
        <c:crosses val="autoZero"/>
        <c:auto val="1"/>
        <c:lblAlgn val="ctr"/>
        <c:lblOffset val="100"/>
        <c:noMultiLvlLbl val="0"/>
      </c:catAx>
      <c:valAx>
        <c:axId val="6520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2</xdr:row>
      <xdr:rowOff>22860</xdr:rowOff>
    </xdr:from>
    <xdr:to>
      <xdr:col>15</xdr:col>
      <xdr:colOff>533400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F577D-B4EA-49D7-BBFF-9224E8EC8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15</xdr:row>
      <xdr:rowOff>129540</xdr:rowOff>
    </xdr:from>
    <xdr:to>
      <xdr:col>16</xdr:col>
      <xdr:colOff>114300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A7461-160D-4855-BA04-F9AF65AED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Marshall" refreshedDate="44499.761575578705" createdVersion="6" refreshedVersion="7" minRefreshableVersion="3" recordCount="4114" xr:uid="{00000000-000A-0000-FFFF-FFFF01000000}">
  <cacheSource type="worksheet">
    <worksheetSource ref="A1:T4115" sheet="Kickstarter_Challenge"/>
  </cacheSource>
  <cacheFields count="22">
    <cacheField name="Percentage Funded" numFmtId="165">
      <sharedItems containsSemiMixedTypes="0" containsString="0" containsNumber="1" containsInteger="1" minValue="0" maxValue="2260300"/>
    </cacheField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Average Donations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Year" numFmtId="0">
      <sharedItems containsSemiMixedTypes="0" containsString="0" containsNumber="1" containsInteger="1" minValue="2009" maxValue="2017"/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Marshall" refreshedDate="44500.73341400463" createdVersion="7" refreshedVersion="7" minRefreshableVersion="3" recordCount="12" xr:uid="{B4E29EB7-8B30-47F1-900C-923F7D6D9845}">
  <cacheSource type="worksheet">
    <worksheetSource ref="A1:H13" sheet="Kickstarter_Challenge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9">
      <sharedItems containsSemiMixedTypes="0" containsString="0" containsNumber="1" minValue="0" maxValue="0.75806451612903225"/>
    </cacheField>
    <cacheField name="Percentage Failed" numFmtId="9">
      <sharedItems containsSemiMixedTypes="0" containsString="0" containsNumber="1" minValue="0.24193548387096775" maxValue="1"/>
    </cacheField>
    <cacheField name="Percentage Cancel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37"/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x v="0"/>
    <n v="1434931811"/>
    <b v="0"/>
    <n v="182"/>
    <b v="1"/>
    <s v="film &amp; video/television"/>
    <n v="63.92"/>
    <x v="0"/>
    <n v="2015"/>
    <x v="0"/>
  </r>
  <r>
    <n v="143"/>
    <n v="1"/>
    <s v="FannibalFest Fan Convention"/>
    <s v="A Hannibal TV Show Fan Convention and Art Collective"/>
    <x v="1"/>
    <n v="14653"/>
    <x v="0"/>
    <x v="0"/>
    <s v="USD"/>
    <n v="1488464683"/>
    <x v="1"/>
    <n v="1485872683"/>
    <b v="0"/>
    <n v="79"/>
    <b v="1"/>
    <s v="film &amp; video/television"/>
    <n v="185.48"/>
    <x v="0"/>
    <n v="2017"/>
    <x v="0"/>
  </r>
  <r>
    <n v="105"/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x v="2"/>
    <n v="1454691083"/>
    <b v="0"/>
    <n v="35"/>
    <b v="1"/>
    <s v="film &amp; video/television"/>
    <n v="15"/>
    <x v="0"/>
    <n v="2016"/>
    <x v="0"/>
  </r>
  <r>
    <n v="104"/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x v="3"/>
    <n v="1404822107"/>
    <b v="0"/>
    <n v="150"/>
    <b v="1"/>
    <s v="film &amp; video/television"/>
    <n v="69.27"/>
    <x v="0"/>
    <n v="2014"/>
    <x v="0"/>
  </r>
  <r>
    <n v="123"/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x v="4"/>
    <n v="1447963279"/>
    <b v="0"/>
    <n v="284"/>
    <b v="1"/>
    <s v="film &amp; video/television"/>
    <n v="190.55"/>
    <x v="0"/>
    <n v="2015"/>
    <x v="0"/>
  </r>
  <r>
    <n v="110"/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x v="5"/>
    <n v="1468362207"/>
    <b v="0"/>
    <n v="47"/>
    <b v="1"/>
    <s v="film &amp; video/television"/>
    <n v="93.4"/>
    <x v="0"/>
    <n v="2016"/>
    <x v="0"/>
  </r>
  <r>
    <n v="106"/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x v="6"/>
    <n v="1401846250"/>
    <b v="0"/>
    <n v="58"/>
    <b v="1"/>
    <s v="film &amp; video/television"/>
    <n v="146.88"/>
    <x v="0"/>
    <n v="2014"/>
    <x v="0"/>
  </r>
  <r>
    <n v="101"/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x v="7"/>
    <n v="1464224867"/>
    <b v="0"/>
    <n v="57"/>
    <b v="1"/>
    <s v="film &amp; video/television"/>
    <n v="159.82"/>
    <x v="0"/>
    <n v="2016"/>
    <x v="0"/>
  </r>
  <r>
    <n v="100"/>
    <n v="8"/>
    <s v="Sizzling in the Kitchen Flynn Style"/>
    <s v="Help us raise the funds to film our pilot episode!"/>
    <x v="8"/>
    <n v="3501.52"/>
    <x v="0"/>
    <x v="0"/>
    <s v="USD"/>
    <n v="1460754000"/>
    <x v="8"/>
    <n v="1460155212"/>
    <b v="0"/>
    <n v="12"/>
    <b v="1"/>
    <s v="film &amp; video/television"/>
    <n v="291.79000000000002"/>
    <x v="0"/>
    <n v="2016"/>
    <x v="0"/>
  </r>
  <r>
    <n v="126"/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x v="9"/>
    <n v="1458268144"/>
    <b v="0"/>
    <n v="20"/>
    <b v="1"/>
    <s v="film &amp; video/television"/>
    <n v="31.5"/>
    <x v="0"/>
    <n v="2016"/>
    <x v="0"/>
  </r>
  <r>
    <n v="101"/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x v="10"/>
    <n v="1400636279"/>
    <b v="0"/>
    <n v="19"/>
    <b v="1"/>
    <s v="film &amp; video/television"/>
    <n v="158.68"/>
    <x v="0"/>
    <n v="2014"/>
    <x v="0"/>
  </r>
  <r>
    <n v="121"/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x v="11"/>
    <n v="1469126462"/>
    <b v="0"/>
    <n v="75"/>
    <b v="1"/>
    <s v="film &amp; video/television"/>
    <n v="80.33"/>
    <x v="0"/>
    <n v="2016"/>
    <x v="0"/>
  </r>
  <r>
    <n v="165"/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x v="12"/>
    <n v="1401642425"/>
    <b v="0"/>
    <n v="827"/>
    <b v="1"/>
    <s v="film &amp; video/television"/>
    <n v="59.96"/>
    <x v="0"/>
    <n v="2014"/>
    <x v="0"/>
  </r>
  <r>
    <n v="160"/>
    <n v="13"/>
    <s v="Can't Go Home"/>
    <s v="A travel series hosted by touring musicians that profiles a different American city in each episode."/>
    <x v="8"/>
    <n v="5599"/>
    <x v="0"/>
    <x v="0"/>
    <s v="USD"/>
    <n v="1466713620"/>
    <x v="13"/>
    <n v="1463588109"/>
    <b v="0"/>
    <n v="51"/>
    <b v="1"/>
    <s v="film &amp; video/television"/>
    <n v="109.78"/>
    <x v="0"/>
    <n v="2016"/>
    <x v="0"/>
  </r>
  <r>
    <n v="101"/>
    <n v="14"/>
    <s v="3010 | Sci-fi Series"/>
    <s v="A highly charged post apocalyptic sci fi series that pulls no punches!"/>
    <x v="12"/>
    <n v="6056"/>
    <x v="0"/>
    <x v="2"/>
    <s v="AUD"/>
    <n v="1405259940"/>
    <x v="14"/>
    <n v="1403051888"/>
    <b v="0"/>
    <n v="41"/>
    <b v="1"/>
    <s v="film &amp; video/television"/>
    <n v="147.71"/>
    <x v="0"/>
    <n v="2014"/>
    <x v="0"/>
  </r>
  <r>
    <n v="107"/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x v="15"/>
    <n v="1441790658"/>
    <b v="0"/>
    <n v="98"/>
    <b v="1"/>
    <s v="film &amp; video/television"/>
    <n v="21.76"/>
    <x v="0"/>
    <n v="2015"/>
    <x v="0"/>
  </r>
  <r>
    <n v="100"/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x v="16"/>
    <n v="1398971211"/>
    <b v="0"/>
    <n v="70"/>
    <b v="1"/>
    <s v="film &amp; video/television"/>
    <n v="171.84"/>
    <x v="0"/>
    <n v="2014"/>
    <x v="0"/>
  </r>
  <r>
    <n v="101"/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x v="17"/>
    <n v="1412530422"/>
    <b v="0"/>
    <n v="36"/>
    <b v="1"/>
    <s v="film &amp; video/television"/>
    <n v="41.94"/>
    <x v="0"/>
    <n v="2014"/>
    <x v="0"/>
  </r>
  <r>
    <n v="106"/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x v="18"/>
    <n v="1408366856"/>
    <b v="0"/>
    <n v="342"/>
    <b v="1"/>
    <s v="film &amp; video/television"/>
    <n v="93.26"/>
    <x v="0"/>
    <n v="2014"/>
    <x v="0"/>
  </r>
  <r>
    <n v="145"/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x v="19"/>
    <n v="1434828934"/>
    <b v="0"/>
    <n v="22"/>
    <b v="1"/>
    <s v="film &amp; video/television"/>
    <n v="56.14"/>
    <x v="0"/>
    <n v="2015"/>
    <x v="0"/>
  </r>
  <r>
    <n v="100"/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x v="20"/>
    <n v="1436983912"/>
    <b v="0"/>
    <n v="25"/>
    <b v="1"/>
    <s v="film &amp; video/television"/>
    <n v="80.16"/>
    <x v="0"/>
    <n v="2015"/>
    <x v="0"/>
  </r>
  <r>
    <n v="109"/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x v="21"/>
    <n v="1409151789"/>
    <b v="0"/>
    <n v="101"/>
    <b v="1"/>
    <s v="film &amp; video/television"/>
    <n v="199.9"/>
    <x v="0"/>
    <n v="2014"/>
    <x v="0"/>
  </r>
  <r>
    <n v="117"/>
    <n v="22"/>
    <s v="CREATURES OF HABIT!"/>
    <s v="Meet Gary, and Troy: Two unlikely friends that investigate &quot;strange phenomenon&quot;."/>
    <x v="18"/>
    <n v="410"/>
    <x v="0"/>
    <x v="0"/>
    <s v="USD"/>
    <n v="1420099140"/>
    <x v="22"/>
    <n v="1418766740"/>
    <b v="0"/>
    <n v="8"/>
    <b v="1"/>
    <s v="film &amp; video/television"/>
    <n v="51.25"/>
    <x v="0"/>
    <n v="2014"/>
    <x v="0"/>
  </r>
  <r>
    <n v="119"/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x v="23"/>
    <n v="1428086501"/>
    <b v="0"/>
    <n v="23"/>
    <b v="1"/>
    <s v="film &amp; video/television"/>
    <n v="103.04"/>
    <x v="0"/>
    <n v="2015"/>
    <x v="0"/>
  </r>
  <r>
    <n v="109"/>
    <n v="24"/>
    <s v="Bring STL Up Late to TV"/>
    <s v="STL Up Late is a weekly late night comedy talk show for St. Louis television."/>
    <x v="19"/>
    <n v="38082.69"/>
    <x v="0"/>
    <x v="0"/>
    <s v="USD"/>
    <n v="1442345940"/>
    <x v="24"/>
    <n v="1439494863"/>
    <b v="0"/>
    <n v="574"/>
    <b v="1"/>
    <s v="film &amp; video/television"/>
    <n v="66.349999999999994"/>
    <x v="0"/>
    <n v="2015"/>
    <x v="0"/>
  </r>
  <r>
    <n v="133"/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x v="25"/>
    <n v="1447115761"/>
    <b v="0"/>
    <n v="14"/>
    <b v="1"/>
    <s v="film &amp; video/television"/>
    <n v="57.14"/>
    <x v="0"/>
    <n v="2015"/>
    <x v="0"/>
  </r>
  <r>
    <n v="155"/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x v="26"/>
    <n v="1404822144"/>
    <b v="0"/>
    <n v="19"/>
    <b v="1"/>
    <s v="film &amp; video/television"/>
    <n v="102.11"/>
    <x v="0"/>
    <n v="2014"/>
    <x v="0"/>
  </r>
  <r>
    <n v="112"/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x v="27"/>
    <n v="1413518233"/>
    <b v="0"/>
    <n v="150"/>
    <b v="1"/>
    <s v="film &amp; video/television"/>
    <n v="148.97"/>
    <x v="0"/>
    <n v="2014"/>
    <x v="0"/>
  </r>
  <r>
    <n v="100"/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x v="28"/>
    <n v="1447715284"/>
    <b v="0"/>
    <n v="71"/>
    <b v="1"/>
    <s v="film &amp; video/television"/>
    <n v="169.61"/>
    <x v="0"/>
    <n v="2015"/>
    <x v="0"/>
  </r>
  <r>
    <n v="123"/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x v="29"/>
    <n v="1403453368"/>
    <b v="0"/>
    <n v="117"/>
    <b v="1"/>
    <s v="film &amp; video/television"/>
    <n v="31.62"/>
    <x v="0"/>
    <n v="2014"/>
    <x v="0"/>
  </r>
  <r>
    <n v="101"/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x v="30"/>
    <n v="1406012515"/>
    <b v="0"/>
    <n v="53"/>
    <b v="1"/>
    <s v="film &amp; video/television"/>
    <n v="76.45"/>
    <x v="0"/>
    <n v="2014"/>
    <x v="0"/>
  </r>
  <r>
    <n v="100"/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x v="31"/>
    <n v="1452193234"/>
    <b v="0"/>
    <n v="1"/>
    <b v="1"/>
    <s v="film &amp; video/television"/>
    <n v="13"/>
    <x v="0"/>
    <n v="2016"/>
    <x v="0"/>
  </r>
  <r>
    <n v="100"/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x v="32"/>
    <n v="1459523017"/>
    <b v="0"/>
    <n v="89"/>
    <b v="1"/>
    <s v="film &amp; video/television"/>
    <n v="320.45"/>
    <x v="0"/>
    <n v="2016"/>
    <x v="0"/>
  </r>
  <r>
    <n v="102"/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x v="33"/>
    <n v="1444405901"/>
    <b v="0"/>
    <n v="64"/>
    <b v="1"/>
    <s v="film &amp; video/television"/>
    <n v="83.75"/>
    <x v="0"/>
    <n v="2015"/>
    <x v="0"/>
  </r>
  <r>
    <n v="130"/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x v="34"/>
    <n v="1405928601"/>
    <b v="0"/>
    <n v="68"/>
    <b v="1"/>
    <s v="film &amp; video/television"/>
    <n v="49.88"/>
    <x v="0"/>
    <n v="2014"/>
    <x v="0"/>
  </r>
  <r>
    <n v="167"/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x v="35"/>
    <n v="1428130814"/>
    <b v="0"/>
    <n v="28"/>
    <b v="1"/>
    <s v="film &amp; video/television"/>
    <n v="59.46"/>
    <x v="0"/>
    <n v="2015"/>
    <x v="0"/>
  </r>
  <r>
    <n v="142"/>
    <n v="36"/>
    <s v="THE LISTENING BOX"/>
    <s v="A modern day priest makes an unusual discovery, setting off a chain of events."/>
    <x v="12"/>
    <n v="8529"/>
    <x v="0"/>
    <x v="0"/>
    <s v="USD"/>
    <n v="1428128525"/>
    <x v="36"/>
    <n v="1425540125"/>
    <b v="0"/>
    <n v="44"/>
    <b v="1"/>
    <s v="film &amp; video/television"/>
    <n v="193.84"/>
    <x v="0"/>
    <n v="2015"/>
    <x v="0"/>
  </r>
  <r>
    <n v="183"/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x v="37"/>
    <n v="1422463079"/>
    <b v="0"/>
    <n v="253"/>
    <b v="1"/>
    <s v="film &amp; video/television"/>
    <n v="159.51"/>
    <x v="0"/>
    <n v="2015"/>
    <x v="0"/>
  </r>
  <r>
    <n v="110"/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x v="38"/>
    <n v="1365643344"/>
    <b v="0"/>
    <n v="66"/>
    <b v="1"/>
    <s v="film &amp; video/television"/>
    <n v="41.68"/>
    <x v="0"/>
    <n v="2013"/>
    <x v="0"/>
  </r>
  <r>
    <n v="131"/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x v="39"/>
    <n v="1398388068"/>
    <b v="0"/>
    <n v="217"/>
    <b v="1"/>
    <s v="film &amp; video/television"/>
    <n v="150.9"/>
    <x v="0"/>
    <n v="2014"/>
    <x v="0"/>
  </r>
  <r>
    <n v="101"/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x v="40"/>
    <n v="1401426488"/>
    <b v="0"/>
    <n v="16"/>
    <b v="1"/>
    <s v="film &amp; video/television"/>
    <n v="126.69"/>
    <x v="0"/>
    <n v="2014"/>
    <x v="0"/>
  </r>
  <r>
    <n v="100"/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x v="41"/>
    <n v="1409924354"/>
    <b v="0"/>
    <n v="19"/>
    <b v="1"/>
    <s v="film &amp; video/television"/>
    <n v="105.26"/>
    <x v="0"/>
    <n v="2014"/>
    <x v="0"/>
  </r>
  <r>
    <n v="142"/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x v="42"/>
    <n v="1417188026"/>
    <b v="0"/>
    <n v="169"/>
    <b v="1"/>
    <s v="film &amp; video/television"/>
    <n v="117.51"/>
    <x v="0"/>
    <n v="2014"/>
    <x v="0"/>
  </r>
  <r>
    <n v="309"/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x v="43"/>
    <n v="1402599486"/>
    <b v="0"/>
    <n v="263"/>
    <b v="1"/>
    <s v="film &amp; video/television"/>
    <n v="117.36"/>
    <x v="0"/>
    <n v="2014"/>
    <x v="0"/>
  </r>
  <r>
    <n v="100"/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x v="44"/>
    <n v="1408760537"/>
    <b v="0"/>
    <n v="15"/>
    <b v="1"/>
    <s v="film &amp; video/television"/>
    <n v="133.33000000000001"/>
    <x v="0"/>
    <n v="2014"/>
    <x v="0"/>
  </r>
  <r>
    <n v="120"/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x v="45"/>
    <n v="1459177107"/>
    <b v="0"/>
    <n v="61"/>
    <b v="1"/>
    <s v="film &amp; video/television"/>
    <n v="98.36"/>
    <x v="0"/>
    <n v="2016"/>
    <x v="0"/>
  </r>
  <r>
    <n v="104"/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x v="46"/>
    <n v="1447628974"/>
    <b v="0"/>
    <n v="45"/>
    <b v="1"/>
    <s v="film &amp; video/television"/>
    <n v="194.44"/>
    <x v="0"/>
    <n v="2015"/>
    <x v="0"/>
  </r>
  <r>
    <n v="108"/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x v="47"/>
    <n v="1413834007"/>
    <b v="0"/>
    <n v="70"/>
    <b v="1"/>
    <s v="film &amp; video/television"/>
    <n v="76.87"/>
    <x v="0"/>
    <n v="2014"/>
    <x v="0"/>
  </r>
  <r>
    <n v="108"/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x v="48"/>
    <n v="1422534260"/>
    <b v="0"/>
    <n v="38"/>
    <b v="1"/>
    <s v="film &amp; video/television"/>
    <n v="56.82"/>
    <x v="0"/>
    <n v="2015"/>
    <x v="0"/>
  </r>
  <r>
    <n v="100"/>
    <n v="49"/>
    <s v="Driving Jersey - Season Five"/>
    <s v="Driving Jersey is real people telling real stories."/>
    <x v="14"/>
    <n v="12000"/>
    <x v="0"/>
    <x v="0"/>
    <s v="USD"/>
    <n v="1445660045"/>
    <x v="49"/>
    <n v="1443068045"/>
    <b v="0"/>
    <n v="87"/>
    <b v="1"/>
    <s v="film &amp; video/television"/>
    <n v="137.93"/>
    <x v="0"/>
    <n v="2015"/>
    <x v="0"/>
  </r>
  <r>
    <n v="100"/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x v="50"/>
    <n v="1419271458"/>
    <b v="0"/>
    <n v="22"/>
    <b v="1"/>
    <s v="film &amp; video/television"/>
    <n v="27.27"/>
    <x v="0"/>
    <n v="2014"/>
    <x v="0"/>
  </r>
  <r>
    <n v="128"/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x v="51"/>
    <n v="1436653037"/>
    <b v="0"/>
    <n v="119"/>
    <b v="1"/>
    <s v="film &amp; video/television"/>
    <n v="118.34"/>
    <x v="0"/>
    <n v="2015"/>
    <x v="0"/>
  </r>
  <r>
    <n v="116"/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x v="52"/>
    <n v="1403023846"/>
    <b v="0"/>
    <n v="52"/>
    <b v="1"/>
    <s v="film &amp; video/television"/>
    <n v="223.48"/>
    <x v="0"/>
    <n v="2014"/>
    <x v="0"/>
  </r>
  <r>
    <n v="110"/>
    <n v="53"/>
    <s v="Rolling out Vegan Mashup's Season 2"/>
    <s v="Delicious TV's Vegan Mashup launching season two on public television"/>
    <x v="9"/>
    <n v="3289"/>
    <x v="0"/>
    <x v="0"/>
    <s v="USD"/>
    <n v="1396648800"/>
    <x v="53"/>
    <n v="1395407445"/>
    <b v="0"/>
    <n v="117"/>
    <b v="1"/>
    <s v="film &amp; video/television"/>
    <n v="28.11"/>
    <x v="0"/>
    <n v="2014"/>
    <x v="0"/>
  </r>
  <r>
    <n v="101"/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x v="54"/>
    <n v="1448471221"/>
    <b v="0"/>
    <n v="52"/>
    <b v="1"/>
    <s v="film &amp; video/television"/>
    <n v="194.23"/>
    <x v="0"/>
    <n v="2015"/>
    <x v="0"/>
  </r>
  <r>
    <n v="129"/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x v="55"/>
    <n v="1462576516"/>
    <b v="0"/>
    <n v="86"/>
    <b v="1"/>
    <s v="film &amp; video/television"/>
    <n v="128.94999999999999"/>
    <x v="0"/>
    <n v="2016"/>
    <x v="0"/>
  </r>
  <r>
    <n v="107"/>
    <n v="56"/>
    <s v="Voxwomen Cycling Show"/>
    <s v="We want to see more women's cycling on TV - and we need your help to make it happen!"/>
    <x v="6"/>
    <n v="8581"/>
    <x v="0"/>
    <x v="1"/>
    <s v="GBP"/>
    <n v="1433779200"/>
    <x v="56"/>
    <n v="1432559424"/>
    <b v="0"/>
    <n v="174"/>
    <b v="1"/>
    <s v="film &amp; video/television"/>
    <n v="49.32"/>
    <x v="0"/>
    <n v="2015"/>
    <x v="0"/>
  </r>
  <r>
    <n v="102"/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x v="57"/>
    <n v="1427399962"/>
    <b v="0"/>
    <n v="69"/>
    <b v="1"/>
    <s v="film &amp; video/television"/>
    <n v="221.52"/>
    <x v="0"/>
    <n v="2015"/>
    <x v="0"/>
  </r>
  <r>
    <n v="103"/>
    <n v="58"/>
    <s v="Gloaming"/>
    <s v="Alex thought he knew how the world worked. You live, you die and it's over. He was very, very wrong."/>
    <x v="3"/>
    <n v="10291"/>
    <x v="0"/>
    <x v="0"/>
    <s v="USD"/>
    <n v="1416423172"/>
    <x v="58"/>
    <n v="1413827572"/>
    <b v="0"/>
    <n v="75"/>
    <b v="1"/>
    <s v="film &amp; video/television"/>
    <n v="137.21"/>
    <x v="0"/>
    <n v="2014"/>
    <x v="0"/>
  </r>
  <r>
    <n v="100"/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x v="59"/>
    <n v="1439530776"/>
    <b v="0"/>
    <n v="33"/>
    <b v="1"/>
    <s v="film &amp; video/television"/>
    <n v="606.82000000000005"/>
    <x v="0"/>
    <n v="2015"/>
    <x v="0"/>
  </r>
  <r>
    <n v="103"/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x v="60"/>
    <n v="1393882717"/>
    <b v="0"/>
    <n v="108"/>
    <b v="1"/>
    <s v="film &amp; video/shorts"/>
    <n v="43.04"/>
    <x v="0"/>
    <n v="2014"/>
    <x v="1"/>
  </r>
  <r>
    <n v="148"/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x v="61"/>
    <n v="1368646357"/>
    <b v="0"/>
    <n v="23"/>
    <b v="1"/>
    <s v="film &amp; video/shorts"/>
    <n v="322.39"/>
    <x v="0"/>
    <n v="2013"/>
    <x v="1"/>
  </r>
  <r>
    <n v="155"/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x v="62"/>
    <n v="1360177878"/>
    <b v="0"/>
    <n v="48"/>
    <b v="1"/>
    <s v="film &amp; video/shorts"/>
    <n v="96.71"/>
    <x v="0"/>
    <n v="2013"/>
    <x v="1"/>
  </r>
  <r>
    <n v="114"/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x v="63"/>
    <n v="1386194013"/>
    <b v="0"/>
    <n v="64"/>
    <b v="1"/>
    <s v="film &amp; video/shorts"/>
    <n v="35.47"/>
    <x v="0"/>
    <n v="2013"/>
    <x v="1"/>
  </r>
  <r>
    <n v="173"/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x v="64"/>
    <n v="1370651181"/>
    <b v="0"/>
    <n v="24"/>
    <b v="1"/>
    <s v="film &amp; video/shorts"/>
    <n v="86.67"/>
    <x v="0"/>
    <n v="2013"/>
    <x v="1"/>
  </r>
  <r>
    <n v="108"/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x v="65"/>
    <n v="1405453354"/>
    <b v="0"/>
    <n v="57"/>
    <b v="1"/>
    <s v="film &amp; video/shorts"/>
    <n v="132.05000000000001"/>
    <x v="0"/>
    <n v="2014"/>
    <x v="1"/>
  </r>
  <r>
    <n v="119"/>
    <n v="66"/>
    <s v="A Stagnant Fever: Short Film"/>
    <s v="A dark comedy set in the '60s about clinical depression and one night stands."/>
    <x v="13"/>
    <n v="2372"/>
    <x v="0"/>
    <x v="0"/>
    <s v="USD"/>
    <n v="1468873420"/>
    <x v="66"/>
    <n v="1466281420"/>
    <b v="0"/>
    <n v="26"/>
    <b v="1"/>
    <s v="film &amp; video/shorts"/>
    <n v="91.23"/>
    <x v="0"/>
    <n v="2016"/>
    <x v="1"/>
  </r>
  <r>
    <n v="116"/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x v="67"/>
    <n v="1339768804"/>
    <b v="0"/>
    <n v="20"/>
    <b v="1"/>
    <s v="film &amp; video/shorts"/>
    <n v="116.25"/>
    <x v="0"/>
    <n v="2012"/>
    <x v="1"/>
  </r>
  <r>
    <n v="127"/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x v="68"/>
    <n v="1390570791"/>
    <b v="0"/>
    <n v="36"/>
    <b v="1"/>
    <s v="film &amp; video/shorts"/>
    <n v="21.19"/>
    <x v="0"/>
    <n v="2014"/>
    <x v="1"/>
  </r>
  <r>
    <n v="111"/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x v="69"/>
    <n v="1314765025"/>
    <b v="0"/>
    <n v="178"/>
    <b v="1"/>
    <s v="film &amp; video/shorts"/>
    <n v="62.33"/>
    <x v="0"/>
    <n v="2011"/>
    <x v="1"/>
  </r>
  <r>
    <n v="127"/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x v="70"/>
    <n v="1309987845"/>
    <b v="0"/>
    <n v="17"/>
    <b v="1"/>
    <s v="film &amp; video/shorts"/>
    <n v="37.409999999999997"/>
    <x v="0"/>
    <n v="2011"/>
    <x v="1"/>
  </r>
  <r>
    <n v="124"/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x v="71"/>
    <n v="1333002657"/>
    <b v="0"/>
    <n v="32"/>
    <b v="1"/>
    <s v="film &amp; video/shorts"/>
    <n v="69.72"/>
    <x v="0"/>
    <n v="2012"/>
    <x v="1"/>
  </r>
  <r>
    <n v="108"/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x v="72"/>
    <n v="1351210481"/>
    <b v="0"/>
    <n v="41"/>
    <b v="1"/>
    <s v="film &amp; video/shorts"/>
    <n v="58.17"/>
    <x v="0"/>
    <n v="2012"/>
    <x v="1"/>
  </r>
  <r>
    <n v="100"/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x v="73"/>
    <n v="1297620584"/>
    <b v="0"/>
    <n v="18"/>
    <b v="1"/>
    <s v="film &amp; video/shorts"/>
    <n v="50"/>
    <x v="0"/>
    <n v="2011"/>
    <x v="1"/>
  </r>
  <r>
    <n v="113"/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x v="74"/>
    <n v="1450784495"/>
    <b v="0"/>
    <n v="29"/>
    <b v="1"/>
    <s v="film &amp; video/shorts"/>
    <n v="19.47"/>
    <x v="0"/>
    <n v="2015"/>
    <x v="1"/>
  </r>
  <r>
    <n v="115"/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x v="75"/>
    <n v="1364101272"/>
    <b v="0"/>
    <n v="47"/>
    <b v="1"/>
    <s v="film &amp; video/shorts"/>
    <n v="85.96"/>
    <x v="0"/>
    <n v="2013"/>
    <x v="1"/>
  </r>
  <r>
    <n v="153"/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x v="76"/>
    <n v="1319819758"/>
    <b v="0"/>
    <n v="15"/>
    <b v="1"/>
    <s v="film &amp; video/shorts"/>
    <n v="30.67"/>
    <x v="0"/>
    <n v="2011"/>
    <x v="1"/>
  </r>
  <r>
    <n v="393"/>
    <n v="77"/>
    <s v="Jonah and the Crab"/>
    <s v="A short film about a boy searching for companionship in a hermit crab he finds on the beach."/>
    <x v="44"/>
    <n v="1570"/>
    <x v="0"/>
    <x v="0"/>
    <s v="USD"/>
    <n v="1337569140"/>
    <x v="77"/>
    <n v="1332991717"/>
    <b v="0"/>
    <n v="26"/>
    <b v="1"/>
    <s v="film &amp; video/shorts"/>
    <n v="60.38"/>
    <x v="0"/>
    <n v="2012"/>
    <x v="1"/>
  </r>
  <r>
    <n v="2702"/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x v="78"/>
    <n v="1471887121"/>
    <b v="0"/>
    <n v="35"/>
    <b v="1"/>
    <s v="film &amp; video/shorts"/>
    <n v="38.6"/>
    <x v="0"/>
    <n v="2016"/>
    <x v="1"/>
  </r>
  <r>
    <n v="127"/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x v="79"/>
    <n v="1395859093"/>
    <b v="0"/>
    <n v="41"/>
    <b v="1"/>
    <s v="film &amp; video/shorts"/>
    <n v="40.270000000000003"/>
    <x v="0"/>
    <n v="2014"/>
    <x v="1"/>
  </r>
  <r>
    <n v="107"/>
    <n v="80"/>
    <s v="Swingers Anonymous"/>
    <s v="What would you do if you ended up at a swingers party with two dead bodies and $20,000 in drug money?"/>
    <x v="14"/>
    <n v="12870"/>
    <x v="0"/>
    <x v="0"/>
    <s v="USD"/>
    <n v="1386640856"/>
    <x v="80"/>
    <n v="1383616856"/>
    <b v="0"/>
    <n v="47"/>
    <b v="1"/>
    <s v="film &amp; video/shorts"/>
    <n v="273.83"/>
    <x v="0"/>
    <n v="2013"/>
    <x v="1"/>
  </r>
  <r>
    <n v="198"/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x v="81"/>
    <n v="1341892127"/>
    <b v="0"/>
    <n v="28"/>
    <b v="1"/>
    <s v="film &amp; video/shorts"/>
    <n v="53.04"/>
    <x v="0"/>
    <n v="2012"/>
    <x v="1"/>
  </r>
  <r>
    <n v="100"/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x v="82"/>
    <n v="1315597261"/>
    <b v="0"/>
    <n v="100"/>
    <b v="1"/>
    <s v="film &amp; video/shorts"/>
    <n v="40.01"/>
    <x v="0"/>
    <n v="2011"/>
    <x v="1"/>
  </r>
  <r>
    <n v="103"/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x v="83"/>
    <n v="1423320389"/>
    <b v="0"/>
    <n v="13"/>
    <b v="1"/>
    <s v="film &amp; video/shorts"/>
    <n v="15.77"/>
    <x v="0"/>
    <n v="2015"/>
    <x v="1"/>
  </r>
  <r>
    <n v="100"/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x v="84"/>
    <n v="1302891086"/>
    <b v="0"/>
    <n v="7"/>
    <b v="1"/>
    <s v="film &amp; video/shorts"/>
    <n v="71.430000000000007"/>
    <x v="0"/>
    <n v="2011"/>
    <x v="1"/>
  </r>
  <r>
    <n v="126"/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x v="85"/>
    <n v="1314154837"/>
    <b v="0"/>
    <n v="21"/>
    <b v="1"/>
    <s v="film &amp; video/shorts"/>
    <n v="71.709999999999994"/>
    <x v="0"/>
    <n v="2011"/>
    <x v="1"/>
  </r>
  <r>
    <n v="106"/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x v="86"/>
    <n v="1444828845"/>
    <b v="0"/>
    <n v="17"/>
    <b v="1"/>
    <s v="film &amp; video/shorts"/>
    <n v="375.76"/>
    <x v="0"/>
    <n v="2015"/>
    <x v="1"/>
  </r>
  <r>
    <n v="105"/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x v="87"/>
    <n v="1274705803"/>
    <b v="0"/>
    <n v="25"/>
    <b v="1"/>
    <s v="film &amp; video/shorts"/>
    <n v="104.6"/>
    <x v="0"/>
    <n v="2010"/>
    <x v="1"/>
  </r>
  <r>
    <n v="103"/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x v="88"/>
    <n v="1401205731"/>
    <b v="0"/>
    <n v="60"/>
    <b v="1"/>
    <s v="film &amp; video/shorts"/>
    <n v="60"/>
    <x v="0"/>
    <n v="2014"/>
    <x v="1"/>
  </r>
  <r>
    <n v="115"/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x v="89"/>
    <n v="1368036192"/>
    <b v="0"/>
    <n v="56"/>
    <b v="1"/>
    <s v="film &amp; video/shorts"/>
    <n v="123.29"/>
    <x v="0"/>
    <n v="2013"/>
    <x v="1"/>
  </r>
  <r>
    <n v="100"/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x v="90"/>
    <n v="1307862499"/>
    <b v="0"/>
    <n v="16"/>
    <b v="1"/>
    <s v="film &amp; video/shorts"/>
    <n v="31.38"/>
    <x v="0"/>
    <n v="2011"/>
    <x v="1"/>
  </r>
  <r>
    <n v="120"/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x v="91"/>
    <n v="1300354764"/>
    <b v="0"/>
    <n v="46"/>
    <b v="1"/>
    <s v="film &amp; video/shorts"/>
    <n v="78.260000000000005"/>
    <x v="0"/>
    <n v="2011"/>
    <x v="1"/>
  </r>
  <r>
    <n v="105"/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x v="92"/>
    <n v="1481949983"/>
    <b v="0"/>
    <n v="43"/>
    <b v="1"/>
    <s v="film &amp; video/shorts"/>
    <n v="122.33"/>
    <x v="0"/>
    <n v="2016"/>
    <x v="1"/>
  </r>
  <r>
    <n v="111"/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x v="93"/>
    <n v="1338928537"/>
    <b v="0"/>
    <n v="15"/>
    <b v="1"/>
    <s v="film &amp; video/shorts"/>
    <n v="73.73"/>
    <x v="0"/>
    <n v="2012"/>
    <x v="1"/>
  </r>
  <r>
    <n v="104"/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x v="94"/>
    <n v="1395162822"/>
    <b v="0"/>
    <n v="12"/>
    <b v="1"/>
    <s v="film &amp; video/shorts"/>
    <n v="21.67"/>
    <x v="0"/>
    <n v="2014"/>
    <x v="1"/>
  </r>
  <r>
    <n v="131"/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x v="95"/>
    <n v="1327622841"/>
    <b v="0"/>
    <n v="21"/>
    <b v="1"/>
    <s v="film &amp; video/shorts"/>
    <n v="21.9"/>
    <x v="0"/>
    <n v="2012"/>
    <x v="1"/>
  </r>
  <r>
    <n v="115"/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x v="96"/>
    <n v="1274889241"/>
    <b v="0"/>
    <n v="34"/>
    <b v="1"/>
    <s v="film &amp; video/shorts"/>
    <n v="50.59"/>
    <x v="0"/>
    <n v="2010"/>
    <x v="1"/>
  </r>
  <r>
    <n v="106"/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x v="97"/>
    <n v="1307848482"/>
    <b v="0"/>
    <n v="8"/>
    <b v="1"/>
    <s v="film &amp; video/shorts"/>
    <n v="53.13"/>
    <x v="0"/>
    <n v="2011"/>
    <x v="1"/>
  </r>
  <r>
    <n v="106"/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x v="98"/>
    <n v="1351796674"/>
    <b v="0"/>
    <n v="60"/>
    <b v="1"/>
    <s v="film &amp; video/shorts"/>
    <n v="56.67"/>
    <x v="0"/>
    <n v="2012"/>
    <x v="1"/>
  </r>
  <r>
    <n v="106"/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x v="99"/>
    <n v="1387834799"/>
    <b v="0"/>
    <n v="39"/>
    <b v="1"/>
    <s v="film &amp; video/shorts"/>
    <n v="40.78"/>
    <x v="0"/>
    <n v="2013"/>
    <x v="1"/>
  </r>
  <r>
    <n v="100"/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x v="100"/>
    <n v="1350324286"/>
    <b v="0"/>
    <n v="26"/>
    <b v="1"/>
    <s v="film &amp; video/shorts"/>
    <n v="192.31"/>
    <x v="0"/>
    <n v="2012"/>
    <x v="1"/>
  </r>
  <r>
    <n v="100"/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x v="101"/>
    <n v="1356979110"/>
    <b v="0"/>
    <n v="35"/>
    <b v="1"/>
    <s v="film &amp; video/shorts"/>
    <n v="100"/>
    <x v="0"/>
    <n v="2012"/>
    <x v="1"/>
  </r>
  <r>
    <n v="128"/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x v="102"/>
    <n v="1290481733"/>
    <b v="0"/>
    <n v="65"/>
    <b v="1"/>
    <s v="film &amp; video/shorts"/>
    <n v="117.92"/>
    <x v="0"/>
    <n v="2010"/>
    <x v="1"/>
  </r>
  <r>
    <n v="105"/>
    <n v="103"/>
    <s v="I'M TWENTY SOMETHING"/>
    <s v="Three friends in their twenties are trying to do the impossible - have fun on a casual Friday night."/>
    <x v="46"/>
    <n v="1367"/>
    <x v="0"/>
    <x v="1"/>
    <s v="GBP"/>
    <n v="1394220030"/>
    <x v="103"/>
    <n v="1392232830"/>
    <b v="0"/>
    <n v="49"/>
    <b v="1"/>
    <s v="film &amp; video/shorts"/>
    <n v="27.9"/>
    <x v="0"/>
    <n v="2014"/>
    <x v="1"/>
  </r>
  <r>
    <n v="120"/>
    <n v="104"/>
    <s v="Good 'Ol Trumpet"/>
    <s v="UCF short film about an old man, his love for music, and his misplaced trumpet.  "/>
    <x v="2"/>
    <n v="600"/>
    <x v="0"/>
    <x v="0"/>
    <s v="USD"/>
    <n v="1301792400"/>
    <x v="104"/>
    <n v="1299775266"/>
    <b v="0"/>
    <n v="10"/>
    <b v="1"/>
    <s v="film &amp; video/shorts"/>
    <n v="60"/>
    <x v="0"/>
    <n v="2011"/>
    <x v="1"/>
  </r>
  <r>
    <n v="107"/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x v="105"/>
    <n v="1461605020"/>
    <b v="0"/>
    <n v="60"/>
    <b v="1"/>
    <s v="film &amp; video/shorts"/>
    <n v="39.380000000000003"/>
    <x v="0"/>
    <n v="2016"/>
    <x v="1"/>
  </r>
  <r>
    <n v="101"/>
    <n v="106"/>
    <s v="LOST WEEKEND"/>
    <s v="A Boy. A Girl. A Car. A Serial Killer."/>
    <x v="10"/>
    <n v="5025"/>
    <x v="0"/>
    <x v="0"/>
    <s v="USD"/>
    <n v="1333391901"/>
    <x v="106"/>
    <n v="1332182301"/>
    <b v="0"/>
    <n v="27"/>
    <b v="1"/>
    <s v="film &amp; video/shorts"/>
    <n v="186.11"/>
    <x v="0"/>
    <n v="2012"/>
    <x v="1"/>
  </r>
  <r>
    <n v="102"/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x v="107"/>
    <n v="1301787287"/>
    <b v="0"/>
    <n v="69"/>
    <b v="1"/>
    <s v="film &amp; video/shorts"/>
    <n v="111.38"/>
    <x v="0"/>
    <n v="2011"/>
    <x v="1"/>
  </r>
  <r>
    <n v="247"/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x v="108"/>
    <n v="1364827370"/>
    <b v="0"/>
    <n v="47"/>
    <b v="1"/>
    <s v="film &amp; video/shorts"/>
    <n v="78.72"/>
    <x v="0"/>
    <n v="2013"/>
    <x v="1"/>
  </r>
  <r>
    <n v="220"/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x v="109"/>
    <n v="1296088630"/>
    <b v="0"/>
    <n v="47"/>
    <b v="1"/>
    <s v="film &amp; video/shorts"/>
    <n v="46.7"/>
    <x v="0"/>
    <n v="2011"/>
    <x v="1"/>
  </r>
  <r>
    <n v="131"/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x v="110"/>
    <n v="1381445253"/>
    <b v="0"/>
    <n v="26"/>
    <b v="1"/>
    <s v="film &amp; video/shorts"/>
    <n v="65.38"/>
    <x v="0"/>
    <n v="2013"/>
    <x v="1"/>
  </r>
  <r>
    <n v="155"/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x v="111"/>
    <n v="1430467187"/>
    <b v="0"/>
    <n v="53"/>
    <b v="1"/>
    <s v="film &amp; video/shorts"/>
    <n v="102.08"/>
    <x v="0"/>
    <n v="2015"/>
    <x v="1"/>
  </r>
  <r>
    <n v="104"/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x v="112"/>
    <n v="1395277318"/>
    <b v="0"/>
    <n v="81"/>
    <b v="1"/>
    <s v="film &amp; video/shorts"/>
    <n v="64.2"/>
    <x v="0"/>
    <n v="2014"/>
    <x v="1"/>
  </r>
  <r>
    <n v="141"/>
    <n v="113"/>
    <s v="&quot;The First Day&quot; by Julia Othmer- Music Video"/>
    <s v="A living memorial for all those dealing with trauma, grief and loss."/>
    <x v="10"/>
    <n v="7050"/>
    <x v="0"/>
    <x v="0"/>
    <s v="USD"/>
    <n v="1312642800"/>
    <x v="113"/>
    <n v="1311963128"/>
    <b v="0"/>
    <n v="78"/>
    <b v="1"/>
    <s v="film &amp; video/shorts"/>
    <n v="90.38"/>
    <x v="0"/>
    <n v="2011"/>
    <x v="1"/>
  </r>
  <r>
    <n v="103"/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x v="114"/>
    <n v="1321252488"/>
    <b v="0"/>
    <n v="35"/>
    <b v="1"/>
    <s v="film &amp; video/shorts"/>
    <n v="88.57"/>
    <x v="0"/>
    <n v="2011"/>
    <x v="1"/>
  </r>
  <r>
    <n v="140"/>
    <n v="115"/>
    <s v="The World's Greatest Lover"/>
    <s v="Never judge a book (or a lover) by their cover."/>
    <x v="52"/>
    <n v="632"/>
    <x v="0"/>
    <x v="0"/>
    <s v="USD"/>
    <n v="1328377444"/>
    <x v="115"/>
    <n v="1326217444"/>
    <b v="0"/>
    <n v="22"/>
    <b v="1"/>
    <s v="film &amp; video/shorts"/>
    <n v="28.73"/>
    <x v="0"/>
    <n v="2012"/>
    <x v="1"/>
  </r>
  <r>
    <n v="114"/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x v="116"/>
    <n v="1298289355"/>
    <b v="0"/>
    <n v="57"/>
    <b v="1"/>
    <s v="film &amp; video/shorts"/>
    <n v="69.790000000000006"/>
    <x v="0"/>
    <n v="2011"/>
    <x v="1"/>
  </r>
  <r>
    <n v="100"/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x v="117"/>
    <n v="1268337744"/>
    <b v="0"/>
    <n v="27"/>
    <b v="1"/>
    <s v="film &amp; video/shorts"/>
    <n v="167.49"/>
    <x v="0"/>
    <n v="2010"/>
    <x v="1"/>
  </r>
  <r>
    <n v="113"/>
    <n v="118"/>
    <s v="DENOUNCED - A Short Film"/>
    <s v="When a ruthless hit-man is 'denounced' from the mafia, his old enemies declare war."/>
    <x v="10"/>
    <n v="5651.58"/>
    <x v="0"/>
    <x v="0"/>
    <s v="USD"/>
    <n v="1311902236"/>
    <x v="118"/>
    <n v="1309310236"/>
    <b v="0"/>
    <n v="39"/>
    <b v="1"/>
    <s v="film &amp; video/shorts"/>
    <n v="144.91"/>
    <x v="0"/>
    <n v="2011"/>
    <x v="1"/>
  </r>
  <r>
    <n v="105"/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x v="119"/>
    <n v="1310693986"/>
    <b v="0"/>
    <n v="37"/>
    <b v="1"/>
    <s v="film &amp; video/shorts"/>
    <n v="91.84"/>
    <x v="0"/>
    <n v="2011"/>
    <x v="1"/>
  </r>
  <r>
    <n v="0"/>
    <n v="120"/>
    <s v="Time Live: A short film (Canceled)"/>
    <s v="Now, you can chat with people from the history, by our sport cam with the time machine. However, the girl had some trouble to use it."/>
    <x v="54"/>
    <n v="10"/>
    <x v="1"/>
    <x v="7"/>
    <s v="HKD"/>
    <n v="1475457107"/>
    <x v="120"/>
    <n v="1472865107"/>
    <b v="0"/>
    <n v="1"/>
    <b v="0"/>
    <s v="film &amp; video/science fiction"/>
    <n v="10"/>
    <x v="0"/>
    <n v="2016"/>
    <x v="2"/>
  </r>
  <r>
    <n v="0"/>
    <n v="121"/>
    <s v="MICRO-MISSION"/>
    <s v="NAVY SEALS sent on a Area 51 Top-Secret rescue mission where they are shrunken and injected into an ET body, the immune system mutated."/>
    <x v="9"/>
    <n v="1"/>
    <x v="1"/>
    <x v="0"/>
    <s v="USD"/>
    <n v="1429352160"/>
    <x v="121"/>
    <n v="1427993710"/>
    <b v="0"/>
    <n v="1"/>
    <b v="0"/>
    <s v="film &amp; video/science fiction"/>
    <n v="1"/>
    <x v="0"/>
    <n v="2015"/>
    <x v="2"/>
  </r>
  <r>
    <n v="0"/>
    <n v="122"/>
    <s v="The Time Jumper (Canceled)"/>
    <s v="My ambition for this knows no bounds.  Seeing Sephoria in a live-action is a dream of mine."/>
    <x v="55"/>
    <n v="0"/>
    <x v="1"/>
    <x v="0"/>
    <s v="USD"/>
    <n v="1476094907"/>
    <x v="122"/>
    <n v="1470910907"/>
    <b v="0"/>
    <n v="0"/>
    <b v="0"/>
    <s v="film &amp; video/science fiction"/>
    <n v="0"/>
    <x v="0"/>
    <n v="2016"/>
    <x v="2"/>
  </r>
  <r>
    <n v="0"/>
    <n v="123"/>
    <s v="Sentient - The Web Series (Canceled)"/>
    <s v="A group of scientists stumble upon an extraterrestrial virus that is self aware. They must stop it's spread in order to save humanity."/>
    <x v="56"/>
    <n v="151"/>
    <x v="1"/>
    <x v="0"/>
    <s v="USD"/>
    <n v="1414533600"/>
    <x v="123"/>
    <n v="1411411564"/>
    <b v="0"/>
    <n v="6"/>
    <b v="0"/>
    <s v="film &amp; video/science fiction"/>
    <n v="25.17"/>
    <x v="0"/>
    <n v="2014"/>
    <x v="2"/>
  </r>
  <r>
    <n v="0"/>
    <n v="124"/>
    <s v="Blank Bodies - Post Production (Canceled)"/>
    <s v="An artificial man and woman discover love under the unsuspecting eyes of the four renowned artists who created them."/>
    <x v="23"/>
    <n v="0"/>
    <x v="1"/>
    <x v="0"/>
    <s v="USD"/>
    <n v="1431728242"/>
    <x v="124"/>
    <n v="1429568242"/>
    <b v="0"/>
    <n v="0"/>
    <b v="0"/>
    <s v="film &amp; video/science fiction"/>
    <n v="0"/>
    <x v="0"/>
    <n v="2015"/>
    <x v="2"/>
  </r>
  <r>
    <n v="14"/>
    <n v="125"/>
    <s v="Star Wars Fan Film (Canceled)"/>
    <s v="Due to my little sister finally having recovered from her surgery we can finally make our movie if we can get even a little help to pay"/>
    <x v="2"/>
    <n v="70"/>
    <x v="1"/>
    <x v="5"/>
    <s v="CAD"/>
    <n v="1486165880"/>
    <x v="125"/>
    <n v="1480981880"/>
    <b v="0"/>
    <n v="6"/>
    <b v="0"/>
    <s v="film &amp; video/science fiction"/>
    <n v="11.67"/>
    <x v="0"/>
    <n v="2016"/>
    <x v="2"/>
  </r>
  <r>
    <n v="6"/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x v="0"/>
    <s v="USD"/>
    <n v="1433988000"/>
    <x v="126"/>
    <n v="1431353337"/>
    <b v="0"/>
    <n v="13"/>
    <b v="0"/>
    <s v="film &amp; video/science fiction"/>
    <n v="106.69"/>
    <x v="0"/>
    <n v="2015"/>
    <x v="2"/>
  </r>
  <r>
    <n v="2"/>
    <n v="127"/>
    <s v="Human Evolution (Canceled)"/>
    <s v="An ambitious Sci-Fi/Action film that will have a big-budget feel with stunning visuals &amp; stunts starring a casting of up and comers."/>
    <x v="6"/>
    <n v="190"/>
    <x v="1"/>
    <x v="0"/>
    <s v="USD"/>
    <n v="1428069541"/>
    <x v="127"/>
    <n v="1425481141"/>
    <b v="0"/>
    <n v="4"/>
    <b v="0"/>
    <s v="film &amp; video/science fiction"/>
    <n v="47.5"/>
    <x v="0"/>
    <n v="2015"/>
    <x v="2"/>
  </r>
  <r>
    <n v="2"/>
    <n v="128"/>
    <s v="Ralphi3 (Canceled)"/>
    <s v="A Science Fiction film filled with entertainment and Excitement"/>
    <x v="57"/>
    <n v="1867"/>
    <x v="1"/>
    <x v="0"/>
    <s v="USD"/>
    <n v="1476941293"/>
    <x v="128"/>
    <n v="1473917293"/>
    <b v="0"/>
    <n v="6"/>
    <b v="0"/>
    <s v="film &amp; video/science fiction"/>
    <n v="311.17"/>
    <x v="0"/>
    <n v="2016"/>
    <x v="2"/>
  </r>
  <r>
    <n v="0"/>
    <n v="129"/>
    <s v="JUSTICE LEAGUE ORIGINS (Canceled)"/>
    <s v="HEY!!! I'm David House, and I am currently working on a film called Justice League Origins!!! non-profit based on DC Comics Characters."/>
    <x v="22"/>
    <n v="0"/>
    <x v="1"/>
    <x v="0"/>
    <s v="USD"/>
    <n v="1414708183"/>
    <x v="129"/>
    <n v="1409524183"/>
    <b v="0"/>
    <n v="0"/>
    <b v="0"/>
    <s v="film &amp; video/science fiction"/>
    <n v="0"/>
    <x v="0"/>
    <n v="2014"/>
    <x v="2"/>
  </r>
  <r>
    <n v="0"/>
    <n v="130"/>
    <s v="Blue in the Green (Canceled)"/>
    <s v="A journey down the rabbit hole into the dark future. A mix of reality and dreams of a world dependant on an oppressed by technology."/>
    <x v="20"/>
    <n v="0"/>
    <x v="1"/>
    <x v="1"/>
    <s v="GBP"/>
    <n v="1402949760"/>
    <x v="130"/>
    <n v="1400536692"/>
    <b v="0"/>
    <n v="0"/>
    <b v="0"/>
    <s v="film &amp; video/science fiction"/>
    <n v="0"/>
    <x v="0"/>
    <n v="2014"/>
    <x v="2"/>
  </r>
  <r>
    <n v="0"/>
    <n v="131"/>
    <s v="I (Canceled)"/>
    <s v="I"/>
    <x v="38"/>
    <n v="0"/>
    <x v="1"/>
    <x v="0"/>
    <s v="USD"/>
    <n v="1467763200"/>
    <x v="131"/>
    <n v="1466453161"/>
    <b v="0"/>
    <n v="0"/>
    <b v="0"/>
    <s v="film &amp; video/science fiction"/>
    <n v="0"/>
    <x v="0"/>
    <n v="2016"/>
    <x v="2"/>
  </r>
  <r>
    <n v="10"/>
    <n v="132"/>
    <s v="The Message (Canceled)"/>
    <s v="An anime inspired sci-fi action short set in Tokyo, Japan by VFX veterans, Gerald Abraham, Kim Tran and sound engineer, Jeremy Corby."/>
    <x v="58"/>
    <n v="7655"/>
    <x v="1"/>
    <x v="0"/>
    <s v="USD"/>
    <n v="1415392207"/>
    <x v="132"/>
    <n v="1411500607"/>
    <b v="0"/>
    <n v="81"/>
    <b v="0"/>
    <s v="film &amp; video/science fiction"/>
    <n v="94.51"/>
    <x v="0"/>
    <n v="2014"/>
    <x v="2"/>
  </r>
  <r>
    <n v="0"/>
    <n v="133"/>
    <s v="Demon Women from outer space (Canceled)"/>
    <s v="Invasion from outer space sights, to weird to imagine destruction too monstrous to escape"/>
    <x v="59"/>
    <n v="0"/>
    <x v="1"/>
    <x v="0"/>
    <s v="USD"/>
    <n v="1464715860"/>
    <x v="133"/>
    <n v="1462130584"/>
    <b v="0"/>
    <n v="0"/>
    <b v="0"/>
    <s v="film &amp; video/science fiction"/>
    <n v="0"/>
    <x v="0"/>
    <n v="2016"/>
    <x v="2"/>
  </r>
  <r>
    <n v="0"/>
    <n v="134"/>
    <s v="MARLEY'S GHOST (AMBASSADORS OF STEAM) (Canceled)"/>
    <s v="steampunk  remake of &quot;a Christmas carol&quot;"/>
    <x v="10"/>
    <n v="0"/>
    <x v="1"/>
    <x v="0"/>
    <s v="USD"/>
    <n v="1441386000"/>
    <x v="134"/>
    <n v="1438811418"/>
    <b v="0"/>
    <n v="0"/>
    <b v="0"/>
    <s v="film &amp; video/science fiction"/>
    <n v="0"/>
    <x v="0"/>
    <n v="2015"/>
    <x v="2"/>
  </r>
  <r>
    <n v="13"/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x v="0"/>
    <s v="USD"/>
    <n v="1404241200"/>
    <x v="135"/>
    <n v="1401354597"/>
    <b v="0"/>
    <n v="5"/>
    <b v="0"/>
    <s v="film &amp; video/science fiction"/>
    <n v="80.599999999999994"/>
    <x v="0"/>
    <n v="2014"/>
    <x v="2"/>
  </r>
  <r>
    <n v="0"/>
    <n v="136"/>
    <s v="MICRO-MISSION (Canceled)"/>
    <s v="NAVY SEALS sent on a Area 51 Top-Secret rescue mission where they are shrunken and injected into an ET body, the immune system mutated."/>
    <x v="9"/>
    <n v="0"/>
    <x v="1"/>
    <x v="0"/>
    <s v="USD"/>
    <n v="1431771360"/>
    <x v="136"/>
    <n v="1427968234"/>
    <b v="0"/>
    <n v="0"/>
    <b v="0"/>
    <s v="film &amp; video/science fiction"/>
    <n v="0"/>
    <x v="0"/>
    <n v="2015"/>
    <x v="2"/>
  </r>
  <r>
    <n v="0"/>
    <n v="137"/>
    <s v="Predator : Repentance (Canceled)"/>
    <s v="An unofficial sequel to the independent 2015 fan film Predator: Dark ages. Set in 2141 we follow the crew of the cargoship Centurion"/>
    <x v="56"/>
    <n v="0"/>
    <x v="1"/>
    <x v="8"/>
    <s v="DKK"/>
    <n v="1444657593"/>
    <x v="137"/>
    <n v="1440337593"/>
    <b v="0"/>
    <n v="0"/>
    <b v="0"/>
    <s v="film &amp; video/science fiction"/>
    <n v="0"/>
    <x v="0"/>
    <n v="2015"/>
    <x v="2"/>
  </r>
  <r>
    <n v="3"/>
    <n v="138"/>
    <s v="Thr33 Days Dead: The Sequ3l (Canceled)"/>
    <s v="This movie will be the S3qu3l to Thr33 Days Dead, which premiered on SyFy and was the focus of SyFy's &quot;Town of the Living Dead&quot;."/>
    <x v="60"/>
    <n v="4712"/>
    <x v="1"/>
    <x v="0"/>
    <s v="USD"/>
    <n v="1438405140"/>
    <x v="138"/>
    <n v="1435731041"/>
    <b v="0"/>
    <n v="58"/>
    <b v="0"/>
    <s v="film &amp; video/science fiction"/>
    <n v="81.239999999999995"/>
    <x v="0"/>
    <n v="2015"/>
    <x v="2"/>
  </r>
  <r>
    <n v="100"/>
    <n v="139"/>
    <s v="Roman Dead (Canceled)"/>
    <s v="When  Rome is infected with a zombie plague, Lucius Agrippa and a small group fights for survival"/>
    <x v="2"/>
    <n v="500"/>
    <x v="1"/>
    <x v="0"/>
    <s v="USD"/>
    <n v="1436738772"/>
    <x v="139"/>
    <n v="1435874772"/>
    <b v="0"/>
    <n v="1"/>
    <b v="0"/>
    <s v="film &amp; video/science fiction"/>
    <n v="500"/>
    <x v="0"/>
    <n v="2015"/>
    <x v="2"/>
  </r>
  <r>
    <n v="0"/>
    <n v="140"/>
    <s v="Rome of the Dead (Canceled)"/>
    <s v="A Gladiator fights for his freedom to be reunited with his Family, he's one fight away, when Rome is infected with a Zombie Virus"/>
    <x v="61"/>
    <n v="0"/>
    <x v="1"/>
    <x v="0"/>
    <s v="USD"/>
    <n v="1426823132"/>
    <x v="140"/>
    <n v="1424234732"/>
    <b v="0"/>
    <n v="0"/>
    <b v="0"/>
    <s v="film &amp; video/science fiction"/>
    <n v="0"/>
    <x v="0"/>
    <n v="2015"/>
    <x v="2"/>
  </r>
  <r>
    <n v="11"/>
    <n v="141"/>
    <s v="Catherine Kimbridge Chronicles - Live-Action SciFi TV Series"/>
    <s v="Join us creating a Science Fiction TV Series based upon the popular novels -The Catherine Kimbridge Chronicles."/>
    <x v="14"/>
    <n v="1293"/>
    <x v="1"/>
    <x v="0"/>
    <s v="USD"/>
    <n v="1433043623"/>
    <x v="141"/>
    <n v="1429155623"/>
    <b v="0"/>
    <n v="28"/>
    <b v="0"/>
    <s v="film &amp; video/science fiction"/>
    <n v="46.18"/>
    <x v="0"/>
    <n v="2015"/>
    <x v="2"/>
  </r>
  <r>
    <n v="0"/>
    <n v="142"/>
    <s v="SAMANTHA  SHADOW (Canceled)"/>
    <s v="A science fiction series about a women trying to stave off a mysterious appearance of monsters from getting out of a dark alley."/>
    <x v="9"/>
    <n v="10"/>
    <x v="1"/>
    <x v="0"/>
    <s v="USD"/>
    <n v="1416176778"/>
    <x v="142"/>
    <n v="1414358778"/>
    <b v="0"/>
    <n v="1"/>
    <b v="0"/>
    <s v="film &amp; video/science fiction"/>
    <n v="10"/>
    <x v="0"/>
    <n v="2014"/>
    <x v="2"/>
  </r>
  <r>
    <n v="0"/>
    <n v="143"/>
    <s v="CATTLE - AN AWESOME SCI-FI SHORT (Canceled)"/>
    <s v="A young woman learns she is one of few women left bred like cattle in order to control a deadly disease and the world populace"/>
    <x v="62"/>
    <n v="0"/>
    <x v="1"/>
    <x v="2"/>
    <s v="AUD"/>
    <n v="1472882100"/>
    <x v="143"/>
    <n v="1467941542"/>
    <b v="0"/>
    <n v="0"/>
    <b v="0"/>
    <s v="film &amp; video/science fiction"/>
    <n v="0"/>
    <x v="0"/>
    <n v="2016"/>
    <x v="2"/>
  </r>
  <r>
    <n v="28"/>
    <n v="144"/>
    <s v="The Great Fear - Post Production Funds (Canceled)"/>
    <s v="A film about a collapsing food industry, a lonely farmer and a lonely botanist needs your help to finish post-production!"/>
    <x v="51"/>
    <n v="2070"/>
    <x v="1"/>
    <x v="5"/>
    <s v="CAD"/>
    <n v="1428945472"/>
    <x v="144"/>
    <n v="1423765072"/>
    <b v="0"/>
    <n v="37"/>
    <b v="0"/>
    <s v="film &amp; video/science fiction"/>
    <n v="55.95"/>
    <x v="0"/>
    <n v="2015"/>
    <x v="2"/>
  </r>
  <r>
    <n v="8"/>
    <n v="145"/>
    <s v="Threshold (Canceled)"/>
    <s v="Film-Makers Ricky Comuniello &amp; Ian Weeks are at it again - for the 1st time. We need your support for a modern Sci-Fiction short film"/>
    <x v="37"/>
    <n v="338"/>
    <x v="1"/>
    <x v="0"/>
    <s v="USD"/>
    <n v="1439298052"/>
    <x v="145"/>
    <n v="1436965252"/>
    <b v="0"/>
    <n v="9"/>
    <b v="0"/>
    <s v="film &amp; video/science fiction"/>
    <n v="37.56"/>
    <x v="0"/>
    <n v="2015"/>
    <x v="2"/>
  </r>
  <r>
    <n v="1"/>
    <n v="146"/>
    <s v="#CalExit...War of 2020 (Canceled)"/>
    <s v="California and the west have declared their refusal to support the election of a staunch conservative president. Will it be Civil War?"/>
    <x v="22"/>
    <n v="115"/>
    <x v="1"/>
    <x v="0"/>
    <s v="USD"/>
    <n v="1484698998"/>
    <x v="146"/>
    <n v="1479514998"/>
    <b v="0"/>
    <n v="3"/>
    <b v="0"/>
    <s v="film &amp; video/science fiction"/>
    <n v="38.33"/>
    <x v="0"/>
    <n v="2016"/>
    <x v="2"/>
  </r>
  <r>
    <n v="0"/>
    <n v="147"/>
    <s v="Consumed (Static Air) (Canceled)"/>
    <s v="Film makers catch live footage beyond their wildest dreams."/>
    <x v="39"/>
    <n v="0"/>
    <x v="1"/>
    <x v="1"/>
    <s v="GBP"/>
    <n v="1420741080"/>
    <x v="147"/>
    <n v="1417026340"/>
    <b v="0"/>
    <n v="0"/>
    <b v="0"/>
    <s v="film &amp; video/science fiction"/>
    <n v="0"/>
    <x v="0"/>
    <n v="2014"/>
    <x v="2"/>
  </r>
  <r>
    <n v="0"/>
    <n v="148"/>
    <s v="Space Gangstars (Canceled)"/>
    <s v="An aspiring pilot decides to take his Dad's ship for a joyride, and learns it was the biggest mistake of his life in this Sci-Fi comedy"/>
    <x v="63"/>
    <n v="40"/>
    <x v="1"/>
    <x v="0"/>
    <s v="USD"/>
    <n v="1456555536"/>
    <x v="148"/>
    <n v="1453963536"/>
    <b v="0"/>
    <n v="2"/>
    <b v="0"/>
    <s v="film &amp; video/science fiction"/>
    <n v="20"/>
    <x v="0"/>
    <n v="2016"/>
    <x v="2"/>
  </r>
  <r>
    <n v="1"/>
    <n v="149"/>
    <s v="Dichotomy (Canceled)"/>
    <s v="A provocatively mind-bending sci-fi thriller, this short film project examines opposites and the balance of the universe. #Dichotomy"/>
    <x v="3"/>
    <n v="92"/>
    <x v="1"/>
    <x v="0"/>
    <s v="USD"/>
    <n v="1419494400"/>
    <x v="149"/>
    <n v="1416888470"/>
    <b v="0"/>
    <n v="6"/>
    <b v="0"/>
    <s v="film &amp; video/science fiction"/>
    <n v="15.33"/>
    <x v="0"/>
    <n v="2014"/>
    <x v="2"/>
  </r>
  <r>
    <n v="23"/>
    <n v="150"/>
    <s v="Star Trek First Frontier (Canceled)"/>
    <s v="The untold story of Captain Robert April and the first launching of the starship U.S.S. Enterprise,  NCC-1701"/>
    <x v="64"/>
    <n v="30112"/>
    <x v="1"/>
    <x v="0"/>
    <s v="USD"/>
    <n v="1432612382"/>
    <x v="150"/>
    <n v="1427428382"/>
    <b v="0"/>
    <n v="67"/>
    <b v="0"/>
    <s v="film &amp; video/science fiction"/>
    <n v="449.43"/>
    <x v="0"/>
    <n v="2015"/>
    <x v="2"/>
  </r>
  <r>
    <n v="0"/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x v="2"/>
    <s v="AUD"/>
    <n v="1434633191"/>
    <x v="151"/>
    <n v="1429449191"/>
    <b v="0"/>
    <n v="5"/>
    <b v="0"/>
    <s v="film &amp; video/science fiction"/>
    <n v="28"/>
    <x v="0"/>
    <n v="2015"/>
    <x v="2"/>
  </r>
  <r>
    <n v="0"/>
    <n v="152"/>
    <s v="The Great Dark (Canceled)"/>
    <s v="The Great Dark is a journey through the unimaginable...and un foreseeable..."/>
    <x v="66"/>
    <n v="30"/>
    <x v="1"/>
    <x v="0"/>
    <s v="USD"/>
    <n v="1411437100"/>
    <x v="152"/>
    <n v="1408845100"/>
    <b v="0"/>
    <n v="2"/>
    <b v="0"/>
    <s v="film &amp; video/science fiction"/>
    <n v="15"/>
    <x v="0"/>
    <n v="2014"/>
    <x v="2"/>
  </r>
  <r>
    <n v="1"/>
    <n v="153"/>
    <s v="Awakening (Canceled)"/>
    <s v="What would you do if you face something beyond your understanding? If someone you loved disappeared without a trace?"/>
    <x v="63"/>
    <n v="359"/>
    <x v="1"/>
    <x v="0"/>
    <s v="USD"/>
    <n v="1417532644"/>
    <x v="153"/>
    <n v="1413900244"/>
    <b v="0"/>
    <n v="10"/>
    <b v="0"/>
    <s v="film &amp; video/science fiction"/>
    <n v="35.9"/>
    <x v="0"/>
    <n v="2014"/>
    <x v="2"/>
  </r>
  <r>
    <n v="3"/>
    <n v="154"/>
    <s v="Quantum Alterations: Sci-fi, Stop Motion &amp; Fantasy Fan Film"/>
    <s v="Fiction Becomes Reality in this non-profit science fiction, stop motion, and fantasy fan film."/>
    <x v="15"/>
    <n v="40"/>
    <x v="1"/>
    <x v="0"/>
    <s v="USD"/>
    <n v="1433336895"/>
    <x v="154"/>
    <n v="1429621695"/>
    <b v="0"/>
    <n v="3"/>
    <b v="0"/>
    <s v="film &amp; video/science fiction"/>
    <n v="13.33"/>
    <x v="0"/>
    <n v="2015"/>
    <x v="2"/>
  </r>
  <r>
    <n v="0"/>
    <n v="155"/>
    <s v="The Last Armada (Canceled)"/>
    <s v="While a shadow of peace was on the horizon,humankind was being threatened by its past.Whispers of threat was being heard from the North"/>
    <x v="67"/>
    <n v="81"/>
    <x v="1"/>
    <x v="0"/>
    <s v="USD"/>
    <n v="1437657935"/>
    <x v="155"/>
    <n v="1434201935"/>
    <b v="0"/>
    <n v="4"/>
    <b v="0"/>
    <s v="film &amp; video/science fiction"/>
    <n v="20.25"/>
    <x v="0"/>
    <n v="2015"/>
    <x v="2"/>
  </r>
  <r>
    <n v="5"/>
    <n v="156"/>
    <s v="Mosaics (Canceled)"/>
    <s v="A short science-fiction film about an underground network of human-animal hybrids &amp; their struggle with oppression &amp; marginalization."/>
    <x v="19"/>
    <n v="1785"/>
    <x v="1"/>
    <x v="5"/>
    <s v="CAD"/>
    <n v="1407034796"/>
    <x v="156"/>
    <n v="1401850796"/>
    <b v="0"/>
    <n v="15"/>
    <b v="0"/>
    <s v="film &amp; video/science fiction"/>
    <n v="119"/>
    <x v="0"/>
    <n v="2014"/>
    <x v="2"/>
  </r>
  <r>
    <n v="0"/>
    <n v="157"/>
    <s v="Forever Man (short film) (Canceled)"/>
    <s v="Man's cryogenic chamber and his soulmate's time travel from the distant future allows them to meet in the middle."/>
    <x v="68"/>
    <n v="8"/>
    <x v="1"/>
    <x v="0"/>
    <s v="USD"/>
    <n v="1456523572"/>
    <x v="157"/>
    <n v="1453931572"/>
    <b v="0"/>
    <n v="2"/>
    <b v="0"/>
    <s v="film &amp; video/science fiction"/>
    <n v="4"/>
    <x v="0"/>
    <n v="2016"/>
    <x v="2"/>
  </r>
  <r>
    <n v="0"/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x v="0"/>
    <s v="USD"/>
    <n v="1413942628"/>
    <x v="158"/>
    <n v="1411350628"/>
    <b v="0"/>
    <n v="0"/>
    <b v="0"/>
    <s v="film &amp; video/science fiction"/>
    <n v="0"/>
    <x v="0"/>
    <n v="2014"/>
    <x v="2"/>
  </r>
  <r>
    <n v="0"/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x v="0"/>
    <s v="USD"/>
    <n v="1467541545"/>
    <x v="159"/>
    <n v="1464085545"/>
    <b v="0"/>
    <n v="1"/>
    <b v="0"/>
    <s v="film &amp; video/science fiction"/>
    <n v="10"/>
    <x v="0"/>
    <n v="2016"/>
    <x v="2"/>
  </r>
  <r>
    <n v="0"/>
    <n v="160"/>
    <s v="Con Todo mi Corazon: With all of my Heart."/>
    <s v="The title might seem cheesy, but my father says that to my mother every time they say I love you.     This story is dedicated to them."/>
    <x v="10"/>
    <n v="0"/>
    <x v="2"/>
    <x v="0"/>
    <s v="USD"/>
    <n v="1439675691"/>
    <x v="160"/>
    <n v="1434491691"/>
    <b v="0"/>
    <n v="0"/>
    <b v="0"/>
    <s v="film &amp; video/drama"/>
    <n v="0"/>
    <x v="0"/>
    <n v="2015"/>
    <x v="3"/>
  </r>
  <r>
    <n v="0"/>
    <n v="161"/>
    <s v="Midway: The Turning Point"/>
    <s v="Step 1 (script editing) to produce a dramatic film about the air/sea battle of WWII that turned the tide of victory for the US."/>
    <x v="63"/>
    <n v="5"/>
    <x v="2"/>
    <x v="0"/>
    <s v="USD"/>
    <n v="1404318595"/>
    <x v="161"/>
    <n v="1401726595"/>
    <b v="0"/>
    <n v="1"/>
    <b v="0"/>
    <s v="film &amp; video/drama"/>
    <n v="5"/>
    <x v="0"/>
    <n v="2014"/>
    <x v="3"/>
  </r>
  <r>
    <n v="16"/>
    <n v="162"/>
    <s v="See It My Way"/>
    <s v="This film follows a young man who has had only a troubled family life. He turns to all the wrong things and life falls apart."/>
    <x v="70"/>
    <n v="435"/>
    <x v="2"/>
    <x v="0"/>
    <s v="USD"/>
    <n v="1408232520"/>
    <x v="162"/>
    <n v="1405393356"/>
    <b v="0"/>
    <n v="10"/>
    <b v="0"/>
    <s v="film &amp; video/drama"/>
    <n v="43.5"/>
    <x v="0"/>
    <n v="2014"/>
    <x v="3"/>
  </r>
  <r>
    <n v="0"/>
    <n v="163"/>
    <s v="UNDIVIDED (Working Title)"/>
    <s v="Over 2.5 million Black men registered for the draft in World War II. _x000a_This will be the most comprehensive portrayal EVER of US. THEN."/>
    <x v="71"/>
    <n v="0"/>
    <x v="2"/>
    <x v="0"/>
    <s v="USD"/>
    <n v="1443657600"/>
    <x v="163"/>
    <n v="1440716654"/>
    <b v="0"/>
    <n v="0"/>
    <b v="0"/>
    <s v="film &amp; video/drama"/>
    <n v="0"/>
    <x v="0"/>
    <n v="2015"/>
    <x v="3"/>
  </r>
  <r>
    <n v="1"/>
    <n v="164"/>
    <s v="Angelix"/>
    <s v="Two cousins are caught up in the private war between warrior class angels and demons. You may be caught up too and not realize it yet."/>
    <x v="72"/>
    <n v="640"/>
    <x v="2"/>
    <x v="0"/>
    <s v="USD"/>
    <n v="1411150701"/>
    <x v="164"/>
    <n v="1405966701"/>
    <b v="0"/>
    <n v="7"/>
    <b v="0"/>
    <s v="film &amp; video/drama"/>
    <n v="91.43"/>
    <x v="0"/>
    <n v="2014"/>
    <x v="3"/>
  </r>
  <r>
    <n v="0"/>
    <n v="165"/>
    <s v="NET"/>
    <s v="A teacher. A boy. The beach and a heatwave that drove them all insane."/>
    <x v="73"/>
    <n v="0"/>
    <x v="2"/>
    <x v="1"/>
    <s v="GBP"/>
    <n v="1452613724"/>
    <x v="165"/>
    <n v="1450021724"/>
    <b v="0"/>
    <n v="0"/>
    <b v="0"/>
    <s v="film &amp; video/drama"/>
    <n v="0"/>
    <x v="0"/>
    <n v="2015"/>
    <x v="3"/>
  </r>
  <r>
    <n v="60"/>
    <n v="166"/>
    <s v="Pressure"/>
    <s v="A young teen makes a bad decision after joining gang and the film expresses his choices that led him to that point."/>
    <x v="10"/>
    <n v="3000"/>
    <x v="2"/>
    <x v="0"/>
    <s v="USD"/>
    <n v="1484531362"/>
    <x v="166"/>
    <n v="1481939362"/>
    <b v="0"/>
    <n v="1"/>
    <b v="0"/>
    <s v="film &amp; video/drama"/>
    <n v="3000"/>
    <x v="0"/>
    <n v="2016"/>
    <x v="3"/>
  </r>
  <r>
    <n v="0"/>
    <n v="167"/>
    <s v="Past"/>
    <s v="A young man experiences a tragedy and has the opportunity to go back and learn from his mistakes and find out his true self."/>
    <x v="74"/>
    <n v="11"/>
    <x v="2"/>
    <x v="0"/>
    <s v="USD"/>
    <n v="1438726535"/>
    <x v="167"/>
    <n v="1433542535"/>
    <b v="0"/>
    <n v="2"/>
    <b v="0"/>
    <s v="film &amp; video/drama"/>
    <n v="5.5"/>
    <x v="0"/>
    <n v="2015"/>
    <x v="3"/>
  </r>
  <r>
    <n v="4"/>
    <n v="168"/>
    <s v="Moving On"/>
    <s v="A homeless Gulf War 2 vet, and Congressional Medal of Honor recipient fights for his sanity on the mean streets of Albuquerque."/>
    <x v="6"/>
    <n v="325"/>
    <x v="2"/>
    <x v="0"/>
    <s v="USD"/>
    <n v="1426791770"/>
    <x v="168"/>
    <n v="1424203370"/>
    <b v="0"/>
    <n v="3"/>
    <b v="0"/>
    <s v="film &amp; video/drama"/>
    <n v="108.33"/>
    <x v="0"/>
    <n v="2015"/>
    <x v="3"/>
  </r>
  <r>
    <n v="22"/>
    <n v="169"/>
    <s v="Family"/>
    <s v="Family is a short film about a father and son and two brothers who were separated by the Korean war and finally reunite after 60 years."/>
    <x v="30"/>
    <n v="560"/>
    <x v="2"/>
    <x v="1"/>
    <s v="GBP"/>
    <n v="1413634059"/>
    <x v="169"/>
    <n v="1411042059"/>
    <b v="0"/>
    <n v="10"/>
    <b v="0"/>
    <s v="film &amp; video/drama"/>
    <n v="56"/>
    <x v="0"/>
    <n v="2014"/>
    <x v="3"/>
  </r>
  <r>
    <n v="3"/>
    <n v="170"/>
    <s v="Letters to Daniel"/>
    <s v="Amy &amp; Missy survive Amy's bipolar disorder and go on to become award winning &amp; bestselling authors, screenwriters &amp; filmmakers"/>
    <x v="3"/>
    <n v="325"/>
    <x v="2"/>
    <x v="0"/>
    <s v="USD"/>
    <n v="1440912480"/>
    <x v="170"/>
    <n v="1438385283"/>
    <b v="0"/>
    <n v="10"/>
    <b v="0"/>
    <s v="film &amp; video/drama"/>
    <n v="32.5"/>
    <x v="0"/>
    <n v="2015"/>
    <x v="3"/>
  </r>
  <r>
    <n v="0"/>
    <n v="171"/>
    <s v="IRL: Gamers Unite"/>
    <s v="Team Mayhem, a local small town gang of gamers who are enlisted   to save the world from the new great evil known as Prowler."/>
    <x v="63"/>
    <n v="1"/>
    <x v="2"/>
    <x v="0"/>
    <s v="USD"/>
    <n v="1470975614"/>
    <x v="171"/>
    <n v="1465791614"/>
    <b v="0"/>
    <n v="1"/>
    <b v="0"/>
    <s v="film &amp; video/drama"/>
    <n v="1"/>
    <x v="0"/>
    <n v="2016"/>
    <x v="3"/>
  </r>
  <r>
    <n v="0"/>
    <n v="172"/>
    <s v="The Blind Dolphin Story"/>
    <s v="A short film on the rarest mammal and the second most endangered freshwater river dolphin, in Pakistan."/>
    <x v="75"/>
    <n v="0"/>
    <x v="2"/>
    <x v="0"/>
    <s v="USD"/>
    <n v="1426753723"/>
    <x v="172"/>
    <n v="1423733323"/>
    <b v="0"/>
    <n v="0"/>
    <b v="0"/>
    <s v="film &amp; video/drama"/>
    <n v="0"/>
    <x v="0"/>
    <n v="2015"/>
    <x v="3"/>
  </r>
  <r>
    <n v="0"/>
    <n v="173"/>
    <s v="7 Sins"/>
    <s v="This is a film inspired by Quentin Tarantino, I want to make a film thats entertaining yet gritty. 7 Sins is in pre-production."/>
    <x v="76"/>
    <n v="0"/>
    <x v="2"/>
    <x v="1"/>
    <s v="GBP"/>
    <n v="1425131108"/>
    <x v="173"/>
    <n v="1422539108"/>
    <b v="0"/>
    <n v="0"/>
    <b v="0"/>
    <s v="film &amp; video/drama"/>
    <n v="0"/>
    <x v="0"/>
    <n v="2015"/>
    <x v="3"/>
  </r>
  <r>
    <n v="0"/>
    <n v="174"/>
    <s v="I Am Forgotten"/>
    <s v="An international short film project. It is about loneliness, wich is caused by the current compulsion to check your Facebook every day."/>
    <x v="12"/>
    <n v="0"/>
    <x v="2"/>
    <x v="9"/>
    <s v="EUR"/>
    <n v="1431108776"/>
    <x v="174"/>
    <n v="1425924776"/>
    <b v="0"/>
    <n v="0"/>
    <b v="0"/>
    <s v="film &amp; video/drama"/>
    <n v="0"/>
    <x v="0"/>
    <n v="2015"/>
    <x v="3"/>
  </r>
  <r>
    <n v="6"/>
    <n v="175"/>
    <s v="Gooseberry Fool - Feature Film"/>
    <s v="To heal her scars Olivia must take a journey back to her roots, where an unresolved conflict stands between her and musical success."/>
    <x v="22"/>
    <n v="1297"/>
    <x v="2"/>
    <x v="1"/>
    <s v="GBP"/>
    <n v="1409337611"/>
    <x v="175"/>
    <n v="1407177611"/>
    <b v="0"/>
    <n v="26"/>
    <b v="0"/>
    <s v="film &amp; video/drama"/>
    <n v="49.88"/>
    <x v="0"/>
    <n v="2014"/>
    <x v="3"/>
  </r>
  <r>
    <n v="0"/>
    <n v="176"/>
    <s v="Silent Monster"/>
    <s v="I'm seeking funding to finish my short film, Silent Monster, to bring awareness to teenage bullying as well as teenage violence."/>
    <x v="15"/>
    <n v="0"/>
    <x v="2"/>
    <x v="0"/>
    <s v="USD"/>
    <n v="1438803999"/>
    <x v="176"/>
    <n v="1436211999"/>
    <b v="0"/>
    <n v="0"/>
    <b v="0"/>
    <s v="film &amp; video/drama"/>
    <n v="0"/>
    <x v="0"/>
    <n v="2015"/>
    <x v="3"/>
  </r>
  <r>
    <n v="40"/>
    <n v="177"/>
    <s v="The Good Samaritan"/>
    <s v="I'm making a modern day version of the bible story &quot; The Good Samaritan&quot;"/>
    <x v="52"/>
    <n v="180"/>
    <x v="2"/>
    <x v="0"/>
    <s v="USD"/>
    <n v="1427155726"/>
    <x v="177"/>
    <n v="1425690526"/>
    <b v="0"/>
    <n v="7"/>
    <b v="0"/>
    <s v="film &amp; video/drama"/>
    <n v="25.71"/>
    <x v="0"/>
    <n v="2015"/>
    <x v="3"/>
  </r>
  <r>
    <n v="0"/>
    <n v="178"/>
    <s v="El viaje de LucÃ­a"/>
    <s v="El viaje de LucÃ­a es un largometraje de ficciÃ³n con temÃ¡tica sobre el cÃ¡ncer infantil."/>
    <x v="69"/>
    <n v="0"/>
    <x v="2"/>
    <x v="3"/>
    <s v="EUR"/>
    <n v="1448582145"/>
    <x v="178"/>
    <n v="1445986545"/>
    <b v="0"/>
    <n v="0"/>
    <b v="0"/>
    <s v="film &amp; video/drama"/>
    <n v="0"/>
    <x v="0"/>
    <n v="2015"/>
    <x v="3"/>
  </r>
  <r>
    <n v="20"/>
    <n v="179"/>
    <s v="Sustain: A Film About Survival"/>
    <s v="A feature-length film about how three people survive in a diseased world."/>
    <x v="28"/>
    <n v="200"/>
    <x v="2"/>
    <x v="0"/>
    <s v="USD"/>
    <n v="1457056555"/>
    <x v="179"/>
    <n v="1454464555"/>
    <b v="0"/>
    <n v="2"/>
    <b v="0"/>
    <s v="film &amp; video/drama"/>
    <n v="100"/>
    <x v="0"/>
    <n v="2016"/>
    <x v="3"/>
  </r>
  <r>
    <n v="33"/>
    <n v="180"/>
    <s v="The Rest of Us Mini-Series"/>
    <s v="The Rest of Us follows a survivor of an outbreak that nearly destroyed the earth as he travels to find some form of humanity."/>
    <x v="38"/>
    <n v="401"/>
    <x v="2"/>
    <x v="1"/>
    <s v="GBP"/>
    <n v="1428951600"/>
    <x v="180"/>
    <n v="1425512843"/>
    <b v="0"/>
    <n v="13"/>
    <b v="0"/>
    <s v="film &amp; video/drama"/>
    <n v="30.85"/>
    <x v="0"/>
    <n v="2015"/>
    <x v="3"/>
  </r>
  <r>
    <n v="21"/>
    <n v="181"/>
    <s v="Immemorial"/>
    <s v="Christina has been suffering with flash backs and some very disturbing nightmares and realises that it is more than just nightmares."/>
    <x v="77"/>
    <n v="722"/>
    <x v="2"/>
    <x v="1"/>
    <s v="GBP"/>
    <n v="1434995295"/>
    <x v="181"/>
    <n v="1432403295"/>
    <b v="0"/>
    <n v="4"/>
    <b v="0"/>
    <s v="film &amp; video/drama"/>
    <n v="180.5"/>
    <x v="0"/>
    <n v="2015"/>
    <x v="3"/>
  </r>
  <r>
    <n v="0"/>
    <n v="182"/>
    <s v="ABU Pakistani Independent Feature Film"/>
    <s v="I'm Faraz, and I am raising money for my feature film called ABU. This one is for our parents, and our responsibilities towards them."/>
    <x v="28"/>
    <n v="0"/>
    <x v="2"/>
    <x v="0"/>
    <s v="USD"/>
    <n v="1483748232"/>
    <x v="182"/>
    <n v="1481156232"/>
    <b v="0"/>
    <n v="0"/>
    <b v="0"/>
    <s v="film &amp; video/drama"/>
    <n v="0"/>
    <x v="0"/>
    <n v="2016"/>
    <x v="3"/>
  </r>
  <r>
    <n v="36"/>
    <n v="183"/>
    <s v="Three Little Words"/>
    <s v="Don't kill me until I meet my Dad"/>
    <x v="78"/>
    <n v="4482"/>
    <x v="2"/>
    <x v="1"/>
    <s v="GBP"/>
    <n v="1417033610"/>
    <x v="183"/>
    <n v="1414438010"/>
    <b v="0"/>
    <n v="12"/>
    <b v="0"/>
    <s v="film &amp; video/drama"/>
    <n v="373.5"/>
    <x v="0"/>
    <n v="2014"/>
    <x v="3"/>
  </r>
  <r>
    <n v="3"/>
    <n v="184"/>
    <s v="Lana - Short film"/>
    <s v="&quot;Lana&quot; is an horror/dramatic short film, written by myself, about a young woman fighting the darkness in her, but it might be too late."/>
    <x v="15"/>
    <n v="51"/>
    <x v="2"/>
    <x v="5"/>
    <s v="CAD"/>
    <n v="1409543940"/>
    <x v="184"/>
    <n v="1404586762"/>
    <b v="0"/>
    <n v="2"/>
    <b v="0"/>
    <s v="film &amp; video/drama"/>
    <n v="25.5"/>
    <x v="0"/>
    <n v="2014"/>
    <x v="3"/>
  </r>
  <r>
    <n v="6"/>
    <n v="185"/>
    <s v="BLANK Short Movie"/>
    <s v="Love has no boundaries!"/>
    <x v="79"/>
    <n v="2200"/>
    <x v="2"/>
    <x v="10"/>
    <s v="NOK"/>
    <n v="1471557139"/>
    <x v="185"/>
    <n v="1468965139"/>
    <b v="0"/>
    <n v="10"/>
    <b v="0"/>
    <s v="film &amp; video/drama"/>
    <n v="220"/>
    <x v="0"/>
    <n v="2016"/>
    <x v="3"/>
  </r>
  <r>
    <n v="0"/>
    <n v="186"/>
    <s v="Feature Film: The Wolfes"/>
    <s v="My film is about a boy who discovers the truth about his fathers dissapearance through the dark secrets of his mothers past."/>
    <x v="10"/>
    <n v="0"/>
    <x v="2"/>
    <x v="0"/>
    <s v="USD"/>
    <n v="1488571200"/>
    <x v="186"/>
    <n v="1485977434"/>
    <b v="0"/>
    <n v="0"/>
    <b v="0"/>
    <s v="film &amp; video/drama"/>
    <n v="0"/>
    <x v="0"/>
    <n v="2017"/>
    <x v="3"/>
  </r>
  <r>
    <n v="16"/>
    <n v="187"/>
    <s v="The Imbalanced Heart of a Symmetric Mind (film)"/>
    <s v="A young man suffering from a severe case of OCD embarks on a road trip to find peace of mind."/>
    <x v="10"/>
    <n v="800"/>
    <x v="2"/>
    <x v="0"/>
    <s v="USD"/>
    <n v="1437461940"/>
    <x v="187"/>
    <n v="1435383457"/>
    <b v="0"/>
    <n v="5"/>
    <b v="0"/>
    <s v="film &amp; video/drama"/>
    <n v="160"/>
    <x v="0"/>
    <n v="2015"/>
    <x v="3"/>
  </r>
  <r>
    <n v="0"/>
    <n v="188"/>
    <s v="Mariano (A Screenplay)"/>
    <s v="Mariano Messini, an aspiring musician, indebted to the mafia must put his life on the line to escape their grasp and pursue his dream."/>
    <x v="15"/>
    <n v="0"/>
    <x v="2"/>
    <x v="0"/>
    <s v="USD"/>
    <n v="1409891015"/>
    <x v="188"/>
    <n v="1407299015"/>
    <b v="0"/>
    <n v="0"/>
    <b v="0"/>
    <s v="film &amp; video/drama"/>
    <n v="0"/>
    <x v="0"/>
    <n v="2014"/>
    <x v="3"/>
  </r>
  <r>
    <n v="0"/>
    <n v="189"/>
    <s v="A GOOD MAN'S DECISION"/>
    <s v="Jack Barlow's wife and daughter shot in cold blood at a gun confiscation station in Texas, he sets out to save his family &amp; neighbors."/>
    <x v="69"/>
    <n v="345"/>
    <x v="2"/>
    <x v="0"/>
    <s v="USD"/>
    <n v="1472920477"/>
    <x v="189"/>
    <n v="1467736477"/>
    <b v="0"/>
    <n v="5"/>
    <b v="0"/>
    <s v="film &amp; video/drama"/>
    <n v="69"/>
    <x v="0"/>
    <n v="2016"/>
    <x v="3"/>
  </r>
  <r>
    <n v="0"/>
    <n v="190"/>
    <s v="REGIONRAT, the movie"/>
    <s v="Because hope can be a 4 letter word"/>
    <x v="14"/>
    <n v="50"/>
    <x v="2"/>
    <x v="0"/>
    <s v="USD"/>
    <n v="1466091446"/>
    <x v="190"/>
    <n v="1465227446"/>
    <b v="0"/>
    <n v="1"/>
    <b v="0"/>
    <s v="film &amp; video/drama"/>
    <n v="50"/>
    <x v="0"/>
    <n v="2016"/>
    <x v="3"/>
  </r>
  <r>
    <n v="5"/>
    <n v="191"/>
    <s v="Trillion: Feature Film"/>
    <s v="A young boy passionate about Astronomy and Chemistry tracks down an astroid that scientists said would never hit earth."/>
    <x v="10"/>
    <n v="250"/>
    <x v="2"/>
    <x v="2"/>
    <s v="AUD"/>
    <n v="1443782138"/>
    <x v="191"/>
    <n v="1440326138"/>
    <b v="0"/>
    <n v="3"/>
    <b v="0"/>
    <s v="film &amp; video/drama"/>
    <n v="83.33"/>
    <x v="0"/>
    <n v="2015"/>
    <x v="3"/>
  </r>
  <r>
    <n v="0"/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x v="0"/>
    <s v="USD"/>
    <n v="1413572432"/>
    <x v="192"/>
    <n v="1410980432"/>
    <b v="0"/>
    <n v="3"/>
    <b v="0"/>
    <s v="film &amp; video/drama"/>
    <n v="5.67"/>
    <x v="0"/>
    <n v="2014"/>
    <x v="3"/>
  </r>
  <r>
    <n v="0"/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x v="1"/>
    <s v="GBP"/>
    <n v="1417217166"/>
    <x v="193"/>
    <n v="1412029566"/>
    <b v="0"/>
    <n v="0"/>
    <b v="0"/>
    <s v="film &amp; video/drama"/>
    <n v="0"/>
    <x v="0"/>
    <n v="2014"/>
    <x v="3"/>
  </r>
  <r>
    <n v="0"/>
    <n v="194"/>
    <s v="Desperation Short Film"/>
    <s v="Northern Irish Original Short Film based on the desperation of love and survival and taking a risk that may change everything."/>
    <x v="30"/>
    <n v="3"/>
    <x v="2"/>
    <x v="1"/>
    <s v="GBP"/>
    <n v="1457308531"/>
    <x v="194"/>
    <n v="1452124531"/>
    <b v="0"/>
    <n v="3"/>
    <b v="0"/>
    <s v="film &amp; video/drama"/>
    <n v="1"/>
    <x v="0"/>
    <n v="2016"/>
    <x v="3"/>
  </r>
  <r>
    <n v="0"/>
    <n v="195"/>
    <s v="37 U.S. Navy Sailors Murdered, an American story"/>
    <s v="A film project based on my auto-biography, a military conflict with no media attention, this story depicts war and its aftermath."/>
    <x v="71"/>
    <n v="0"/>
    <x v="2"/>
    <x v="0"/>
    <s v="USD"/>
    <n v="1436544332"/>
    <x v="195"/>
    <n v="1431360332"/>
    <b v="0"/>
    <n v="0"/>
    <b v="0"/>
    <s v="film &amp; video/drama"/>
    <n v="0"/>
    <x v="0"/>
    <n v="2015"/>
    <x v="3"/>
  </r>
  <r>
    <n v="42"/>
    <n v="196"/>
    <s v="Thunder Under Control"/>
    <s v="A moving short film about a retired female boxer who develops a relationship with a young journalist who idolises her"/>
    <x v="8"/>
    <n v="1465"/>
    <x v="2"/>
    <x v="1"/>
    <s v="GBP"/>
    <n v="1444510800"/>
    <x v="196"/>
    <n v="1442062898"/>
    <b v="0"/>
    <n v="19"/>
    <b v="0"/>
    <s v="film &amp; video/drama"/>
    <n v="77.11"/>
    <x v="0"/>
    <n v="2015"/>
    <x v="3"/>
  </r>
  <r>
    <n v="10"/>
    <n v="197"/>
    <s v="Cole - A Short Film."/>
    <s v="â€œAfter a terrifying ordeal, a young woman is left in a depressive state and abandoned to cope with a distressing account of revengeâ€"/>
    <x v="30"/>
    <n v="262"/>
    <x v="2"/>
    <x v="1"/>
    <s v="GBP"/>
    <n v="1487365200"/>
    <x v="197"/>
    <n v="1483734100"/>
    <b v="0"/>
    <n v="8"/>
    <b v="0"/>
    <s v="film &amp; video/drama"/>
    <n v="32.75"/>
    <x v="0"/>
    <n v="2017"/>
    <x v="3"/>
  </r>
  <r>
    <n v="1"/>
    <n v="198"/>
    <s v="Nine Lives"/>
    <s v="Nine Lives is a story of one woman's survival of EIGHT near deaths and her love for one man as an influence to fight for the NINTH."/>
    <x v="31"/>
    <n v="279"/>
    <x v="2"/>
    <x v="0"/>
    <s v="USD"/>
    <n v="1412500322"/>
    <x v="198"/>
    <n v="1409908322"/>
    <b v="0"/>
    <n v="6"/>
    <b v="0"/>
    <s v="film &amp; video/drama"/>
    <n v="46.5"/>
    <x v="0"/>
    <n v="2014"/>
    <x v="3"/>
  </r>
  <r>
    <n v="0"/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x v="0"/>
    <s v="USD"/>
    <n v="1472698702"/>
    <x v="199"/>
    <n v="1470106702"/>
    <b v="0"/>
    <n v="0"/>
    <b v="0"/>
    <s v="film &amp; video/drama"/>
    <n v="0"/>
    <x v="0"/>
    <n v="2016"/>
    <x v="3"/>
  </r>
  <r>
    <n v="26"/>
    <n v="200"/>
    <s v="The Crossing Shore"/>
    <s v="A film dedicated to an AAF Pilot's struggle to survive behind enemy lines during WWII."/>
    <x v="12"/>
    <n v="1571.55"/>
    <x v="2"/>
    <x v="0"/>
    <s v="USD"/>
    <n v="1410746403"/>
    <x v="200"/>
    <n v="1408154403"/>
    <b v="0"/>
    <n v="18"/>
    <b v="0"/>
    <s v="film &amp; video/drama"/>
    <n v="87.31"/>
    <x v="0"/>
    <n v="2014"/>
    <x v="3"/>
  </r>
  <r>
    <n v="58"/>
    <n v="201"/>
    <s v="Life of Change"/>
    <s v="Everyone has a choice. Can two college students get past their differences to save the life of a man whom they've never met before?"/>
    <x v="81"/>
    <n v="380"/>
    <x v="2"/>
    <x v="0"/>
    <s v="USD"/>
    <n v="1423424329"/>
    <x v="201"/>
    <n v="1421696329"/>
    <b v="0"/>
    <n v="7"/>
    <b v="0"/>
    <s v="film &amp; video/drama"/>
    <n v="54.29"/>
    <x v="0"/>
    <n v="2015"/>
    <x v="3"/>
  </r>
  <r>
    <n v="0"/>
    <n v="202"/>
    <s v="Modern Gangsters"/>
    <s v="new web series created by jonney terry"/>
    <x v="12"/>
    <n v="0"/>
    <x v="2"/>
    <x v="0"/>
    <s v="USD"/>
    <n v="1444337940"/>
    <x v="202"/>
    <n v="1441750564"/>
    <b v="0"/>
    <n v="0"/>
    <b v="0"/>
    <s v="film &amp; video/drama"/>
    <n v="0"/>
    <x v="0"/>
    <n v="2015"/>
    <x v="3"/>
  </r>
  <r>
    <n v="30"/>
    <n v="203"/>
    <s v="TheM"/>
    <s v="We are aiming to make a Web Series based on Youth Culture and the misrepresentation of socially stereotyped people."/>
    <x v="30"/>
    <n v="746"/>
    <x v="2"/>
    <x v="1"/>
    <s v="GBP"/>
    <n v="1422562864"/>
    <x v="203"/>
    <n v="1417378864"/>
    <b v="0"/>
    <n v="8"/>
    <b v="0"/>
    <s v="film &amp; video/drama"/>
    <n v="93.25"/>
    <x v="0"/>
    <n v="2014"/>
    <x v="3"/>
  </r>
  <r>
    <n v="51"/>
    <n v="204"/>
    <s v="WHERE IS DANIEL? The feature film"/>
    <s v="A feature film based on the true story of Bruce and Denise Morcombe and their battle for justice for their missing son Daniel."/>
    <x v="82"/>
    <n v="152165"/>
    <x v="2"/>
    <x v="2"/>
    <s v="AUD"/>
    <n v="1470319203"/>
    <x v="204"/>
    <n v="1467727203"/>
    <b v="0"/>
    <n v="1293"/>
    <b v="0"/>
    <s v="film &amp; video/drama"/>
    <n v="117.68"/>
    <x v="0"/>
    <n v="2016"/>
    <x v="3"/>
  </r>
  <r>
    <n v="16"/>
    <n v="205"/>
    <s v="KISS ME GOODBYE - A REFRESHING VOICE IN INDIE FILMMAKING"/>
    <s v="A martyr faces execution at the hands of the State, while enduring the horrors and alienation of a new world order."/>
    <x v="6"/>
    <n v="1300"/>
    <x v="2"/>
    <x v="0"/>
    <s v="USD"/>
    <n v="1444144222"/>
    <x v="205"/>
    <n v="1441120222"/>
    <b v="0"/>
    <n v="17"/>
    <b v="0"/>
    <s v="film &amp; video/drama"/>
    <n v="76.47"/>
    <x v="0"/>
    <n v="2015"/>
    <x v="3"/>
  </r>
  <r>
    <n v="0"/>
    <n v="206"/>
    <s v="Blood Bond Movie Development"/>
    <s v="A love story featuring adoption,struggle,dysfunction,grace, healing, and restoration."/>
    <x v="83"/>
    <n v="0"/>
    <x v="2"/>
    <x v="0"/>
    <s v="USD"/>
    <n v="1470441983"/>
    <x v="206"/>
    <n v="1468627583"/>
    <b v="0"/>
    <n v="0"/>
    <b v="0"/>
    <s v="film &amp; video/drama"/>
    <n v="0"/>
    <x v="0"/>
    <n v="2016"/>
    <x v="3"/>
  </r>
  <r>
    <n v="15"/>
    <n v="207"/>
    <s v="M39 - Action film / Drama"/>
    <s v="To avoid bankruptcy, Vincent, a passionate young entrepreneur embarks  on an illicit affair in order to save his dream business."/>
    <x v="32"/>
    <n v="2130"/>
    <x v="2"/>
    <x v="5"/>
    <s v="CAD"/>
    <n v="1420346638"/>
    <x v="207"/>
    <n v="1417754638"/>
    <b v="0"/>
    <n v="13"/>
    <b v="0"/>
    <s v="film &amp; video/drama"/>
    <n v="163.85"/>
    <x v="0"/>
    <n v="2014"/>
    <x v="3"/>
  </r>
  <r>
    <n v="0"/>
    <n v="208"/>
    <s v="OLIVIA"/>
    <s v="A young woman's journey from Africa to Australia where she finds heaven on earth, love and tragedy. Within her tragedy she saves lives."/>
    <x v="63"/>
    <n v="0"/>
    <x v="2"/>
    <x v="2"/>
    <s v="AUD"/>
    <n v="1418719967"/>
    <x v="208"/>
    <n v="1416127967"/>
    <b v="0"/>
    <n v="0"/>
    <b v="0"/>
    <s v="film &amp; video/drama"/>
    <n v="0"/>
    <x v="0"/>
    <n v="2014"/>
    <x v="3"/>
  </r>
  <r>
    <n v="0"/>
    <n v="209"/>
    <s v="&quot;A Brighter Day&quot;"/>
    <s v="&quot;A Brighter Day&quot; is the first episode of a television series about an ex-hustler that becomes a school teacher to help at risk youth."/>
    <x v="31"/>
    <n v="0"/>
    <x v="2"/>
    <x v="0"/>
    <s v="USD"/>
    <n v="1436566135"/>
    <x v="209"/>
    <n v="1433974135"/>
    <b v="0"/>
    <n v="0"/>
    <b v="0"/>
    <s v="film &amp; video/drama"/>
    <n v="0"/>
    <x v="0"/>
    <n v="2015"/>
    <x v="3"/>
  </r>
  <r>
    <n v="25"/>
    <n v="210"/>
    <s v="Like Son, Like Father"/>
    <s v="A tender short film about a young man who needs advice from  someone he had no intention of ever meeting, his biological father."/>
    <x v="14"/>
    <n v="3030"/>
    <x v="2"/>
    <x v="0"/>
    <s v="USD"/>
    <n v="1443675600"/>
    <x v="210"/>
    <n v="1441157592"/>
    <b v="0"/>
    <n v="33"/>
    <b v="0"/>
    <s v="film &amp; video/drama"/>
    <n v="91.82"/>
    <x v="0"/>
    <n v="2015"/>
    <x v="3"/>
  </r>
  <r>
    <n v="45"/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x v="0"/>
    <s v="USD"/>
    <n v="1442634617"/>
    <x v="211"/>
    <n v="1440042617"/>
    <b v="0"/>
    <n v="12"/>
    <b v="0"/>
    <s v="film &amp; video/drama"/>
    <n v="185.83"/>
    <x v="0"/>
    <n v="2015"/>
    <x v="3"/>
  </r>
  <r>
    <n v="0"/>
    <n v="212"/>
    <s v="The Ecstasy of Vengeance - Feature Length Film"/>
    <s v="This film is a fictional crime drama following the events of a heist that ended in bloodshed."/>
    <x v="84"/>
    <n v="1"/>
    <x v="2"/>
    <x v="0"/>
    <s v="USD"/>
    <n v="1460837320"/>
    <x v="212"/>
    <n v="1455656920"/>
    <b v="0"/>
    <n v="1"/>
    <b v="0"/>
    <s v="film &amp; video/drama"/>
    <n v="1"/>
    <x v="0"/>
    <n v="2016"/>
    <x v="3"/>
  </r>
  <r>
    <n v="0"/>
    <n v="213"/>
    <s v="Hart Blvd. A feature film by Andrew Greve"/>
    <s v="A family dramedy about a grandfather  and grandson who are both on their path to redemption."/>
    <x v="63"/>
    <n v="20"/>
    <x v="2"/>
    <x v="0"/>
    <s v="USD"/>
    <n v="1439734001"/>
    <x v="213"/>
    <n v="1437142547"/>
    <b v="0"/>
    <n v="1"/>
    <b v="0"/>
    <s v="film &amp; video/drama"/>
    <n v="20"/>
    <x v="0"/>
    <n v="2015"/>
    <x v="3"/>
  </r>
  <r>
    <n v="0"/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x v="0"/>
    <s v="USD"/>
    <n v="1425655349"/>
    <x v="214"/>
    <n v="1420471349"/>
    <b v="0"/>
    <n v="1"/>
    <b v="0"/>
    <s v="film &amp; video/drama"/>
    <n v="1"/>
    <x v="0"/>
    <n v="2015"/>
    <x v="3"/>
  </r>
  <r>
    <n v="0"/>
    <n v="215"/>
    <s v="Invisible Scars"/>
    <s v="A short drama based on a true events. Story of a British Soldier who comes back home suffering from Post Traumatic Stress Disorder."/>
    <x v="85"/>
    <n v="10"/>
    <x v="2"/>
    <x v="1"/>
    <s v="GBP"/>
    <n v="1455753540"/>
    <x v="215"/>
    <n v="1452058282"/>
    <b v="0"/>
    <n v="1"/>
    <b v="0"/>
    <s v="film &amp; video/drama"/>
    <n v="10"/>
    <x v="0"/>
    <n v="2016"/>
    <x v="3"/>
  </r>
  <r>
    <n v="56"/>
    <n v="216"/>
    <s v="Another Brick In The Wall - Feature Film"/>
    <s v="A nostalgic film about the unorthodox teacher we all wish we had, the girl we all fell for, and the friend we didn't expect to make."/>
    <x v="63"/>
    <n v="27849.22"/>
    <x v="2"/>
    <x v="0"/>
    <s v="USD"/>
    <n v="1429740037"/>
    <x v="216"/>
    <n v="1425423637"/>
    <b v="0"/>
    <n v="84"/>
    <b v="0"/>
    <s v="film &amp; video/drama"/>
    <n v="331.54"/>
    <x v="0"/>
    <n v="2015"/>
    <x v="3"/>
  </r>
  <r>
    <n v="12"/>
    <n v="217"/>
    <s v="Bitch"/>
    <s v="A roadmovie by paw"/>
    <x v="57"/>
    <n v="11943"/>
    <x v="2"/>
    <x v="11"/>
    <s v="SEK"/>
    <n v="1419780149"/>
    <x v="217"/>
    <n v="1417101749"/>
    <b v="0"/>
    <n v="38"/>
    <b v="0"/>
    <s v="film &amp; video/drama"/>
    <n v="314.29000000000002"/>
    <x v="0"/>
    <n v="2014"/>
    <x v="3"/>
  </r>
  <r>
    <n v="2"/>
    <n v="218"/>
    <s v="Charmaine (Daughter of Charlotte)"/>
    <s v="A sassy talking spider named Charmaine, joins forces with an abused young boy.  She stages off bullies and help fight an abusive father"/>
    <x v="10"/>
    <n v="100"/>
    <x v="2"/>
    <x v="0"/>
    <s v="USD"/>
    <n v="1431702289"/>
    <x v="218"/>
    <n v="1426518289"/>
    <b v="0"/>
    <n v="1"/>
    <b v="0"/>
    <s v="film &amp; video/drama"/>
    <n v="100"/>
    <x v="0"/>
    <n v="2015"/>
    <x v="3"/>
  </r>
  <r>
    <n v="18"/>
    <n v="219"/>
    <s v="True Colors"/>
    <s v="An hour-long pilot about a group of suburban LGBT teens coming of age in the early 90's."/>
    <x v="63"/>
    <n v="8815"/>
    <x v="2"/>
    <x v="0"/>
    <s v="USD"/>
    <n v="1459493940"/>
    <x v="219"/>
    <n v="1456732225"/>
    <b v="0"/>
    <n v="76"/>
    <b v="0"/>
    <s v="film &amp; video/drama"/>
    <n v="115.99"/>
    <x v="0"/>
    <n v="2016"/>
    <x v="3"/>
  </r>
  <r>
    <n v="1"/>
    <n v="220"/>
    <s v="LA VIE"/>
    <s v="A Freelancer abandons everything to chase after his dream of being &quot;great&quot; escape to Bangkok and return to his home-world."/>
    <x v="63"/>
    <n v="360"/>
    <x v="2"/>
    <x v="0"/>
    <s v="USD"/>
    <n v="1440101160"/>
    <x v="220"/>
    <n v="1436542030"/>
    <b v="0"/>
    <n v="3"/>
    <b v="0"/>
    <s v="film &amp; video/drama"/>
    <n v="120"/>
    <x v="0"/>
    <n v="2015"/>
    <x v="3"/>
  </r>
  <r>
    <n v="0"/>
    <n v="221"/>
    <s v="Archetypes"/>
    <s v="Film about Schizophrenia with Surreal Twists!"/>
    <x v="63"/>
    <n v="0"/>
    <x v="2"/>
    <x v="0"/>
    <s v="USD"/>
    <n v="1427569564"/>
    <x v="221"/>
    <n v="1422389164"/>
    <b v="0"/>
    <n v="0"/>
    <b v="0"/>
    <s v="film &amp; video/drama"/>
    <n v="0"/>
    <x v="0"/>
    <n v="2015"/>
    <x v="3"/>
  </r>
  <r>
    <n v="13"/>
    <n v="222"/>
    <s v="SICKNESS 2014 Build Killian's Bike"/>
    <s v="Killian leader of an outlaw bike gang doesnâ€™t have a bike yet and here is your chance to help design and build his machine."/>
    <x v="28"/>
    <n v="130"/>
    <x v="2"/>
    <x v="0"/>
    <s v="USD"/>
    <n v="1427423940"/>
    <x v="222"/>
    <n v="1422383318"/>
    <b v="0"/>
    <n v="2"/>
    <b v="0"/>
    <s v="film &amp; video/drama"/>
    <n v="65"/>
    <x v="0"/>
    <n v="2015"/>
    <x v="3"/>
  </r>
  <r>
    <n v="0"/>
    <n v="223"/>
    <s v="The Pass"/>
    <s v="An old man, a U.S Marine Corps veteran remembers his combat experience in the battle of Toktong Pass 1950, during the Korean War."/>
    <x v="86"/>
    <n v="0"/>
    <x v="2"/>
    <x v="0"/>
    <s v="USD"/>
    <n v="1463879100"/>
    <x v="223"/>
    <n v="1461287350"/>
    <b v="0"/>
    <n v="0"/>
    <b v="0"/>
    <s v="film &amp; video/drama"/>
    <n v="0"/>
    <x v="0"/>
    <n v="2016"/>
    <x v="3"/>
  </r>
  <r>
    <n v="0"/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x v="2"/>
    <s v="AUD"/>
    <n v="1436506726"/>
    <x v="224"/>
    <n v="1431322726"/>
    <b v="0"/>
    <n v="0"/>
    <b v="0"/>
    <s v="film &amp; video/drama"/>
    <n v="0"/>
    <x v="0"/>
    <n v="2015"/>
    <x v="3"/>
  </r>
  <r>
    <n v="0"/>
    <n v="225"/>
    <s v="Backpage Shawty"/>
    <s v="I'm creating a &quot;Lifetime&quot; type drama film about a girl who uses backpage for money, but trying to turn her life around."/>
    <x v="48"/>
    <n v="0"/>
    <x v="2"/>
    <x v="0"/>
    <s v="USD"/>
    <n v="1460153054"/>
    <x v="225"/>
    <n v="1457564654"/>
    <b v="0"/>
    <n v="0"/>
    <b v="0"/>
    <s v="film &amp; video/drama"/>
    <n v="0"/>
    <x v="0"/>
    <n v="2016"/>
    <x v="3"/>
  </r>
  <r>
    <n v="1"/>
    <n v="226"/>
    <s v="MAGGIE Film"/>
    <s v="A TRUE STORY OF DOMESTIC VILOLENCE THAT SEEKS TO OFFER THE VIEWER OUTLEST OF SUPPORT."/>
    <x v="88"/>
    <n v="250"/>
    <x v="2"/>
    <x v="1"/>
    <s v="GBP"/>
    <n v="1433064540"/>
    <x v="226"/>
    <n v="1428854344"/>
    <b v="0"/>
    <n v="2"/>
    <b v="0"/>
    <s v="film &amp; video/drama"/>
    <n v="125"/>
    <x v="0"/>
    <n v="2015"/>
    <x v="3"/>
  </r>
  <r>
    <n v="0"/>
    <n v="227"/>
    <s v="The Chance of Freedom Short Film"/>
    <s v="Imagine your life is full is nothing but pain and darkness. One day, you had the chance to be free from it all. Would you take it?"/>
    <x v="89"/>
    <n v="0"/>
    <x v="2"/>
    <x v="0"/>
    <s v="USD"/>
    <n v="1436477241"/>
    <x v="227"/>
    <n v="1433885241"/>
    <b v="0"/>
    <n v="0"/>
    <b v="0"/>
    <s v="film &amp; video/drama"/>
    <n v="0"/>
    <x v="0"/>
    <n v="2015"/>
    <x v="3"/>
  </r>
  <r>
    <n v="0"/>
    <n v="228"/>
    <s v="Facets of a Geek life"/>
    <s v="I am making a film from one one of my books called facets of a Geek life."/>
    <x v="6"/>
    <n v="0"/>
    <x v="2"/>
    <x v="1"/>
    <s v="GBP"/>
    <n v="1433176105"/>
    <x v="228"/>
    <n v="1427992105"/>
    <b v="0"/>
    <n v="0"/>
    <b v="0"/>
    <s v="film &amp; video/drama"/>
    <n v="0"/>
    <x v="0"/>
    <n v="2015"/>
    <x v="3"/>
  </r>
  <r>
    <n v="0"/>
    <n v="229"/>
    <s v="The Perfect Plan"/>
    <s v="I teenage girl that wants to go around the system. She does all she can to cheat and finds herself in a bad position when she messesup"/>
    <x v="9"/>
    <n v="0"/>
    <x v="2"/>
    <x v="12"/>
    <s v="EUR"/>
    <n v="1455402297"/>
    <x v="229"/>
    <n v="1452810297"/>
    <b v="0"/>
    <n v="0"/>
    <b v="0"/>
    <s v="film &amp; video/drama"/>
    <n v="0"/>
    <x v="0"/>
    <n v="2016"/>
    <x v="3"/>
  </r>
  <r>
    <n v="0"/>
    <n v="230"/>
    <s v="In Love There's War"/>
    <s v="In Love There's War is a spicy web series that will have viewers at the edge of their seats as deception and hidden secrecies unravel."/>
    <x v="36"/>
    <n v="60"/>
    <x v="2"/>
    <x v="0"/>
    <s v="USD"/>
    <n v="1433443151"/>
    <x v="230"/>
    <n v="1430851151"/>
    <b v="0"/>
    <n v="2"/>
    <b v="0"/>
    <s v="film &amp; video/drama"/>
    <n v="30"/>
    <x v="0"/>
    <n v="2015"/>
    <x v="3"/>
  </r>
  <r>
    <n v="0"/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x v="0"/>
    <s v="USD"/>
    <n v="1451775651"/>
    <x v="231"/>
    <n v="1449183651"/>
    <b v="0"/>
    <n v="0"/>
    <b v="0"/>
    <s v="film &amp; video/drama"/>
    <n v="0"/>
    <x v="0"/>
    <n v="2015"/>
    <x v="3"/>
  </r>
  <r>
    <n v="3"/>
    <n v="232"/>
    <s v="#noblurredlines"/>
    <s v="A high-impact, high-quality resource to address, for young people and youth-related professionals, the issue of sexual consent."/>
    <x v="23"/>
    <n v="110"/>
    <x v="2"/>
    <x v="1"/>
    <s v="GBP"/>
    <n v="1425066546"/>
    <x v="232"/>
    <n v="1422474546"/>
    <b v="0"/>
    <n v="7"/>
    <b v="0"/>
    <s v="film &amp; video/drama"/>
    <n v="15.71"/>
    <x v="0"/>
    <n v="2015"/>
    <x v="3"/>
  </r>
  <r>
    <n v="0"/>
    <n v="233"/>
    <s v="Area 4 - The Film"/>
    <s v="â€œArea 4â€ revolves around Frank Hammond, a counselor at a high school, who discovers the scandals that took place."/>
    <x v="90"/>
    <n v="0"/>
    <x v="2"/>
    <x v="0"/>
    <s v="USD"/>
    <n v="1475185972"/>
    <x v="233"/>
    <n v="1472593972"/>
    <b v="0"/>
    <n v="0"/>
    <b v="0"/>
    <s v="film &amp; video/drama"/>
    <n v="0"/>
    <x v="0"/>
    <n v="2016"/>
    <x v="3"/>
  </r>
  <r>
    <n v="40"/>
    <n v="234"/>
    <s v="The Interviewer (Charity Movie)"/>
    <s v="The Interviewer is a dramatic short film about second chances. If a murderer can get a second chance then uneducated children can too."/>
    <x v="28"/>
    <n v="401"/>
    <x v="2"/>
    <x v="0"/>
    <s v="USD"/>
    <n v="1434847859"/>
    <x v="234"/>
    <n v="1431391859"/>
    <b v="0"/>
    <n v="5"/>
    <b v="0"/>
    <s v="film &amp; video/drama"/>
    <n v="80.2"/>
    <x v="0"/>
    <n v="2015"/>
    <x v="3"/>
  </r>
  <r>
    <n v="0"/>
    <n v="235"/>
    <s v="Film about help homeless child to live a better life."/>
    <s v="Taking people on a deep emotional trip with a story about sometimes those who have less, give more."/>
    <x v="3"/>
    <n v="0"/>
    <x v="2"/>
    <x v="0"/>
    <s v="USD"/>
    <n v="1436478497"/>
    <x v="235"/>
    <n v="1433886497"/>
    <b v="0"/>
    <n v="0"/>
    <b v="0"/>
    <s v="film &amp; video/drama"/>
    <n v="0"/>
    <x v="0"/>
    <n v="2015"/>
    <x v="3"/>
  </r>
  <r>
    <n v="0"/>
    <n v="236"/>
    <s v="NYPD Internal Affairs bureau (IAB)(pilot) tv drama"/>
    <s v="Real cases from IAB investigations. Good cops taking down the bad cops. Police misconduct, obsessive force, drug trafficking etc."/>
    <x v="60"/>
    <n v="0"/>
    <x v="2"/>
    <x v="0"/>
    <s v="USD"/>
    <n v="1451952000"/>
    <x v="236"/>
    <n v="1447380099"/>
    <b v="0"/>
    <n v="0"/>
    <b v="0"/>
    <s v="film &amp; video/drama"/>
    <n v="0"/>
    <x v="0"/>
    <n v="2015"/>
    <x v="3"/>
  </r>
  <r>
    <n v="0"/>
    <n v="237"/>
    <s v="Making The Choice"/>
    <s v="Making The Choice is a christian short film series."/>
    <x v="36"/>
    <n v="50"/>
    <x v="2"/>
    <x v="0"/>
    <s v="USD"/>
    <n v="1457445069"/>
    <x v="237"/>
    <n v="1452261069"/>
    <b v="0"/>
    <n v="1"/>
    <b v="0"/>
    <s v="film &amp; video/drama"/>
    <n v="50"/>
    <x v="0"/>
    <n v="2016"/>
    <x v="3"/>
  </r>
  <r>
    <n v="0"/>
    <n v="238"/>
    <s v="Within The Threshold"/>
    <s v="A film to stop society from judging others and get along. Life is not about discrimination! Donate for this Thrilling Drama Series!!!!"/>
    <x v="91"/>
    <n v="0"/>
    <x v="2"/>
    <x v="0"/>
    <s v="USD"/>
    <n v="1483088400"/>
    <x v="238"/>
    <n v="1481324760"/>
    <b v="0"/>
    <n v="0"/>
    <b v="0"/>
    <s v="film &amp; video/drama"/>
    <n v="0"/>
    <x v="0"/>
    <n v="2016"/>
    <x v="3"/>
  </r>
  <r>
    <n v="25"/>
    <n v="239"/>
    <s v="Filthy - Short Film"/>
    <s v="Lovers Clint and Eli convey their conflicting perspectives of guilt and remorse while in the desolate Australian bush."/>
    <x v="28"/>
    <n v="250"/>
    <x v="2"/>
    <x v="2"/>
    <s v="AUD"/>
    <n v="1446984000"/>
    <x v="239"/>
    <n v="1445308730"/>
    <b v="0"/>
    <n v="5"/>
    <b v="0"/>
    <s v="film &amp; video/drama"/>
    <n v="50"/>
    <x v="0"/>
    <n v="2015"/>
    <x v="3"/>
  </r>
  <r>
    <n v="108"/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x v="240"/>
    <n v="1363885211"/>
    <b v="1"/>
    <n v="137"/>
    <b v="1"/>
    <s v="film &amp; video/documentary"/>
    <n v="117.85"/>
    <x v="0"/>
    <n v="2013"/>
    <x v="4"/>
  </r>
  <r>
    <n v="113"/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x v="241"/>
    <n v="1415292304"/>
    <b v="1"/>
    <n v="376"/>
    <b v="1"/>
    <s v="film &amp; video/documentary"/>
    <n v="109.04"/>
    <x v="0"/>
    <n v="2014"/>
    <x v="4"/>
  </r>
  <r>
    <n v="113"/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x v="242"/>
    <n v="1321357790"/>
    <b v="1"/>
    <n v="202"/>
    <b v="1"/>
    <s v="film &amp; video/documentary"/>
    <n v="73.02"/>
    <x v="0"/>
    <n v="2011"/>
    <x v="4"/>
  </r>
  <r>
    <n v="103"/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x v="243"/>
    <n v="1390439304"/>
    <b v="1"/>
    <n v="328"/>
    <b v="1"/>
    <s v="film &amp; video/documentary"/>
    <n v="78.2"/>
    <x v="0"/>
    <n v="2014"/>
    <x v="4"/>
  </r>
  <r>
    <n v="114"/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x v="244"/>
    <n v="1265269559"/>
    <b v="1"/>
    <n v="84"/>
    <b v="1"/>
    <s v="film &amp; video/documentary"/>
    <n v="47.4"/>
    <x v="0"/>
    <n v="2010"/>
    <x v="4"/>
  </r>
  <r>
    <n v="104"/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x v="245"/>
    <n v="1342487785"/>
    <b v="1"/>
    <n v="96"/>
    <b v="1"/>
    <s v="film &amp; video/documentary"/>
    <n v="54.02"/>
    <x v="0"/>
    <n v="2012"/>
    <x v="4"/>
  </r>
  <r>
    <n v="305"/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x v="246"/>
    <n v="1288341805"/>
    <b v="1"/>
    <n v="223"/>
    <b v="1"/>
    <s v="film &amp; video/documentary"/>
    <n v="68.489999999999995"/>
    <x v="0"/>
    <n v="2010"/>
    <x v="4"/>
  </r>
  <r>
    <n v="134"/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x v="247"/>
    <n v="1284042614"/>
    <b v="1"/>
    <n v="62"/>
    <b v="1"/>
    <s v="film &amp; video/documentary"/>
    <n v="108.15"/>
    <x v="0"/>
    <n v="2010"/>
    <x v="4"/>
  </r>
  <r>
    <n v="101"/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x v="248"/>
    <n v="1322073309"/>
    <b v="1"/>
    <n v="146"/>
    <b v="1"/>
    <s v="film &amp; video/documentary"/>
    <n v="589.95000000000005"/>
    <x v="0"/>
    <n v="2011"/>
    <x v="4"/>
  </r>
  <r>
    <n v="113"/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x v="249"/>
    <n v="1275603020"/>
    <b v="1"/>
    <n v="235"/>
    <b v="1"/>
    <s v="film &amp; video/documentary"/>
    <n v="48.05"/>
    <x v="0"/>
    <n v="2010"/>
    <x v="4"/>
  </r>
  <r>
    <n v="106"/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x v="250"/>
    <n v="1367933691"/>
    <b v="1"/>
    <n v="437"/>
    <b v="1"/>
    <s v="film &amp; video/documentary"/>
    <n v="72.48"/>
    <x v="0"/>
    <n v="2013"/>
    <x v="4"/>
  </r>
  <r>
    <n v="126"/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x v="251"/>
    <n v="1334429646"/>
    <b v="1"/>
    <n v="77"/>
    <b v="1"/>
    <s v="film &amp; video/documentary"/>
    <n v="57.08"/>
    <x v="0"/>
    <n v="2012"/>
    <x v="4"/>
  </r>
  <r>
    <n v="185"/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x v="252"/>
    <n v="1269878058"/>
    <b v="1"/>
    <n v="108"/>
    <b v="1"/>
    <s v="film &amp; video/documentary"/>
    <n v="85.44"/>
    <x v="0"/>
    <n v="2010"/>
    <x v="4"/>
  </r>
  <r>
    <n v="101"/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x v="253"/>
    <n v="1326728235"/>
    <b v="1"/>
    <n v="7"/>
    <b v="1"/>
    <s v="film &amp; video/documentary"/>
    <n v="215.86"/>
    <x v="0"/>
    <n v="2012"/>
    <x v="4"/>
  </r>
  <r>
    <n v="117"/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x v="254"/>
    <n v="1442443910"/>
    <b v="1"/>
    <n v="314"/>
    <b v="1"/>
    <s v="film &amp; video/documentary"/>
    <n v="89.39"/>
    <x v="0"/>
    <n v="2015"/>
    <x v="4"/>
  </r>
  <r>
    <n v="107"/>
    <n v="255"/>
    <s v="xoxosms: a documentary about love in the 21st century"/>
    <s v="xoxosms is a documentary about first love, long distance and Skype."/>
    <x v="6"/>
    <n v="8538.66"/>
    <x v="0"/>
    <x v="0"/>
    <s v="USD"/>
    <n v="1300275482"/>
    <x v="255"/>
    <n v="1297687082"/>
    <b v="1"/>
    <n v="188"/>
    <b v="1"/>
    <s v="film &amp; video/documentary"/>
    <n v="45.42"/>
    <x v="0"/>
    <n v="2011"/>
    <x v="4"/>
  </r>
  <r>
    <n v="139"/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x v="256"/>
    <n v="1360866467"/>
    <b v="1"/>
    <n v="275"/>
    <b v="1"/>
    <s v="film &amp; video/documentary"/>
    <n v="65.760000000000005"/>
    <x v="0"/>
    <n v="2013"/>
    <x v="4"/>
  </r>
  <r>
    <n v="107"/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x v="257"/>
    <n v="1461078162"/>
    <b v="1"/>
    <n v="560"/>
    <b v="1"/>
    <s v="film &amp; video/documentary"/>
    <n v="66.7"/>
    <x v="0"/>
    <n v="2016"/>
    <x v="4"/>
  </r>
  <r>
    <n v="191"/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x v="258"/>
    <n v="1305767666"/>
    <b v="1"/>
    <n v="688"/>
    <b v="1"/>
    <s v="film &amp; video/documentary"/>
    <n v="83.35"/>
    <x v="0"/>
    <n v="2011"/>
    <x v="4"/>
  </r>
  <r>
    <n v="132"/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x v="259"/>
    <n v="1425922969"/>
    <b v="1"/>
    <n v="942"/>
    <b v="1"/>
    <s v="film &amp; video/documentary"/>
    <n v="105.05"/>
    <x v="0"/>
    <n v="2015"/>
    <x v="4"/>
  </r>
  <r>
    <n v="106"/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x v="260"/>
    <n v="1275415679"/>
    <b v="1"/>
    <n v="88"/>
    <b v="1"/>
    <s v="film &amp; video/documentary"/>
    <n v="120.91"/>
    <x v="0"/>
    <n v="2010"/>
    <x v="4"/>
  </r>
  <r>
    <n v="107"/>
    <n v="261"/>
    <s v="Empires: The Film"/>
    <s v="Empires explores the impact of networks on histories and philosophies of political thought."/>
    <x v="22"/>
    <n v="21480"/>
    <x v="0"/>
    <x v="0"/>
    <s v="USD"/>
    <n v="1339080900"/>
    <x v="261"/>
    <n v="1334783704"/>
    <b v="1"/>
    <n v="220"/>
    <b v="1"/>
    <s v="film &amp; video/documentary"/>
    <n v="97.64"/>
    <x v="0"/>
    <n v="2012"/>
    <x v="4"/>
  </r>
  <r>
    <n v="240"/>
    <n v="262"/>
    <s v="The Last Cosmonaut"/>
    <s v="He can never die. He will live forever. He is the last cosmonaut, and this is his story."/>
    <x v="30"/>
    <n v="6000"/>
    <x v="0"/>
    <x v="0"/>
    <s v="USD"/>
    <n v="1298699828"/>
    <x v="262"/>
    <n v="1294811828"/>
    <b v="1"/>
    <n v="145"/>
    <b v="1"/>
    <s v="film &amp; video/documentary"/>
    <n v="41.38"/>
    <x v="0"/>
    <n v="2011"/>
    <x v="4"/>
  </r>
  <r>
    <n v="118"/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x v="263"/>
    <n v="1346194494"/>
    <b v="1"/>
    <n v="963"/>
    <b v="1"/>
    <s v="film &amp; video/documentary"/>
    <n v="30.65"/>
    <x v="0"/>
    <n v="2012"/>
    <x v="4"/>
  </r>
  <r>
    <n v="118"/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x v="264"/>
    <n v="1334155995"/>
    <b v="1"/>
    <n v="91"/>
    <b v="1"/>
    <s v="film &amp; video/documentary"/>
    <n v="64.95"/>
    <x v="0"/>
    <n v="2012"/>
    <x v="4"/>
  </r>
  <r>
    <n v="111"/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x v="265"/>
    <n v="1269928430"/>
    <b v="1"/>
    <n v="58"/>
    <b v="1"/>
    <s v="film &amp; video/documentary"/>
    <n v="95.78"/>
    <x v="0"/>
    <n v="2010"/>
    <x v="4"/>
  </r>
  <r>
    <n v="146"/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x v="266"/>
    <n v="1264565507"/>
    <b v="1"/>
    <n v="36"/>
    <b v="1"/>
    <s v="film &amp; video/documentary"/>
    <n v="40.42"/>
    <x v="0"/>
    <n v="2010"/>
    <x v="4"/>
  </r>
  <r>
    <n v="132"/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x v="267"/>
    <n v="1401101499"/>
    <b v="1"/>
    <n v="165"/>
    <b v="1"/>
    <s v="film &amp; video/documentary"/>
    <n v="78.58"/>
    <x v="0"/>
    <n v="2014"/>
    <x v="4"/>
  </r>
  <r>
    <n v="111"/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x v="268"/>
    <n v="1316749178"/>
    <b v="1"/>
    <n v="111"/>
    <b v="1"/>
    <s v="film &amp; video/documentary"/>
    <n v="50.18"/>
    <x v="0"/>
    <n v="2011"/>
    <x v="4"/>
  </r>
  <r>
    <n v="147"/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x v="269"/>
    <n v="1485146622"/>
    <b v="1"/>
    <n v="1596"/>
    <b v="1"/>
    <s v="film &amp; video/documentary"/>
    <n v="92.25"/>
    <x v="0"/>
    <n v="2017"/>
    <x v="4"/>
  </r>
  <r>
    <n v="153"/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x v="270"/>
    <n v="1301950070"/>
    <b v="1"/>
    <n v="61"/>
    <b v="1"/>
    <s v="film &amp; video/documentary"/>
    <n v="57.54"/>
    <x v="0"/>
    <n v="2011"/>
    <x v="4"/>
  </r>
  <r>
    <n v="105"/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x v="271"/>
    <n v="1386123861"/>
    <b v="1"/>
    <n v="287"/>
    <b v="1"/>
    <s v="film &amp; video/documentary"/>
    <n v="109.42"/>
    <x v="0"/>
    <n v="2013"/>
    <x v="4"/>
  </r>
  <r>
    <n v="177"/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x v="272"/>
    <n v="1267220191"/>
    <b v="1"/>
    <n v="65"/>
    <b v="1"/>
    <s v="film &amp; video/documentary"/>
    <n v="81.89"/>
    <x v="0"/>
    <n v="2010"/>
    <x v="4"/>
  </r>
  <r>
    <n v="108"/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x v="273"/>
    <n v="1307102266"/>
    <b v="1"/>
    <n v="118"/>
    <b v="1"/>
    <s v="film &amp; video/documentary"/>
    <n v="45.67"/>
    <x v="0"/>
    <n v="2011"/>
    <x v="4"/>
  </r>
  <r>
    <n v="156"/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x v="274"/>
    <n v="1330638829"/>
    <b v="1"/>
    <n v="113"/>
    <b v="1"/>
    <s v="film &amp; video/documentary"/>
    <n v="55.22"/>
    <x v="0"/>
    <n v="2012"/>
    <x v="4"/>
  </r>
  <r>
    <n v="108"/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x v="275"/>
    <n v="1349916366"/>
    <b v="1"/>
    <n v="332"/>
    <b v="1"/>
    <s v="film &amp; video/documentary"/>
    <n v="65.3"/>
    <x v="0"/>
    <n v="2012"/>
    <x v="4"/>
  </r>
  <r>
    <n v="148"/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x v="276"/>
    <n v="1330394274"/>
    <b v="1"/>
    <n v="62"/>
    <b v="1"/>
    <s v="film &amp; video/documentary"/>
    <n v="95.23"/>
    <x v="0"/>
    <n v="2012"/>
    <x v="4"/>
  </r>
  <r>
    <n v="110"/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x v="277"/>
    <n v="1429824219"/>
    <b v="1"/>
    <n v="951"/>
    <b v="1"/>
    <s v="film &amp; video/documentary"/>
    <n v="75.44"/>
    <x v="0"/>
    <n v="2015"/>
    <x v="4"/>
  </r>
  <r>
    <n v="150"/>
    <n v="278"/>
    <s v="The Babushkas of Chernobyl"/>
    <s v="An unlikely story of spirit, defiance and beauty from the most contaminated place on Earth"/>
    <x v="100"/>
    <n v="40594"/>
    <x v="0"/>
    <x v="0"/>
    <s v="USD"/>
    <n v="1350003539"/>
    <x v="278"/>
    <n v="1347411539"/>
    <b v="1"/>
    <n v="415"/>
    <b v="1"/>
    <s v="film &amp; video/documentary"/>
    <n v="97.82"/>
    <x v="0"/>
    <n v="2012"/>
    <x v="4"/>
  </r>
  <r>
    <n v="157"/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x v="279"/>
    <n v="1485237096"/>
    <b v="1"/>
    <n v="305"/>
    <b v="1"/>
    <s v="film &amp; video/documentary"/>
    <n v="87.69"/>
    <x v="0"/>
    <n v="2017"/>
    <x v="4"/>
  </r>
  <r>
    <n v="156"/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x v="280"/>
    <n v="1397571035"/>
    <b v="1"/>
    <n v="2139"/>
    <b v="1"/>
    <s v="film &amp; video/documentary"/>
    <n v="54.75"/>
    <x v="0"/>
    <n v="2014"/>
    <x v="4"/>
  </r>
  <r>
    <n v="121"/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x v="281"/>
    <n v="1242532513"/>
    <b v="1"/>
    <n v="79"/>
    <b v="1"/>
    <s v="film &amp; video/documentary"/>
    <n v="83.95"/>
    <x v="0"/>
    <n v="2009"/>
    <x v="4"/>
  </r>
  <r>
    <n v="101"/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x v="282"/>
    <n v="1263679492"/>
    <b v="1"/>
    <n v="179"/>
    <b v="1"/>
    <s v="film &amp; video/documentary"/>
    <n v="254.39"/>
    <x v="0"/>
    <n v="2010"/>
    <x v="4"/>
  </r>
  <r>
    <n v="114"/>
    <n v="283"/>
    <s v="SOLE SURVIVOR"/>
    <s v="What is the impact of survivorship on the human condition?"/>
    <x v="102"/>
    <n v="20569.05"/>
    <x v="0"/>
    <x v="0"/>
    <s v="USD"/>
    <n v="1306904340"/>
    <x v="283"/>
    <n v="1305219744"/>
    <b v="1"/>
    <n v="202"/>
    <b v="1"/>
    <s v="film &amp; video/documentary"/>
    <n v="101.83"/>
    <x v="0"/>
    <n v="2011"/>
    <x v="4"/>
  </r>
  <r>
    <n v="105"/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x v="284"/>
    <n v="1325007780"/>
    <b v="1"/>
    <n v="760"/>
    <b v="1"/>
    <s v="film &amp; video/documentary"/>
    <n v="55.07"/>
    <x v="0"/>
    <n v="2011"/>
    <x v="4"/>
  </r>
  <r>
    <n v="229"/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x v="285"/>
    <n v="1377022128"/>
    <b v="1"/>
    <n v="563"/>
    <b v="1"/>
    <s v="film &amp; video/documentary"/>
    <n v="56.9"/>
    <x v="0"/>
    <n v="2013"/>
    <x v="4"/>
  </r>
  <r>
    <n v="109"/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x v="286"/>
    <n v="1360352124"/>
    <b v="1"/>
    <n v="135"/>
    <b v="1"/>
    <s v="film &amp; video/documentary"/>
    <n v="121.28"/>
    <x v="0"/>
    <n v="2013"/>
    <x v="4"/>
  </r>
  <r>
    <n v="176"/>
    <n v="287"/>
    <s v="In Country: A Documentary Film (POSTPRODUCTION)"/>
    <s v="War is hell. Why would anyone want to spend their weekends there?"/>
    <x v="36"/>
    <n v="26445"/>
    <x v="0"/>
    <x v="0"/>
    <s v="USD"/>
    <n v="1351828800"/>
    <x v="287"/>
    <n v="1349160018"/>
    <b v="1"/>
    <n v="290"/>
    <b v="1"/>
    <s v="film &amp; video/documentary"/>
    <n v="91.19"/>
    <x v="0"/>
    <n v="2012"/>
    <x v="4"/>
  </r>
  <r>
    <n v="103"/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x v="288"/>
    <n v="1337659393"/>
    <b v="1"/>
    <n v="447"/>
    <b v="1"/>
    <s v="film &amp; video/documentary"/>
    <n v="115.45"/>
    <x v="0"/>
    <n v="2012"/>
    <x v="4"/>
  </r>
  <r>
    <n v="105"/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x v="289"/>
    <n v="1380797834"/>
    <b v="1"/>
    <n v="232"/>
    <b v="1"/>
    <s v="film &amp; video/documentary"/>
    <n v="67.77"/>
    <x v="0"/>
    <n v="2013"/>
    <x v="4"/>
  </r>
  <r>
    <n v="107"/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x v="290"/>
    <n v="1292316697"/>
    <b v="1"/>
    <n v="168"/>
    <b v="1"/>
    <s v="film &amp; video/documentary"/>
    <n v="28.58"/>
    <x v="0"/>
    <n v="2010"/>
    <x v="4"/>
  </r>
  <r>
    <n v="120"/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x v="291"/>
    <n v="1365791246"/>
    <b v="1"/>
    <n v="128"/>
    <b v="1"/>
    <s v="film &amp; video/documentary"/>
    <n v="46.88"/>
    <x v="0"/>
    <n v="2013"/>
    <x v="4"/>
  </r>
  <r>
    <n v="102"/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x v="292"/>
    <n v="1317064599"/>
    <b v="1"/>
    <n v="493"/>
    <b v="1"/>
    <s v="film &amp; video/documentary"/>
    <n v="154.41999999999999"/>
    <x v="0"/>
    <n v="2011"/>
    <x v="4"/>
  </r>
  <r>
    <n v="101"/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x v="293"/>
    <n v="1395417714"/>
    <b v="1"/>
    <n v="131"/>
    <b v="1"/>
    <s v="film &amp; video/documentary"/>
    <n v="201.22"/>
    <x v="0"/>
    <n v="2014"/>
    <x v="4"/>
  </r>
  <r>
    <n v="100"/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x v="294"/>
    <n v="1276480894"/>
    <b v="1"/>
    <n v="50"/>
    <b v="1"/>
    <s v="film &amp; video/documentary"/>
    <n v="100"/>
    <x v="0"/>
    <n v="2010"/>
    <x v="4"/>
  </r>
  <r>
    <n v="133"/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x v="295"/>
    <n v="1378080409"/>
    <b v="1"/>
    <n v="665"/>
    <b v="1"/>
    <s v="film &amp; video/documentary"/>
    <n v="100.08"/>
    <x v="0"/>
    <n v="2013"/>
    <x v="4"/>
  </r>
  <r>
    <n v="119"/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x v="296"/>
    <n v="1344857083"/>
    <b v="1"/>
    <n v="129"/>
    <b v="1"/>
    <s v="film &amp; video/documentary"/>
    <n v="230.09"/>
    <x v="0"/>
    <n v="2012"/>
    <x v="4"/>
  </r>
  <r>
    <n v="101"/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x v="297"/>
    <n v="1427390901"/>
    <b v="1"/>
    <n v="142"/>
    <b v="1"/>
    <s v="film &amp; video/documentary"/>
    <n v="141.75"/>
    <x v="0"/>
    <n v="2015"/>
    <x v="4"/>
  </r>
  <r>
    <n v="109"/>
    <n v="298"/>
    <s v="DisHonesty - A Documentary Feature Film"/>
    <s v="The truth is, we all lie - and by &quot;we,&quot; we mean everyone!"/>
    <x v="103"/>
    <n v="137254.84"/>
    <x v="0"/>
    <x v="0"/>
    <s v="USD"/>
    <n v="1399669200"/>
    <x v="298"/>
    <n v="1394536048"/>
    <b v="1"/>
    <n v="2436"/>
    <b v="1"/>
    <s v="film &amp; video/documentary"/>
    <n v="56.34"/>
    <x v="0"/>
    <n v="2014"/>
    <x v="4"/>
  </r>
  <r>
    <n v="179"/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x v="299"/>
    <n v="1287379460"/>
    <b v="1"/>
    <n v="244"/>
    <b v="1"/>
    <s v="film &amp; video/documentary"/>
    <n v="73.34"/>
    <x v="0"/>
    <n v="2010"/>
    <x v="4"/>
  </r>
  <r>
    <n v="102"/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x v="300"/>
    <n v="1301007738"/>
    <b v="1"/>
    <n v="298"/>
    <b v="1"/>
    <s v="film &amp; video/documentary"/>
    <n v="85.34"/>
    <x v="0"/>
    <n v="2011"/>
    <x v="4"/>
  </r>
  <r>
    <n v="119"/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x v="301"/>
    <n v="1360258935"/>
    <b v="1"/>
    <n v="251"/>
    <b v="1"/>
    <s v="film &amp; video/documentary"/>
    <n v="61.5"/>
    <x v="0"/>
    <n v="2013"/>
    <x v="4"/>
  </r>
  <r>
    <n v="100"/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x v="302"/>
    <n v="1327523638"/>
    <b v="1"/>
    <n v="108"/>
    <b v="1"/>
    <s v="film &amp; video/documentary"/>
    <n v="93.02"/>
    <x v="0"/>
    <n v="2012"/>
    <x v="4"/>
  </r>
  <r>
    <n v="137"/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x v="303"/>
    <n v="1336009346"/>
    <b v="1"/>
    <n v="82"/>
    <b v="1"/>
    <s v="film &amp; video/documentary"/>
    <n v="50.29"/>
    <x v="0"/>
    <n v="2012"/>
    <x v="4"/>
  </r>
  <r>
    <n v="232"/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x v="304"/>
    <n v="1343096197"/>
    <b v="1"/>
    <n v="74"/>
    <b v="1"/>
    <s v="film &amp; video/documentary"/>
    <n v="106.43"/>
    <x v="0"/>
    <n v="2012"/>
    <x v="4"/>
  </r>
  <r>
    <n v="130"/>
    <n v="305"/>
    <s v="My Friend Mott-ly"/>
    <s v="A documentary that I am making about the difficult, but inspiring, life of a late friend of mine."/>
    <x v="51"/>
    <n v="9775"/>
    <x v="0"/>
    <x v="0"/>
    <s v="USD"/>
    <n v="1331392049"/>
    <x v="305"/>
    <n v="1328800049"/>
    <b v="1"/>
    <n v="189"/>
    <b v="1"/>
    <s v="film &amp; video/documentary"/>
    <n v="51.72"/>
    <x v="0"/>
    <n v="2012"/>
    <x v="4"/>
  </r>
  <r>
    <n v="293"/>
    <n v="306"/>
    <s v="Escape/Artist: The Jason Escape Documentary"/>
    <s v="A feature-length documentary on the life of Boston escape artist Jason Escape."/>
    <x v="28"/>
    <n v="2929"/>
    <x v="0"/>
    <x v="0"/>
    <s v="USD"/>
    <n v="1363806333"/>
    <x v="306"/>
    <n v="1362081933"/>
    <b v="1"/>
    <n v="80"/>
    <b v="1"/>
    <s v="film &amp; video/documentary"/>
    <n v="36.61"/>
    <x v="0"/>
    <n v="2013"/>
    <x v="4"/>
  </r>
  <r>
    <n v="111"/>
    <n v="307"/>
    <s v="Grammar Revolution"/>
    <s v="Why is grammar important?"/>
    <x v="29"/>
    <n v="24490"/>
    <x v="0"/>
    <x v="0"/>
    <s v="USD"/>
    <n v="1360276801"/>
    <x v="307"/>
    <n v="1357684801"/>
    <b v="1"/>
    <n v="576"/>
    <b v="1"/>
    <s v="film &amp; video/documentary"/>
    <n v="42.52"/>
    <x v="0"/>
    <n v="2013"/>
    <x v="4"/>
  </r>
  <r>
    <n v="106"/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x v="308"/>
    <n v="1295887210"/>
    <b v="1"/>
    <n v="202"/>
    <b v="1"/>
    <s v="film &amp; video/documentary"/>
    <n v="62.71"/>
    <x v="0"/>
    <n v="2011"/>
    <x v="4"/>
  </r>
  <r>
    <n v="119"/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x v="309"/>
    <n v="1344880934"/>
    <b v="1"/>
    <n v="238"/>
    <b v="1"/>
    <s v="film &amp; video/documentary"/>
    <n v="89.96"/>
    <x v="0"/>
    <n v="2012"/>
    <x v="4"/>
  </r>
  <r>
    <n v="104"/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x v="310"/>
    <n v="1317788623"/>
    <b v="1"/>
    <n v="36"/>
    <b v="1"/>
    <s v="film &amp; video/documentary"/>
    <n v="28.92"/>
    <x v="0"/>
    <n v="2011"/>
    <x v="4"/>
  </r>
  <r>
    <n v="104"/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x v="311"/>
    <n v="1321852592"/>
    <b v="1"/>
    <n v="150"/>
    <b v="1"/>
    <s v="film &amp; video/documentary"/>
    <n v="138.80000000000001"/>
    <x v="0"/>
    <n v="2011"/>
    <x v="4"/>
  </r>
  <r>
    <n v="112"/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x v="312"/>
    <n v="1363381432"/>
    <b v="1"/>
    <n v="146"/>
    <b v="1"/>
    <s v="film &amp; video/documentary"/>
    <n v="61.3"/>
    <x v="0"/>
    <n v="2013"/>
    <x v="4"/>
  </r>
  <r>
    <n v="105"/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x v="313"/>
    <n v="1277702894"/>
    <b v="1"/>
    <n v="222"/>
    <b v="1"/>
    <s v="film &amp; video/documentary"/>
    <n v="80.2"/>
    <x v="0"/>
    <n v="2010"/>
    <x v="4"/>
  </r>
  <r>
    <n v="385"/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x v="314"/>
    <n v="1359575988"/>
    <b v="1"/>
    <n v="120"/>
    <b v="1"/>
    <s v="film &amp; video/documentary"/>
    <n v="32.1"/>
    <x v="0"/>
    <n v="2013"/>
    <x v="4"/>
  </r>
  <r>
    <n v="101"/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x v="315"/>
    <n v="1343068334"/>
    <b v="1"/>
    <n v="126"/>
    <b v="1"/>
    <s v="film &amp; video/documentary"/>
    <n v="200.89"/>
    <x v="0"/>
    <n v="2012"/>
    <x v="4"/>
  </r>
  <r>
    <n v="114"/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x v="316"/>
    <n v="1415398197"/>
    <b v="1"/>
    <n v="158"/>
    <b v="1"/>
    <s v="film &amp; video/documentary"/>
    <n v="108.01"/>
    <x v="0"/>
    <n v="2014"/>
    <x v="4"/>
  </r>
  <r>
    <n v="101"/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x v="317"/>
    <n v="1384186483"/>
    <b v="1"/>
    <n v="316"/>
    <b v="1"/>
    <s v="film &amp; video/documentary"/>
    <n v="95.7"/>
    <x v="0"/>
    <n v="2013"/>
    <x v="4"/>
  </r>
  <r>
    <n v="283"/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x v="318"/>
    <n v="1361753751"/>
    <b v="1"/>
    <n v="284"/>
    <b v="1"/>
    <s v="film &amp; video/documentary"/>
    <n v="49.88"/>
    <x v="0"/>
    <n v="2013"/>
    <x v="4"/>
  </r>
  <r>
    <n v="113"/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x v="319"/>
    <n v="1257538029"/>
    <b v="1"/>
    <n v="51"/>
    <b v="1"/>
    <s v="film &amp; video/documentary"/>
    <n v="110.47"/>
    <x v="0"/>
    <n v="2009"/>
    <x v="4"/>
  </r>
  <r>
    <n v="107"/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x v="320"/>
    <n v="1448284433"/>
    <b v="1"/>
    <n v="158"/>
    <b v="1"/>
    <s v="film &amp; video/documentary"/>
    <n v="134.91"/>
    <x v="0"/>
    <n v="2015"/>
    <x v="4"/>
  </r>
  <r>
    <n v="103"/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x v="321"/>
    <n v="1475577786"/>
    <b v="1"/>
    <n v="337"/>
    <b v="1"/>
    <s v="film &amp; video/documentary"/>
    <n v="106.62"/>
    <x v="0"/>
    <n v="2016"/>
    <x v="4"/>
  </r>
  <r>
    <n v="108"/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x v="322"/>
    <n v="1460554848"/>
    <b v="1"/>
    <n v="186"/>
    <b v="1"/>
    <s v="film &amp; video/documentary"/>
    <n v="145.04"/>
    <x v="0"/>
    <n v="2016"/>
    <x v="4"/>
  </r>
  <r>
    <n v="123"/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x v="323"/>
    <n v="1479886966"/>
    <b v="1"/>
    <n v="58"/>
    <b v="1"/>
    <s v="film &amp; video/documentary"/>
    <n v="114.59"/>
    <x v="0"/>
    <n v="2016"/>
    <x v="4"/>
  </r>
  <r>
    <n v="102"/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x v="324"/>
    <n v="1435590108"/>
    <b v="1"/>
    <n v="82"/>
    <b v="1"/>
    <s v="film &amp; video/documentary"/>
    <n v="105.32"/>
    <x v="0"/>
    <n v="2015"/>
    <x v="4"/>
  </r>
  <r>
    <n v="104"/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x v="325"/>
    <n v="1479184233"/>
    <b v="1"/>
    <n v="736"/>
    <b v="1"/>
    <s v="film &amp; video/documentary"/>
    <n v="70.92"/>
    <x v="0"/>
    <n v="2016"/>
    <x v="4"/>
  </r>
  <r>
    <n v="113"/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x v="326"/>
    <n v="1486625606"/>
    <b v="1"/>
    <n v="1151"/>
    <b v="1"/>
    <s v="film &amp; video/documentary"/>
    <n v="147.16999999999999"/>
    <x v="0"/>
    <n v="2017"/>
    <x v="4"/>
  </r>
  <r>
    <n v="136"/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x v="327"/>
    <n v="1424669929"/>
    <b v="1"/>
    <n v="34"/>
    <b v="1"/>
    <s v="film &amp; video/documentary"/>
    <n v="160.47"/>
    <x v="0"/>
    <n v="2015"/>
    <x v="4"/>
  </r>
  <r>
    <n v="104"/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x v="328"/>
    <n v="1443739388"/>
    <b v="1"/>
    <n v="498"/>
    <b v="1"/>
    <s v="film &amp; video/documentary"/>
    <n v="156.05000000000001"/>
    <x v="0"/>
    <n v="2015"/>
    <x v="4"/>
  </r>
  <r>
    <n v="106"/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x v="329"/>
    <n v="1444821127"/>
    <b v="1"/>
    <n v="167"/>
    <b v="1"/>
    <s v="film &amp; video/documentary"/>
    <n v="63.17"/>
    <x v="0"/>
    <n v="2015"/>
    <x v="4"/>
  </r>
  <r>
    <n v="102"/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x v="330"/>
    <n v="1366028563"/>
    <b v="1"/>
    <n v="340"/>
    <b v="1"/>
    <s v="film &amp; video/documentary"/>
    <n v="104.82"/>
    <x v="0"/>
    <n v="2013"/>
    <x v="4"/>
  </r>
  <r>
    <n v="107"/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x v="331"/>
    <n v="1463493434"/>
    <b v="1"/>
    <n v="438"/>
    <b v="1"/>
    <s v="film &amp; video/documentary"/>
    <n v="97.36"/>
    <x v="0"/>
    <n v="2016"/>
    <x v="4"/>
  </r>
  <r>
    <n v="113"/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x v="332"/>
    <n v="1442420377"/>
    <b v="1"/>
    <n v="555"/>
    <b v="1"/>
    <s v="film &amp; video/documentary"/>
    <n v="203.63"/>
    <x v="0"/>
    <n v="2015"/>
    <x v="4"/>
  </r>
  <r>
    <n v="125"/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x v="333"/>
    <n v="1457450191"/>
    <b v="1"/>
    <n v="266"/>
    <b v="1"/>
    <s v="film &amp; video/documentary"/>
    <n v="188.31"/>
    <x v="0"/>
    <n v="2016"/>
    <x v="4"/>
  </r>
  <r>
    <n v="101"/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x v="334"/>
    <n v="1428423757"/>
    <b v="1"/>
    <n v="69"/>
    <b v="1"/>
    <s v="film &amp; video/documentary"/>
    <n v="146.65"/>
    <x v="0"/>
    <n v="2015"/>
    <x v="4"/>
  </r>
  <r>
    <n v="103"/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x v="335"/>
    <n v="1428428515"/>
    <b v="1"/>
    <n v="80"/>
    <b v="1"/>
    <s v="film &amp; video/documentary"/>
    <n v="109.19"/>
    <x v="0"/>
    <n v="2015"/>
    <x v="4"/>
  </r>
  <r>
    <n v="117"/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x v="336"/>
    <n v="1444832318"/>
    <b v="1"/>
    <n v="493"/>
    <b v="1"/>
    <s v="film &amp; video/documentary"/>
    <n v="59.25"/>
    <x v="0"/>
    <n v="2015"/>
    <x v="4"/>
  </r>
  <r>
    <n v="101"/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x v="337"/>
    <n v="1423710308"/>
    <b v="1"/>
    <n v="31"/>
    <b v="1"/>
    <s v="film &amp; video/documentary"/>
    <n v="97.9"/>
    <x v="0"/>
    <n v="2015"/>
    <x v="4"/>
  </r>
  <r>
    <n v="110"/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x v="338"/>
    <n v="1468001290"/>
    <b v="1"/>
    <n v="236"/>
    <b v="1"/>
    <s v="film &amp; video/documentary"/>
    <n v="70"/>
    <x v="0"/>
    <n v="2016"/>
    <x v="4"/>
  </r>
  <r>
    <n v="108"/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x v="339"/>
    <n v="1427739268"/>
    <b v="1"/>
    <n v="89"/>
    <b v="1"/>
    <s v="film &amp; video/documentary"/>
    <n v="72.87"/>
    <x v="0"/>
    <n v="2015"/>
    <x v="4"/>
  </r>
  <r>
    <n v="125"/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x v="340"/>
    <n v="1486397007"/>
    <b v="1"/>
    <n v="299"/>
    <b v="1"/>
    <s v="film &amp; video/documentary"/>
    <n v="146.35"/>
    <x v="0"/>
    <n v="2017"/>
    <x v="4"/>
  </r>
  <r>
    <n v="107"/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x v="341"/>
    <n v="1410555998"/>
    <b v="1"/>
    <n v="55"/>
    <b v="1"/>
    <s v="film &amp; video/documentary"/>
    <n v="67.91"/>
    <x v="0"/>
    <n v="2014"/>
    <x v="4"/>
  </r>
  <r>
    <n v="100"/>
    <n v="342"/>
    <s v="BREAKING A MONSTER a film about the band Unlocking The Truth"/>
    <s v="BREAKING A MONSTER needs your help to play in THEATERS!"/>
    <x v="56"/>
    <n v="55201.52"/>
    <x v="0"/>
    <x v="0"/>
    <s v="USD"/>
    <n v="1461955465"/>
    <x v="342"/>
    <n v="1459363465"/>
    <b v="1"/>
    <n v="325"/>
    <b v="1"/>
    <s v="film &amp; video/documentary"/>
    <n v="169.85"/>
    <x v="0"/>
    <n v="2016"/>
    <x v="4"/>
  </r>
  <r>
    <n v="102"/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x v="343"/>
    <n v="1413308545"/>
    <b v="1"/>
    <n v="524"/>
    <b v="1"/>
    <s v="film &amp; video/documentary"/>
    <n v="58.41"/>
    <x v="0"/>
    <n v="2014"/>
    <x v="4"/>
  </r>
  <r>
    <n v="102"/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x v="344"/>
    <n v="1429312694"/>
    <b v="1"/>
    <n v="285"/>
    <b v="1"/>
    <s v="film &amp; video/documentary"/>
    <n v="119.99"/>
    <x v="0"/>
    <n v="2015"/>
    <x v="4"/>
  </r>
  <r>
    <n v="123"/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x v="345"/>
    <n v="1429569590"/>
    <b v="1"/>
    <n v="179"/>
    <b v="1"/>
    <s v="film &amp; video/documentary"/>
    <n v="99.86"/>
    <x v="0"/>
    <n v="2015"/>
    <x v="4"/>
  </r>
  <r>
    <n v="170"/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x v="346"/>
    <n v="1442232021"/>
    <b v="1"/>
    <n v="188"/>
    <b v="1"/>
    <s v="film &amp; video/documentary"/>
    <n v="90.58"/>
    <x v="0"/>
    <n v="2015"/>
    <x v="4"/>
  </r>
  <r>
    <n v="112"/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x v="347"/>
    <n v="1444910009"/>
    <b v="1"/>
    <n v="379"/>
    <b v="1"/>
    <s v="film &amp; video/documentary"/>
    <n v="117.77"/>
    <x v="0"/>
    <n v="2015"/>
    <x v="4"/>
  </r>
  <r>
    <n v="103"/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x v="348"/>
    <n v="1437573916"/>
    <b v="1"/>
    <n v="119"/>
    <b v="1"/>
    <s v="film &amp; video/documentary"/>
    <n v="86.55"/>
    <x v="0"/>
    <n v="2015"/>
    <x v="4"/>
  </r>
  <r>
    <n v="107"/>
    <n v="349"/>
    <s v="Strangers To Peace: A Documentary"/>
    <s v="After 52 years of war, FARC guerrilla soldiers rejoin Colombian society to forge new lives of peace."/>
    <x v="108"/>
    <n v="12007.18"/>
    <x v="0"/>
    <x v="0"/>
    <s v="USD"/>
    <n v="1487937508"/>
    <x v="349"/>
    <n v="1485345508"/>
    <b v="1"/>
    <n v="167"/>
    <b v="1"/>
    <s v="film &amp; video/documentary"/>
    <n v="71.900000000000006"/>
    <x v="0"/>
    <n v="2017"/>
    <x v="4"/>
  </r>
  <r>
    <n v="115"/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x v="350"/>
    <n v="1470274509"/>
    <b v="1"/>
    <n v="221"/>
    <b v="1"/>
    <s v="film &amp; video/documentary"/>
    <n v="129.82"/>
    <x v="0"/>
    <n v="2016"/>
    <x v="4"/>
  </r>
  <r>
    <n v="127"/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x v="3"/>
    <s v="EUR"/>
    <n v="1460066954"/>
    <x v="351"/>
    <n v="1456614554"/>
    <b v="1"/>
    <n v="964"/>
    <b v="1"/>
    <s v="film &amp; video/documentary"/>
    <n v="44.91"/>
    <x v="0"/>
    <n v="2016"/>
    <x v="4"/>
  </r>
  <r>
    <n v="117"/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x v="352"/>
    <n v="1410148868"/>
    <b v="1"/>
    <n v="286"/>
    <b v="1"/>
    <s v="film &amp; video/documentary"/>
    <n v="40.76"/>
    <x v="0"/>
    <n v="2014"/>
    <x v="4"/>
  </r>
  <r>
    <n v="109"/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x v="0"/>
    <s v="USD"/>
    <n v="1447963219"/>
    <x v="353"/>
    <n v="1445367619"/>
    <b v="1"/>
    <n v="613"/>
    <b v="1"/>
    <s v="film &amp; video/documentary"/>
    <n v="103.52"/>
    <x v="0"/>
    <n v="2015"/>
    <x v="4"/>
  </r>
  <r>
    <n v="104"/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x v="354"/>
    <n v="1457553121"/>
    <b v="1"/>
    <n v="29"/>
    <b v="1"/>
    <s v="film &amp; video/documentary"/>
    <n v="125.45"/>
    <x v="0"/>
    <n v="2016"/>
    <x v="4"/>
  </r>
  <r>
    <n v="116"/>
    <n v="355"/>
    <s v="REZA ABDOH -Theatre Visionary"/>
    <s v="A documentary film about the late REZA ABDOH and his performance company DAR A LUZ."/>
    <x v="19"/>
    <n v="40690"/>
    <x v="0"/>
    <x v="0"/>
    <s v="USD"/>
    <n v="1417420994"/>
    <x v="355"/>
    <n v="1414738994"/>
    <b v="1"/>
    <n v="165"/>
    <b v="1"/>
    <s v="film &amp; video/documentary"/>
    <n v="246.61"/>
    <x v="0"/>
    <n v="2014"/>
    <x v="4"/>
  </r>
  <r>
    <n v="103"/>
    <n v="356"/>
    <s v="43 and 80"/>
    <s v="A documentary about halibut conservation and how it impacts communities of Southeast Alaska."/>
    <x v="51"/>
    <n v="7701.93"/>
    <x v="0"/>
    <x v="0"/>
    <s v="USD"/>
    <n v="1458152193"/>
    <x v="356"/>
    <n v="1455563793"/>
    <b v="1"/>
    <n v="97"/>
    <b v="1"/>
    <s v="film &amp; video/documentary"/>
    <n v="79.400000000000006"/>
    <x v="0"/>
    <n v="2016"/>
    <x v="4"/>
  </r>
  <r>
    <n v="174"/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x v="357"/>
    <n v="1426396797"/>
    <b v="1"/>
    <n v="303"/>
    <b v="1"/>
    <s v="film &amp; video/documentary"/>
    <n v="86.14"/>
    <x v="0"/>
    <n v="2015"/>
    <x v="4"/>
  </r>
  <r>
    <n v="103"/>
    <n v="358"/>
    <s v="Nobody Knows Anything (except William Goldman)"/>
    <s v="Screenwriter. Novelist. Playwright. The inside story of famed writer William Goldman. As only he can tell it."/>
    <x v="63"/>
    <n v="51544"/>
    <x v="0"/>
    <x v="0"/>
    <s v="USD"/>
    <n v="1466002800"/>
    <x v="358"/>
    <n v="1463517521"/>
    <b v="1"/>
    <n v="267"/>
    <b v="1"/>
    <s v="film &amp; video/documentary"/>
    <n v="193.05"/>
    <x v="0"/>
    <n v="2016"/>
    <x v="4"/>
  </r>
  <r>
    <n v="105"/>
    <n v="359"/>
    <s v="Us, Naked: Trixie &amp; Monkey â€” World Premiere"/>
    <s v="Circus burlesque innovators, Trixie and Monkey seek to balance love and life while pursuing new creative heights."/>
    <x v="111"/>
    <n v="25375"/>
    <x v="0"/>
    <x v="0"/>
    <s v="USD"/>
    <n v="1415941920"/>
    <x v="359"/>
    <n v="1414028490"/>
    <b v="1"/>
    <n v="302"/>
    <b v="1"/>
    <s v="film &amp; video/documentary"/>
    <n v="84.02"/>
    <x v="0"/>
    <n v="2014"/>
    <x v="4"/>
  </r>
  <r>
    <n v="101"/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x v="360"/>
    <n v="1433799180"/>
    <b v="0"/>
    <n v="87"/>
    <b v="1"/>
    <s v="film &amp; video/documentary"/>
    <n v="139.83000000000001"/>
    <x v="0"/>
    <n v="2015"/>
    <x v="4"/>
  </r>
  <r>
    <n v="111"/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x v="361"/>
    <n v="1414108906"/>
    <b v="0"/>
    <n v="354"/>
    <b v="1"/>
    <s v="film &amp; video/documentary"/>
    <n v="109.82"/>
    <x v="0"/>
    <n v="2014"/>
    <x v="4"/>
  </r>
  <r>
    <n v="124"/>
    <n v="362"/>
    <s v="THE RIDGE: TEN FOR THIRTY"/>
    <s v="A SHORT FILM celebrating ONE RACE: the Bridger Ridge Run. TEN RUNNERS: the movie-stars. THIRTY YEARS: running wild in the mountains."/>
    <x v="112"/>
    <n v="12000"/>
    <x v="0"/>
    <x v="0"/>
    <s v="USD"/>
    <n v="1407456000"/>
    <x v="362"/>
    <n v="1405573391"/>
    <b v="0"/>
    <n v="86"/>
    <b v="1"/>
    <s v="film &amp; video/documentary"/>
    <n v="139.53"/>
    <x v="0"/>
    <n v="2014"/>
    <x v="4"/>
  </r>
  <r>
    <n v="101"/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x v="363"/>
    <n v="1268934736"/>
    <b v="0"/>
    <n v="26"/>
    <b v="1"/>
    <s v="film &amp; video/documentary"/>
    <n v="347.85"/>
    <x v="0"/>
    <n v="2010"/>
    <x v="4"/>
  </r>
  <r>
    <n v="110"/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x v="364"/>
    <n v="1400704672"/>
    <b v="0"/>
    <n v="113"/>
    <b v="1"/>
    <s v="film &amp; video/documentary"/>
    <n v="68.239999999999995"/>
    <x v="0"/>
    <n v="2014"/>
    <x v="4"/>
  </r>
  <r>
    <n v="104"/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x v="365"/>
    <n v="1391005999"/>
    <b v="0"/>
    <n v="65"/>
    <b v="1"/>
    <s v="film &amp; video/documentary"/>
    <n v="239.94"/>
    <x v="0"/>
    <n v="2014"/>
    <x v="4"/>
  </r>
  <r>
    <n v="101"/>
    <n v="366"/>
    <s v="A BUSHMAN ODYSSEY"/>
    <s v="One Bushman familyâ€™s struggle to survive genocide, dispossession and post-apartheid freedom in South Africa."/>
    <x v="114"/>
    <n v="38500"/>
    <x v="0"/>
    <x v="0"/>
    <s v="USD"/>
    <n v="1337540518"/>
    <x v="366"/>
    <n v="1334948518"/>
    <b v="0"/>
    <n v="134"/>
    <b v="1"/>
    <s v="film &amp; video/documentary"/>
    <n v="287.31"/>
    <x v="0"/>
    <n v="2012"/>
    <x v="4"/>
  </r>
  <r>
    <n v="103"/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x v="367"/>
    <n v="1363960278"/>
    <b v="0"/>
    <n v="119"/>
    <b v="1"/>
    <s v="film &amp; video/documentary"/>
    <n v="86.85"/>
    <x v="0"/>
    <n v="2013"/>
    <x v="4"/>
  </r>
  <r>
    <n v="104"/>
    <n v="368"/>
    <s v="Swimming with Byron: A Documentary Film"/>
    <s v="Were the Romantics the first backpackers? This film follows them and explores the huge part geography played in their lives and works."/>
    <x v="78"/>
    <n v="13014"/>
    <x v="0"/>
    <x v="0"/>
    <s v="USD"/>
    <n v="1426426322"/>
    <x v="368"/>
    <n v="1423405922"/>
    <b v="0"/>
    <n v="159"/>
    <b v="1"/>
    <s v="film &amp; video/documentary"/>
    <n v="81.849999999999994"/>
    <x v="0"/>
    <n v="2015"/>
    <x v="4"/>
  </r>
  <r>
    <n v="110"/>
    <n v="369"/>
    <s v="Alpine Zone"/>
    <s v="A documentary of one woman's attempt at solo hiking 2,000 miles, in an effort to understand herself and societal expectations."/>
    <x v="115"/>
    <n v="7160.12"/>
    <x v="0"/>
    <x v="0"/>
    <s v="USD"/>
    <n v="1326633269"/>
    <x v="369"/>
    <n v="1324041269"/>
    <b v="0"/>
    <n v="167"/>
    <b v="1"/>
    <s v="film &amp; video/documentary"/>
    <n v="42.87"/>
    <x v="0"/>
    <n v="2011"/>
    <x v="4"/>
  </r>
  <r>
    <n v="122"/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x v="370"/>
    <n v="1481137500"/>
    <b v="0"/>
    <n v="43"/>
    <b v="1"/>
    <s v="film &amp; video/documentary"/>
    <n v="709.42"/>
    <x v="0"/>
    <n v="2016"/>
    <x v="4"/>
  </r>
  <r>
    <n v="114"/>
    <n v="371"/>
    <s v="Unbranded"/>
    <s v="3,000 Miles. 18 Wild Horses. 6 Months. 5 States. 4 men. A documentary about Conservation, Exploration, and Wild Mustangs."/>
    <x v="60"/>
    <n v="171253"/>
    <x v="0"/>
    <x v="0"/>
    <s v="USD"/>
    <n v="1359743139"/>
    <x v="371"/>
    <n v="1355855139"/>
    <b v="0"/>
    <n v="1062"/>
    <b v="1"/>
    <s v="film &amp; video/documentary"/>
    <n v="161.26"/>
    <x v="0"/>
    <n v="2012"/>
    <x v="4"/>
  </r>
  <r>
    <n v="125"/>
    <n v="372"/>
    <s v="Wild Equus"/>
    <s v="A short documentary exploring the uses of 'Natural Horsemanship' across Europe"/>
    <x v="43"/>
    <n v="376"/>
    <x v="0"/>
    <x v="1"/>
    <s v="GBP"/>
    <n v="1459872000"/>
    <x v="372"/>
    <n v="1456408244"/>
    <b v="0"/>
    <n v="9"/>
    <b v="1"/>
    <s v="film &amp; video/documentary"/>
    <n v="41.78"/>
    <x v="0"/>
    <n v="2016"/>
    <x v="4"/>
  </r>
  <r>
    <n v="107"/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x v="373"/>
    <n v="1340056398"/>
    <b v="0"/>
    <n v="89"/>
    <b v="1"/>
    <s v="film &amp; video/documentary"/>
    <n v="89.89"/>
    <x v="0"/>
    <n v="2012"/>
    <x v="4"/>
  </r>
  <r>
    <n v="131"/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x v="374"/>
    <n v="1312320031"/>
    <b v="0"/>
    <n v="174"/>
    <b v="1"/>
    <s v="film &amp; video/documentary"/>
    <n v="45.05"/>
    <x v="0"/>
    <n v="2011"/>
    <x v="4"/>
  </r>
  <r>
    <n v="120"/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x v="375"/>
    <n v="1390088311"/>
    <b v="0"/>
    <n v="14"/>
    <b v="1"/>
    <s v="film &amp; video/documentary"/>
    <n v="42.86"/>
    <x v="0"/>
    <n v="2014"/>
    <x v="4"/>
  </r>
  <r>
    <n v="106"/>
    <n v="376"/>
    <s v="Quintessential: The Journey"/>
    <s v="A film about the cosmetics industry. Everything you need to know about the ingredients being used and what alternatives are out there."/>
    <x v="116"/>
    <n v="2596"/>
    <x v="0"/>
    <x v="1"/>
    <s v="GBP"/>
    <n v="1472122316"/>
    <x v="376"/>
    <n v="1469443916"/>
    <b v="0"/>
    <n v="48"/>
    <b v="1"/>
    <s v="film &amp; video/documentary"/>
    <n v="54.08"/>
    <x v="0"/>
    <n v="2016"/>
    <x v="4"/>
  </r>
  <r>
    <n v="114"/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x v="377"/>
    <n v="1444888868"/>
    <b v="0"/>
    <n v="133"/>
    <b v="1"/>
    <s v="film &amp; video/documentary"/>
    <n v="103.22"/>
    <x v="0"/>
    <n v="2015"/>
    <x v="4"/>
  </r>
  <r>
    <n v="112"/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x v="378"/>
    <n v="1451655808"/>
    <b v="0"/>
    <n v="83"/>
    <b v="1"/>
    <s v="film &amp; video/documentary"/>
    <n v="40.4"/>
    <x v="0"/>
    <n v="2016"/>
    <x v="4"/>
  </r>
  <r>
    <n v="116"/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x v="379"/>
    <n v="1332174672"/>
    <b v="0"/>
    <n v="149"/>
    <b v="1"/>
    <s v="film &amp; video/documentary"/>
    <n v="116.86"/>
    <x v="0"/>
    <n v="2012"/>
    <x v="4"/>
  </r>
  <r>
    <n v="142"/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x v="380"/>
    <n v="1451409392"/>
    <b v="0"/>
    <n v="49"/>
    <b v="1"/>
    <s v="film &amp; video/documentary"/>
    <n v="115.51"/>
    <x v="0"/>
    <n v="2015"/>
    <x v="4"/>
  </r>
  <r>
    <n v="105"/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x v="381"/>
    <n v="1340642717"/>
    <b v="0"/>
    <n v="251"/>
    <b v="1"/>
    <s v="film &amp; video/documentary"/>
    <n v="104.31"/>
    <x v="0"/>
    <n v="2012"/>
    <x v="4"/>
  </r>
  <r>
    <n v="256"/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x v="382"/>
    <n v="1345741300"/>
    <b v="0"/>
    <n v="22"/>
    <b v="1"/>
    <s v="film &amp; video/documentary"/>
    <n v="69.77"/>
    <x v="0"/>
    <n v="2012"/>
    <x v="4"/>
  </r>
  <r>
    <n v="207"/>
    <n v="383"/>
    <s v="Tornado Pursuit: 2014 Storm Chasing Web Series"/>
    <s v="An independent documentary web series about storm chasing in tornado alley that features the chase team TornadoRaiders.com"/>
    <x v="117"/>
    <n v="2065"/>
    <x v="0"/>
    <x v="0"/>
    <s v="USD"/>
    <n v="1400467759"/>
    <x v="383"/>
    <n v="1398480559"/>
    <b v="0"/>
    <n v="48"/>
    <b v="1"/>
    <s v="film &amp; video/documentary"/>
    <n v="43.02"/>
    <x v="0"/>
    <n v="2014"/>
    <x v="4"/>
  </r>
  <r>
    <n v="112"/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x v="384"/>
    <n v="1417977947"/>
    <b v="0"/>
    <n v="383"/>
    <b v="1"/>
    <s v="film &amp; video/documentary"/>
    <n v="58.54"/>
    <x v="0"/>
    <n v="2014"/>
    <x v="4"/>
  </r>
  <r>
    <n v="106"/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x v="385"/>
    <n v="1413986501"/>
    <b v="0"/>
    <n v="237"/>
    <b v="1"/>
    <s v="film &amp; video/documentary"/>
    <n v="111.8"/>
    <x v="0"/>
    <n v="2014"/>
    <x v="4"/>
  </r>
  <r>
    <n v="100"/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x v="386"/>
    <n v="1437950991"/>
    <b v="0"/>
    <n v="13"/>
    <b v="1"/>
    <s v="film &amp; video/documentary"/>
    <n v="46.23"/>
    <x v="0"/>
    <n v="2015"/>
    <x v="4"/>
  </r>
  <r>
    <n v="214"/>
    <n v="387"/>
    <s v="On the Back of a Tiger"/>
    <s v="The workings of life revised: Pioneering scientists &amp; health-seekers challenge our understanding of disease, aging and consciousness."/>
    <x v="114"/>
    <n v="81316"/>
    <x v="0"/>
    <x v="0"/>
    <s v="USD"/>
    <n v="1439618400"/>
    <x v="387"/>
    <n v="1436976858"/>
    <b v="0"/>
    <n v="562"/>
    <b v="1"/>
    <s v="film &amp; video/documentary"/>
    <n v="144.69"/>
    <x v="0"/>
    <n v="2015"/>
    <x v="4"/>
  </r>
  <r>
    <n v="126"/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x v="388"/>
    <n v="1467078580"/>
    <b v="0"/>
    <n v="71"/>
    <b v="1"/>
    <s v="film &amp; video/documentary"/>
    <n v="88.85"/>
    <x v="0"/>
    <n v="2016"/>
    <x v="4"/>
  </r>
  <r>
    <n v="182"/>
    <n v="389"/>
    <s v="The Food Cure"/>
    <s v="What difference can food really make? A documentary film about six people who make the radical choice to face cancer with their plates."/>
    <x v="118"/>
    <n v="123444.12"/>
    <x v="0"/>
    <x v="0"/>
    <s v="USD"/>
    <n v="1394233140"/>
    <x v="389"/>
    <n v="1391477450"/>
    <b v="0"/>
    <n v="1510"/>
    <b v="1"/>
    <s v="film &amp; video/documentary"/>
    <n v="81.75"/>
    <x v="0"/>
    <n v="2014"/>
    <x v="4"/>
  </r>
  <r>
    <n v="100"/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x v="390"/>
    <n v="1429318372"/>
    <b v="0"/>
    <n v="14"/>
    <b v="1"/>
    <s v="film &amp; video/documentary"/>
    <n v="71.430000000000007"/>
    <x v="0"/>
    <n v="2015"/>
    <x v="4"/>
  </r>
  <r>
    <n v="101"/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x v="391"/>
    <n v="1321578051"/>
    <b v="0"/>
    <n v="193"/>
    <b v="1"/>
    <s v="film &amp; video/documentary"/>
    <n v="104.26"/>
    <x v="0"/>
    <n v="2011"/>
    <x v="4"/>
  </r>
  <r>
    <n v="101"/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x v="392"/>
    <n v="1312823571"/>
    <b v="0"/>
    <n v="206"/>
    <b v="1"/>
    <s v="film &amp; video/documentary"/>
    <n v="90.62"/>
    <x v="0"/>
    <n v="2011"/>
    <x v="4"/>
  </r>
  <r>
    <n v="110"/>
    <n v="393"/>
    <s v="THE PENGUIN COUNTERS Documentary Film"/>
    <s v="This is a story thatâ€™s never been told, about tackling climate change one penguin at a timeâ€¦"/>
    <x v="63"/>
    <n v="55223"/>
    <x v="0"/>
    <x v="0"/>
    <s v="USD"/>
    <n v="1381424452"/>
    <x v="393"/>
    <n v="1378746052"/>
    <b v="0"/>
    <n v="351"/>
    <b v="1"/>
    <s v="film &amp; video/documentary"/>
    <n v="157.33000000000001"/>
    <x v="0"/>
    <n v="2013"/>
    <x v="4"/>
  </r>
  <r>
    <n v="112"/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x v="3"/>
    <s v="EUR"/>
    <n v="1460918282"/>
    <x v="394"/>
    <n v="1455737882"/>
    <b v="0"/>
    <n v="50"/>
    <b v="1"/>
    <s v="film &amp; video/documentary"/>
    <n v="105.18"/>
    <x v="0"/>
    <n v="2016"/>
    <x v="4"/>
  </r>
  <r>
    <n v="108"/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x v="395"/>
    <n v="1332452960"/>
    <b v="0"/>
    <n v="184"/>
    <b v="1"/>
    <s v="film &amp; video/documentary"/>
    <n v="58.72"/>
    <x v="0"/>
    <n v="2012"/>
    <x v="4"/>
  </r>
  <r>
    <n v="107"/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x v="396"/>
    <n v="1340372006"/>
    <b v="0"/>
    <n v="196"/>
    <b v="1"/>
    <s v="film &amp; video/documentary"/>
    <n v="81.63"/>
    <x v="0"/>
    <n v="2012"/>
    <x v="4"/>
  </r>
  <r>
    <n v="104"/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x v="397"/>
    <n v="1279651084"/>
    <b v="0"/>
    <n v="229"/>
    <b v="1"/>
    <s v="film &amp; video/documentary"/>
    <n v="56.46"/>
    <x v="0"/>
    <n v="2010"/>
    <x v="4"/>
  </r>
  <r>
    <n v="125"/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x v="398"/>
    <n v="1426446126"/>
    <b v="0"/>
    <n v="67"/>
    <b v="1"/>
    <s v="film &amp; video/documentary"/>
    <n v="140.1"/>
    <x v="0"/>
    <n v="2015"/>
    <x v="4"/>
  </r>
  <r>
    <n v="107"/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x v="399"/>
    <n v="1479070867"/>
    <b v="0"/>
    <n v="95"/>
    <b v="1"/>
    <s v="film &amp; video/documentary"/>
    <n v="224.85"/>
    <x v="0"/>
    <n v="2016"/>
    <x v="4"/>
  </r>
  <r>
    <n v="112"/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x v="400"/>
    <n v="1397661347"/>
    <b v="0"/>
    <n v="62"/>
    <b v="1"/>
    <s v="film &amp; video/documentary"/>
    <n v="181.13"/>
    <x v="0"/>
    <n v="2014"/>
    <x v="4"/>
  </r>
  <r>
    <n v="104"/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x v="0"/>
    <s v="USD"/>
    <n v="1312747970"/>
    <x v="401"/>
    <n v="1310155970"/>
    <b v="0"/>
    <n v="73"/>
    <b v="1"/>
    <s v="film &amp; video/documentary"/>
    <n v="711.04"/>
    <x v="0"/>
    <n v="2011"/>
    <x v="4"/>
  </r>
  <r>
    <n v="142"/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x v="402"/>
    <n v="1444913817"/>
    <b v="0"/>
    <n v="43"/>
    <b v="1"/>
    <s v="film &amp; video/documentary"/>
    <n v="65.88"/>
    <x v="0"/>
    <n v="2015"/>
    <x v="4"/>
  </r>
  <r>
    <n v="105"/>
    <n v="403"/>
    <s v="MONDO BANANA"/>
    <s v="A documentary adventure about bananas - and people. Your round-trip ticket into the heart of banana-cultures!!"/>
    <x v="10"/>
    <n v="5263"/>
    <x v="0"/>
    <x v="0"/>
    <s v="USD"/>
    <n v="1312960080"/>
    <x v="403"/>
    <n v="1308900441"/>
    <b v="0"/>
    <n v="70"/>
    <b v="1"/>
    <s v="film &amp; video/documentary"/>
    <n v="75.19"/>
    <x v="0"/>
    <n v="2011"/>
    <x v="4"/>
  </r>
  <r>
    <n v="103"/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x v="404"/>
    <n v="1389107062"/>
    <b v="0"/>
    <n v="271"/>
    <b v="1"/>
    <s v="film &amp; video/documentary"/>
    <n v="133.13999999999999"/>
    <x v="0"/>
    <n v="2014"/>
    <x v="4"/>
  </r>
  <r>
    <n v="108"/>
    <n v="405"/>
    <s v="The Healing Effect Movie"/>
    <s v="Come, join our movie movement.  A new documentary about the healing power of food."/>
    <x v="121"/>
    <n v="3036"/>
    <x v="0"/>
    <x v="0"/>
    <s v="USD"/>
    <n v="1394071339"/>
    <x v="405"/>
    <n v="1391479339"/>
    <b v="0"/>
    <n v="55"/>
    <b v="1"/>
    <s v="film &amp; video/documentary"/>
    <n v="55.2"/>
    <x v="0"/>
    <n v="2014"/>
    <x v="4"/>
  </r>
  <r>
    <n v="108"/>
    <n v="406"/>
    <s v="The Desert River Bends"/>
    <s v="The Desert River Bends is a short documentary following the alternative lifestyles of three middle-age river guides in Moab UT."/>
    <x v="70"/>
    <n v="3015.73"/>
    <x v="0"/>
    <x v="0"/>
    <s v="USD"/>
    <n v="1304920740"/>
    <x v="406"/>
    <n v="1301975637"/>
    <b v="0"/>
    <n v="35"/>
    <b v="1"/>
    <s v="film &amp; video/documentary"/>
    <n v="86.16"/>
    <x v="0"/>
    <n v="2011"/>
    <x v="4"/>
  </r>
  <r>
    <n v="102"/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x v="407"/>
    <n v="1316552050"/>
    <b v="0"/>
    <n v="22"/>
    <b v="1"/>
    <s v="film &amp; video/documentary"/>
    <n v="92.32"/>
    <x v="0"/>
    <n v="2011"/>
    <x v="4"/>
  </r>
  <r>
    <n v="101"/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x v="408"/>
    <n v="1380217190"/>
    <b v="0"/>
    <n v="38"/>
    <b v="1"/>
    <s v="film &amp; video/documentary"/>
    <n v="160.16"/>
    <x v="0"/>
    <n v="2013"/>
    <x v="4"/>
  </r>
  <r>
    <n v="137"/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x v="409"/>
    <n v="1466628144"/>
    <b v="0"/>
    <n v="15"/>
    <b v="1"/>
    <s v="film &amp; video/documentary"/>
    <n v="45.6"/>
    <x v="0"/>
    <n v="2016"/>
    <x v="4"/>
  </r>
  <r>
    <n v="128"/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x v="410"/>
    <n v="1429486397"/>
    <b v="0"/>
    <n v="7"/>
    <b v="1"/>
    <s v="film &amp; video/documentary"/>
    <n v="183.29"/>
    <x v="0"/>
    <n v="2015"/>
    <x v="4"/>
  </r>
  <r>
    <n v="101"/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x v="411"/>
    <n v="1384920804"/>
    <b v="0"/>
    <n v="241"/>
    <b v="1"/>
    <s v="film &amp; video/documentary"/>
    <n v="125.79"/>
    <x v="0"/>
    <n v="2013"/>
    <x v="4"/>
  </r>
  <r>
    <n v="127"/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x v="412"/>
    <n v="1341856178"/>
    <b v="0"/>
    <n v="55"/>
    <b v="1"/>
    <s v="film &amp; video/documentary"/>
    <n v="57.65"/>
    <x v="0"/>
    <n v="2012"/>
    <x v="4"/>
  </r>
  <r>
    <n v="105"/>
    <n v="413"/>
    <s v="Through the Fire: Rebuilding Somalia"/>
    <s v="A journey to discover how Somalis are rebuilding their shattered nation, with a focus on the role that women are playing."/>
    <x v="122"/>
    <n v="13451"/>
    <x v="0"/>
    <x v="0"/>
    <s v="USD"/>
    <n v="1342731811"/>
    <x v="413"/>
    <n v="1340139811"/>
    <b v="0"/>
    <n v="171"/>
    <b v="1"/>
    <s v="film &amp; video/documentary"/>
    <n v="78.66"/>
    <x v="0"/>
    <n v="2012"/>
    <x v="4"/>
  </r>
  <r>
    <n v="103"/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x v="414"/>
    <n v="1378949465"/>
    <b v="0"/>
    <n v="208"/>
    <b v="1"/>
    <s v="film &amp; video/documentary"/>
    <n v="91.48"/>
    <x v="0"/>
    <n v="2013"/>
    <x v="4"/>
  </r>
  <r>
    <n v="102"/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x v="5"/>
    <s v="CAD"/>
    <n v="1413547200"/>
    <x v="415"/>
    <n v="1411417602"/>
    <b v="0"/>
    <n v="21"/>
    <b v="1"/>
    <s v="film &amp; video/documentary"/>
    <n v="68.099999999999994"/>
    <x v="0"/>
    <n v="2014"/>
    <x v="4"/>
  </r>
  <r>
    <n v="120"/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x v="416"/>
    <n v="1389259831"/>
    <b v="0"/>
    <n v="25"/>
    <b v="1"/>
    <s v="film &amp; video/documentary"/>
    <n v="48.09"/>
    <x v="0"/>
    <n v="2014"/>
    <x v="4"/>
  </r>
  <r>
    <n v="100"/>
    <n v="417"/>
    <s v="Cycle of Life"/>
    <s v="An unexpected kidney donor acts on faith in order to rescue a fellow cyclist from his failing body. The true story of Pete and Kelly."/>
    <x v="124"/>
    <n v="10526"/>
    <x v="0"/>
    <x v="0"/>
    <s v="USD"/>
    <n v="1365395580"/>
    <x v="417"/>
    <n v="1364426260"/>
    <b v="0"/>
    <n v="52"/>
    <b v="1"/>
    <s v="film &amp; video/documentary"/>
    <n v="202.42"/>
    <x v="0"/>
    <n v="2013"/>
    <x v="4"/>
  </r>
  <r>
    <n v="101"/>
    <n v="418"/>
    <s v="Swim for the Reef"/>
    <s v="A Texas grandfather's extraordinary quest to protect the coral reefs and his challenge to humanity to take care of the things we love."/>
    <x v="125"/>
    <n v="22542"/>
    <x v="0"/>
    <x v="0"/>
    <s v="USD"/>
    <n v="1437633997"/>
    <x v="418"/>
    <n v="1435041997"/>
    <b v="0"/>
    <n v="104"/>
    <b v="1"/>
    <s v="film &amp; video/documentary"/>
    <n v="216.75"/>
    <x v="0"/>
    <n v="2015"/>
    <x v="4"/>
  </r>
  <r>
    <n v="100"/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x v="419"/>
    <n v="1367352787"/>
    <b v="0"/>
    <n v="73"/>
    <b v="1"/>
    <s v="film &amp; video/documentary"/>
    <n v="110.07"/>
    <x v="0"/>
    <n v="2013"/>
    <x v="4"/>
  </r>
  <r>
    <n v="0"/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x v="0"/>
    <s v="USD"/>
    <n v="1394772031"/>
    <x v="420"/>
    <n v="1392183631"/>
    <b v="0"/>
    <n v="3"/>
    <b v="0"/>
    <s v="film &amp; video/animation"/>
    <n v="4.83"/>
    <x v="0"/>
    <n v="2014"/>
    <x v="5"/>
  </r>
  <r>
    <n v="2"/>
    <n v="421"/>
    <s v="The monster Inside"/>
    <s v="An artistic project that will act as my final animation project and first feature film written, directed, animated, and produced by me"/>
    <x v="36"/>
    <n v="301"/>
    <x v="2"/>
    <x v="0"/>
    <s v="USD"/>
    <n v="1440157656"/>
    <x v="421"/>
    <n v="1434973656"/>
    <b v="0"/>
    <n v="6"/>
    <b v="0"/>
    <s v="film &amp; video/animation"/>
    <n v="50.17"/>
    <x v="0"/>
    <n v="2015"/>
    <x v="5"/>
  </r>
  <r>
    <n v="1"/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x v="0"/>
    <s v="USD"/>
    <n v="1410416097"/>
    <x v="422"/>
    <n v="1407824097"/>
    <b v="0"/>
    <n v="12"/>
    <b v="0"/>
    <s v="film &amp; video/animation"/>
    <n v="35.83"/>
    <x v="0"/>
    <n v="2014"/>
    <x v="5"/>
  </r>
  <r>
    <n v="1"/>
    <n v="423"/>
    <s v="The Dark Brotherhood  (from the makers of COPS: Skyrim)"/>
    <s v="from the makers of COPS: Skyrim comes the Dark Brotherhood. a dramatic series created with Skyrim machinima."/>
    <x v="22"/>
    <n v="153"/>
    <x v="2"/>
    <x v="0"/>
    <s v="USD"/>
    <n v="1370470430"/>
    <x v="423"/>
    <n v="1367878430"/>
    <b v="0"/>
    <n v="13"/>
    <b v="0"/>
    <s v="film &amp; video/animation"/>
    <n v="11.77"/>
    <x v="0"/>
    <n v="2013"/>
    <x v="5"/>
  </r>
  <r>
    <n v="7"/>
    <n v="424"/>
    <s v="Drowning -Short animated Film"/>
    <s v="A short film about a gay teenage boy who is bullied to the point where he is willing to commit suicide. Only he can save himself."/>
    <x v="9"/>
    <n v="203.9"/>
    <x v="2"/>
    <x v="0"/>
    <s v="USD"/>
    <n v="1332748899"/>
    <x v="424"/>
    <n v="1327568499"/>
    <b v="0"/>
    <n v="5"/>
    <b v="0"/>
    <s v="film &amp; video/animation"/>
    <n v="40.78"/>
    <x v="0"/>
    <n v="2012"/>
    <x v="5"/>
  </r>
  <r>
    <n v="0"/>
    <n v="425"/>
    <s v="Patch Bo - Organic toons"/>
    <s v="Support new organic, gluten free cartoon! You'll enjoy this funny story about fruits &amp; vegies and will be able to see new episodes!"/>
    <x v="63"/>
    <n v="6"/>
    <x v="2"/>
    <x v="0"/>
    <s v="USD"/>
    <n v="1448660404"/>
    <x v="425"/>
    <n v="1443472804"/>
    <b v="0"/>
    <n v="2"/>
    <b v="0"/>
    <s v="film &amp; video/animation"/>
    <n v="3"/>
    <x v="0"/>
    <n v="2015"/>
    <x v="5"/>
  </r>
  <r>
    <n v="1"/>
    <n v="426"/>
    <s v="Dewey Does 110 Animation"/>
    <s v="The first ever, Dewey Does 110 animation, teaches kids good values, how to succeed in life and maintaining a 110% state-of-mind."/>
    <x v="3"/>
    <n v="133"/>
    <x v="2"/>
    <x v="0"/>
    <s v="USD"/>
    <n v="1456851914"/>
    <x v="426"/>
    <n v="1454259914"/>
    <b v="0"/>
    <n v="8"/>
    <b v="0"/>
    <s v="film &amp; video/animation"/>
    <n v="16.63"/>
    <x v="0"/>
    <n v="2016"/>
    <x v="5"/>
  </r>
  <r>
    <n v="0"/>
    <n v="427"/>
    <s v="Hard Times Charles Video Book"/>
    <s v="Iâ€™m raising funds to produce a professional Hard Times Charles animated video book, including hiring animators and voice-over talent."/>
    <x v="115"/>
    <n v="0"/>
    <x v="2"/>
    <x v="0"/>
    <s v="USD"/>
    <n v="1445540340"/>
    <x v="427"/>
    <n v="1444340940"/>
    <b v="0"/>
    <n v="0"/>
    <b v="0"/>
    <s v="film &amp; video/animation"/>
    <n v="0"/>
    <x v="0"/>
    <n v="2015"/>
    <x v="5"/>
  </r>
  <r>
    <n v="6"/>
    <n v="428"/>
    <s v="Little Clay Bible - Zacchaeus"/>
    <s v="Fresh, fun, entertaining Bible stories on YouTube, stop-motion style."/>
    <x v="14"/>
    <n v="676"/>
    <x v="2"/>
    <x v="0"/>
    <s v="USD"/>
    <n v="1402956000"/>
    <x v="428"/>
    <n v="1400523845"/>
    <b v="0"/>
    <n v="13"/>
    <b v="0"/>
    <s v="film &amp; video/animation"/>
    <n v="52"/>
    <x v="0"/>
    <n v="2014"/>
    <x v="5"/>
  </r>
  <r>
    <n v="0"/>
    <n v="429"/>
    <s v="THE FUTURE"/>
    <s v="THE FUTURE is a short animated film created entirely by autistic and developmentally disabled artists from the L.A.N.D. program in Brooklyn, New York."/>
    <x v="10"/>
    <n v="0"/>
    <x v="2"/>
    <x v="0"/>
    <s v="USD"/>
    <n v="1259297940"/>
    <x v="429"/>
    <n v="1252964282"/>
    <b v="0"/>
    <n v="0"/>
    <b v="0"/>
    <s v="film &amp; video/animation"/>
    <n v="0"/>
    <x v="0"/>
    <n v="2009"/>
    <x v="5"/>
  </r>
  <r>
    <n v="2"/>
    <n v="430"/>
    <s v="&quot;I'll Take You Back&quot; Animated Music Video"/>
    <s v="Freddy Flint is creating an animated music video to the new &quot;Buttonpusher&quot; single, &quot;I'll Take You Back&quot;"/>
    <x v="28"/>
    <n v="24"/>
    <x v="2"/>
    <x v="0"/>
    <s v="USD"/>
    <n v="1378866867"/>
    <x v="430"/>
    <n v="1377570867"/>
    <b v="0"/>
    <n v="5"/>
    <b v="0"/>
    <s v="film &amp; video/animation"/>
    <n v="4.8"/>
    <x v="0"/>
    <n v="2013"/>
    <x v="5"/>
  </r>
  <r>
    <n v="14"/>
    <n v="431"/>
    <s v="Bump in the road short stop motion animation"/>
    <s v="A short stop motion animated film of a man on his way home when strange goings on start to happen on his journey."/>
    <x v="9"/>
    <n v="415"/>
    <x v="2"/>
    <x v="1"/>
    <s v="GBP"/>
    <n v="1467752083"/>
    <x v="431"/>
    <n v="1465160083"/>
    <b v="0"/>
    <n v="8"/>
    <b v="0"/>
    <s v="film &amp; video/animation"/>
    <n v="51.88"/>
    <x v="0"/>
    <n v="2016"/>
    <x v="5"/>
  </r>
  <r>
    <n v="10"/>
    <n v="432"/>
    <s v="The Zombie Next Door"/>
    <s v="A teenage zombie named Jeff and his mad scientist mother adapt to life in the town of Serendipity, where the supernatural occurs daily."/>
    <x v="12"/>
    <n v="570"/>
    <x v="2"/>
    <x v="0"/>
    <s v="USD"/>
    <n v="1445448381"/>
    <x v="432"/>
    <n v="1440264381"/>
    <b v="0"/>
    <n v="8"/>
    <b v="0"/>
    <s v="film &amp; video/animation"/>
    <n v="71.25"/>
    <x v="0"/>
    <n v="2015"/>
    <x v="5"/>
  </r>
  <r>
    <n v="0"/>
    <n v="433"/>
    <s v="Le Legend of le Dragon Slayers"/>
    <s v="A 3D Animation._x000a_3 Main characters: Josh, Jessie, and Rosa._x000a_Genre: Action/eerie/adventure/suspense_x000a_Setting: Desert ruins/Deep Dungeon"/>
    <x v="9"/>
    <n v="0"/>
    <x v="2"/>
    <x v="0"/>
    <s v="USD"/>
    <n v="1444576022"/>
    <x v="433"/>
    <n v="1439392022"/>
    <b v="0"/>
    <n v="0"/>
    <b v="0"/>
    <s v="film &amp; video/animation"/>
    <n v="0"/>
    <x v="0"/>
    <n v="2015"/>
    <x v="5"/>
  </r>
  <r>
    <n v="5"/>
    <n v="434"/>
    <s v="Trumpy and Viola take to the Big Apple"/>
    <s v="A campaign to share their love on the silver screen and make possible a street musicianâ€™s dream to play them at the same time."/>
    <x v="30"/>
    <n v="125"/>
    <x v="2"/>
    <x v="0"/>
    <s v="USD"/>
    <n v="1385931702"/>
    <x v="434"/>
    <n v="1383076902"/>
    <b v="0"/>
    <n v="2"/>
    <b v="0"/>
    <s v="film &amp; video/animation"/>
    <n v="62.5"/>
    <x v="0"/>
    <n v="2013"/>
    <x v="5"/>
  </r>
  <r>
    <n v="0"/>
    <n v="435"/>
    <s v="Planet Earth Superheroes"/>
    <s v="Be a part of the Planet Earth Superheroes legacy by supporting the project. Mike and friends gain powers to save endangered animals."/>
    <x v="74"/>
    <n v="3"/>
    <x v="2"/>
    <x v="0"/>
    <s v="USD"/>
    <n v="1379094980"/>
    <x v="435"/>
    <n v="1376502980"/>
    <b v="0"/>
    <n v="3"/>
    <b v="0"/>
    <s v="film &amp; video/animation"/>
    <n v="1"/>
    <x v="0"/>
    <n v="2013"/>
    <x v="5"/>
  </r>
  <r>
    <n v="0"/>
    <n v="436"/>
    <s v="Blinky"/>
    <s v="Blinky is the story of a naÃ¯ve simpleton who suddenly finds himself struggling to adapt to changes within his environment."/>
    <x v="28"/>
    <n v="0"/>
    <x v="2"/>
    <x v="0"/>
    <s v="USD"/>
    <n v="1375260113"/>
    <x v="436"/>
    <n v="1372668113"/>
    <b v="0"/>
    <n v="0"/>
    <b v="0"/>
    <s v="film &amp; video/animation"/>
    <n v="0"/>
    <x v="0"/>
    <n v="2013"/>
    <x v="5"/>
  </r>
  <r>
    <n v="0"/>
    <n v="437"/>
    <s v="&quot;Johny and Jasper&quot; educational series"/>
    <s v="This is an educational adventure series for kids about a baby owl and an alien. Physics, science, adventures, drama and joy!"/>
    <x v="39"/>
    <n v="0"/>
    <x v="2"/>
    <x v="5"/>
    <s v="CAD"/>
    <n v="1475912326"/>
    <x v="437"/>
    <n v="1470728326"/>
    <b v="0"/>
    <n v="0"/>
    <b v="0"/>
    <s v="film &amp; video/animation"/>
    <n v="0"/>
    <x v="0"/>
    <n v="2016"/>
    <x v="5"/>
  </r>
  <r>
    <n v="9"/>
    <n v="438"/>
    <s v="In Game: The Animated Series"/>
    <s v="As Smyton pushes himself to become respected, he unlocks secrets about himself and the world around him."/>
    <x v="22"/>
    <n v="1876"/>
    <x v="2"/>
    <x v="0"/>
    <s v="USD"/>
    <n v="1447830958"/>
    <x v="438"/>
    <n v="1445235358"/>
    <b v="0"/>
    <n v="11"/>
    <b v="0"/>
    <s v="film &amp; video/animation"/>
    <n v="170.55"/>
    <x v="0"/>
    <n v="2015"/>
    <x v="5"/>
  </r>
  <r>
    <n v="0"/>
    <n v="439"/>
    <s v="Starting a cartoon series"/>
    <s v="Hi everyone, I'm trying to begin a cartoon series. It's a show about space bounty hunters and their adventures as they travel around."/>
    <x v="52"/>
    <n v="0"/>
    <x v="2"/>
    <x v="0"/>
    <s v="USD"/>
    <n v="1413569818"/>
    <x v="439"/>
    <n v="1412705818"/>
    <b v="0"/>
    <n v="0"/>
    <b v="0"/>
    <s v="film &amp; video/animation"/>
    <n v="0"/>
    <x v="0"/>
    <n v="2014"/>
    <x v="5"/>
  </r>
  <r>
    <n v="0"/>
    <n v="440"/>
    <s v="Consumed"/>
    <s v="A stop-motion animation made by a one girl team, with a camera, creativity, and a lot of determination."/>
    <x v="10"/>
    <n v="5"/>
    <x v="2"/>
    <x v="0"/>
    <s v="USD"/>
    <n v="1458859153"/>
    <x v="440"/>
    <n v="1456270753"/>
    <b v="0"/>
    <n v="1"/>
    <b v="0"/>
    <s v="film &amp; video/animation"/>
    <n v="5"/>
    <x v="0"/>
    <n v="2016"/>
    <x v="5"/>
  </r>
  <r>
    <n v="0"/>
    <n v="441"/>
    <s v="Wolf Squad Lego Stop Motion"/>
    <s v="A group of specialist clones called Wolf Squad are the only clones left after order 66 and are searching the galaxy for survivors!"/>
    <x v="44"/>
    <n v="0"/>
    <x v="2"/>
    <x v="1"/>
    <s v="GBP"/>
    <n v="1383418996"/>
    <x v="441"/>
    <n v="1380826996"/>
    <b v="0"/>
    <n v="0"/>
    <b v="0"/>
    <s v="film &amp; video/animation"/>
    <n v="0"/>
    <x v="0"/>
    <n v="2013"/>
    <x v="5"/>
  </r>
  <r>
    <n v="39"/>
    <n v="442"/>
    <s v="The Paranormal Idiot"/>
    <s v="Doomsday is here"/>
    <x v="73"/>
    <n v="6691"/>
    <x v="2"/>
    <x v="0"/>
    <s v="USD"/>
    <n v="1424380783"/>
    <x v="442"/>
    <n v="1421788783"/>
    <b v="0"/>
    <n v="17"/>
    <b v="0"/>
    <s v="film &amp; video/animation"/>
    <n v="393.59"/>
    <x v="0"/>
    <n v="2015"/>
    <x v="5"/>
  </r>
  <r>
    <n v="0"/>
    <n v="443"/>
    <s v="Bad Teddy Studios"/>
    <s v="We love cartoons!! We want to make more but it costs money to so. Be apart of your daily dose of WTF!?! Pledge now!!"/>
    <x v="3"/>
    <n v="10"/>
    <x v="2"/>
    <x v="5"/>
    <s v="CAD"/>
    <n v="1391991701"/>
    <x v="443"/>
    <n v="1389399701"/>
    <b v="0"/>
    <n v="2"/>
    <b v="0"/>
    <s v="film &amp; video/animation"/>
    <n v="5"/>
    <x v="0"/>
    <n v="2014"/>
    <x v="5"/>
  </r>
  <r>
    <n v="5"/>
    <n v="444"/>
    <s v="Discovering the Other Woman"/>
    <s v="An upcoming animated web sitcom series centered around dealing with life, love, and relationships."/>
    <x v="28"/>
    <n v="50"/>
    <x v="2"/>
    <x v="0"/>
    <s v="USD"/>
    <n v="1329342361"/>
    <x v="444"/>
    <n v="1324158361"/>
    <b v="0"/>
    <n v="1"/>
    <b v="0"/>
    <s v="film &amp; video/animation"/>
    <n v="50"/>
    <x v="0"/>
    <n v="2011"/>
    <x v="5"/>
  </r>
  <r>
    <n v="0"/>
    <n v="445"/>
    <s v="Shutupsystems.com Innapropriate Cartoon and Comics Dvd set"/>
    <s v="We're ready to officially launch our website with a collectable dvd and comic package. Three shows and a double comic."/>
    <x v="127"/>
    <n v="2"/>
    <x v="2"/>
    <x v="0"/>
    <s v="USD"/>
    <n v="1432195375"/>
    <x v="445"/>
    <n v="1430899375"/>
    <b v="0"/>
    <n v="2"/>
    <b v="0"/>
    <s v="film &amp; video/animation"/>
    <n v="1"/>
    <x v="0"/>
    <n v="2015"/>
    <x v="5"/>
  </r>
  <r>
    <n v="7"/>
    <n v="446"/>
    <s v="DisChord"/>
    <s v="A faith based animated short. (The same guy who said a picture is worth a thousand words also said a cartoon is worth two thousand.)"/>
    <x v="124"/>
    <n v="766"/>
    <x v="2"/>
    <x v="0"/>
    <s v="USD"/>
    <n v="1425434420"/>
    <x v="446"/>
    <n v="1422842420"/>
    <b v="0"/>
    <n v="16"/>
    <b v="0"/>
    <s v="film &amp; video/animation"/>
    <n v="47.88"/>
    <x v="0"/>
    <n v="2015"/>
    <x v="5"/>
  </r>
  <r>
    <n v="0"/>
    <n v="447"/>
    <s v="Fat Rich Bastards Animated videos"/>
    <s v="10 tracks have been professionally recorded by CGI supergroup, The Fat Rich Bastards. Funding required for 10 animated music videos."/>
    <x v="11"/>
    <n v="5"/>
    <x v="2"/>
    <x v="1"/>
    <s v="GBP"/>
    <n v="1364041163"/>
    <x v="447"/>
    <n v="1361884763"/>
    <b v="0"/>
    <n v="1"/>
    <b v="0"/>
    <s v="film &amp; video/animation"/>
    <n v="5"/>
    <x v="0"/>
    <n v="2013"/>
    <x v="5"/>
  </r>
  <r>
    <n v="3"/>
    <n v="448"/>
    <s v="The Last Mice"/>
    <s v="Max is a pessimistic mouse, always fantasizing about the end of the world. In The Last Mice, Max's fantasy becomes a real nightmare."/>
    <x v="30"/>
    <n v="82.01"/>
    <x v="2"/>
    <x v="0"/>
    <s v="USD"/>
    <n v="1400091095"/>
    <x v="448"/>
    <n v="1398363095"/>
    <b v="0"/>
    <n v="4"/>
    <b v="0"/>
    <s v="film &amp; video/animation"/>
    <n v="20.5"/>
    <x v="0"/>
    <n v="2014"/>
    <x v="5"/>
  </r>
  <r>
    <n v="2"/>
    <n v="449"/>
    <s v="Shell &amp; Paddy"/>
    <s v="Shell &amp; Paddy is a 2D animation cartoon with 4 minutes of slapstick surreal humour staring two animal characters in weird, wacky world."/>
    <x v="13"/>
    <n v="45"/>
    <x v="2"/>
    <x v="1"/>
    <s v="GBP"/>
    <n v="1382017085"/>
    <x v="449"/>
    <n v="1379425085"/>
    <b v="0"/>
    <n v="5"/>
    <b v="0"/>
    <s v="film &amp; video/animation"/>
    <n v="9"/>
    <x v="0"/>
    <n v="2013"/>
    <x v="5"/>
  </r>
  <r>
    <n v="1"/>
    <n v="450"/>
    <s v="DreamAfrica"/>
    <s v="Why do the moon and stars receive their light from the sun? Africa has a story to tell. Ananse and Kweku appear in this great folktale."/>
    <x v="63"/>
    <n v="396"/>
    <x v="2"/>
    <x v="0"/>
    <s v="USD"/>
    <n v="1392417800"/>
    <x v="450"/>
    <n v="1389825800"/>
    <b v="0"/>
    <n v="7"/>
    <b v="0"/>
    <s v="film &amp; video/animation"/>
    <n v="56.57"/>
    <x v="0"/>
    <n v="2014"/>
    <x v="5"/>
  </r>
  <r>
    <n v="0"/>
    <n v="451"/>
    <s v="The Gangbangers"/>
    <s v="This comedy follows two devils who discover a magical boombox to become musicians after an 80s rapture enchants earth with fairy-tales."/>
    <x v="22"/>
    <n v="0"/>
    <x v="2"/>
    <x v="0"/>
    <s v="USD"/>
    <n v="1390669791"/>
    <x v="451"/>
    <n v="1388077791"/>
    <b v="0"/>
    <n v="0"/>
    <b v="0"/>
    <s v="film &amp; video/animation"/>
    <n v="0"/>
    <x v="0"/>
    <n v="2013"/>
    <x v="5"/>
  </r>
  <r>
    <n v="64"/>
    <n v="452"/>
    <s v="Lost in the Shadows"/>
    <s v="A man must find his way out of the depths of the shadows by using the aid of a little girl."/>
    <x v="47"/>
    <n v="480"/>
    <x v="2"/>
    <x v="0"/>
    <s v="USD"/>
    <n v="1431536015"/>
    <x v="452"/>
    <n v="1428944015"/>
    <b v="0"/>
    <n v="12"/>
    <b v="0"/>
    <s v="film &amp; video/animation"/>
    <n v="40"/>
    <x v="0"/>
    <n v="2015"/>
    <x v="5"/>
  </r>
  <r>
    <n v="0"/>
    <n v="453"/>
    <s v="Jamboni Brothers Pizza Pilot"/>
    <s v="A 7 minute broadcast-quality web pilot (in 3D animation) of Jamboni Brothers Pizza {the ultimate goal being a cartoon TV series}."/>
    <x v="128"/>
    <n v="26"/>
    <x v="2"/>
    <x v="0"/>
    <s v="USD"/>
    <n v="1424375279"/>
    <x v="453"/>
    <n v="1422992879"/>
    <b v="0"/>
    <n v="2"/>
    <b v="0"/>
    <s v="film &amp; video/animation"/>
    <n v="13"/>
    <x v="0"/>
    <n v="2015"/>
    <x v="5"/>
  </r>
  <r>
    <n v="1"/>
    <n v="454"/>
    <s v="Super Hi-Speed Road Strikers"/>
    <s v="Itâ€™s an Action/Adventure Anime for The Yuusha Brave series, G1 Transformer, and the Fast and the Furious Fans!"/>
    <x v="3"/>
    <n v="82"/>
    <x v="2"/>
    <x v="0"/>
    <s v="USD"/>
    <n v="1417007640"/>
    <x v="454"/>
    <n v="1414343571"/>
    <b v="0"/>
    <n v="5"/>
    <b v="0"/>
    <s v="film &amp; video/animation"/>
    <n v="16.399999999999999"/>
    <x v="0"/>
    <n v="2014"/>
    <x v="5"/>
  </r>
  <r>
    <n v="0"/>
    <n v="455"/>
    <s v="The FunBunch Cartoon!!!"/>
    <s v="Goal The FunBunch characters animated on TV: Fun entertainment for kids just like other authors before us (ex.Arthur,Clifford,Dr Seuss)"/>
    <x v="99"/>
    <n v="45"/>
    <x v="2"/>
    <x v="0"/>
    <s v="USD"/>
    <n v="1334622660"/>
    <x v="455"/>
    <n v="1330733022"/>
    <b v="0"/>
    <n v="2"/>
    <b v="0"/>
    <s v="film &amp; video/animation"/>
    <n v="22.5"/>
    <x v="0"/>
    <n v="2012"/>
    <x v="5"/>
  </r>
  <r>
    <n v="1"/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x v="0"/>
    <s v="USD"/>
    <n v="1382414340"/>
    <x v="456"/>
    <n v="1380559201"/>
    <b v="0"/>
    <n v="3"/>
    <b v="0"/>
    <s v="film &amp; video/animation"/>
    <n v="20.329999999999998"/>
    <x v="0"/>
    <n v="2013"/>
    <x v="5"/>
  </r>
  <r>
    <n v="0"/>
    <n v="457"/>
    <s v="phenix heart 3D animation"/>
    <s v="from my photo work, pyro techniques, aqua technitque and more , i will take the pricipale personnage to the lost land of phenix where ."/>
    <x v="22"/>
    <n v="0"/>
    <x v="2"/>
    <x v="5"/>
    <s v="CAD"/>
    <n v="1408213512"/>
    <x v="457"/>
    <n v="1405621512"/>
    <b v="0"/>
    <n v="0"/>
    <b v="0"/>
    <s v="film &amp; video/animation"/>
    <n v="0"/>
    <x v="0"/>
    <n v="2014"/>
    <x v="5"/>
  </r>
  <r>
    <n v="8"/>
    <n v="458"/>
    <s v="DE_dust2: Hacker's Wrath"/>
    <s v="An animated parody of the game, Counter-Strike. The sequel to the very popular Counter-Strike: DE_dust2. Hacker is back!"/>
    <x v="3"/>
    <n v="821"/>
    <x v="2"/>
    <x v="1"/>
    <s v="GBP"/>
    <n v="1368550060"/>
    <x v="458"/>
    <n v="1365958060"/>
    <b v="0"/>
    <n v="49"/>
    <b v="0"/>
    <s v="film &amp; video/animation"/>
    <n v="16.760000000000002"/>
    <x v="0"/>
    <n v="2013"/>
    <x v="5"/>
  </r>
  <r>
    <n v="0"/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x v="0"/>
    <s v="USD"/>
    <n v="1321201327"/>
    <x v="459"/>
    <n v="1316013727"/>
    <b v="0"/>
    <n v="1"/>
    <b v="0"/>
    <s v="film &amp; video/animation"/>
    <n v="25"/>
    <x v="0"/>
    <n v="2011"/>
    <x v="5"/>
  </r>
  <r>
    <n v="0"/>
    <n v="460"/>
    <s v="Darwin's Kiss"/>
    <s v="An animated web series about biological evolution gone haywire."/>
    <x v="0"/>
    <n v="25"/>
    <x v="2"/>
    <x v="0"/>
    <s v="USD"/>
    <n v="1401595200"/>
    <x v="460"/>
    <n v="1398862875"/>
    <b v="0"/>
    <n v="2"/>
    <b v="0"/>
    <s v="film &amp; video/animation"/>
    <n v="12.5"/>
    <x v="0"/>
    <n v="2014"/>
    <x v="5"/>
  </r>
  <r>
    <n v="0"/>
    <n v="461"/>
    <s v="Machinima film project : Open 24/7"/>
    <s v="A machinima based film, displaying the effects of todays financial crisis the world faces, and the explossive consequences it carries."/>
    <x v="131"/>
    <n v="0"/>
    <x v="2"/>
    <x v="1"/>
    <s v="GBP"/>
    <n v="1370204367"/>
    <x v="461"/>
    <n v="1368476367"/>
    <b v="0"/>
    <n v="0"/>
    <b v="0"/>
    <s v="film &amp; video/animation"/>
    <n v="0"/>
    <x v="0"/>
    <n v="2013"/>
    <x v="5"/>
  </r>
  <r>
    <n v="0"/>
    <n v="462"/>
    <s v="THE FORGOTTEN LAND"/>
    <s v="A prince who becomes a slave, suffers of amnesia far away from his land. Slowly he recovers memory and returns where all started."/>
    <x v="57"/>
    <n v="0"/>
    <x v="2"/>
    <x v="0"/>
    <s v="USD"/>
    <n v="1312945341"/>
    <x v="462"/>
    <n v="1307761341"/>
    <b v="0"/>
    <n v="0"/>
    <b v="0"/>
    <s v="film &amp; video/animation"/>
    <n v="0"/>
    <x v="0"/>
    <n v="2011"/>
    <x v="5"/>
  </r>
  <r>
    <n v="2"/>
    <n v="463"/>
    <s v="Tuskegee Redtails"/>
    <s v="Depicts the contribution the Tuskegee airmen made in certain historical events that helped turn the tide in World War II."/>
    <x v="56"/>
    <n v="1250"/>
    <x v="2"/>
    <x v="0"/>
    <s v="USD"/>
    <n v="1316883753"/>
    <x v="463"/>
    <n v="1311699753"/>
    <b v="0"/>
    <n v="11"/>
    <b v="0"/>
    <s v="film &amp; video/animation"/>
    <n v="113.64"/>
    <x v="0"/>
    <n v="2011"/>
    <x v="5"/>
  </r>
  <r>
    <n v="0"/>
    <n v="464"/>
    <s v="PokÃ©Movie - A PokÃ©monâ„¢ school project"/>
    <s v="We are three students that want to make a short PokÃ©mon movie as a school project!"/>
    <x v="132"/>
    <n v="1"/>
    <x v="2"/>
    <x v="12"/>
    <s v="EUR"/>
    <n v="1463602935"/>
    <x v="464"/>
    <n v="1461874935"/>
    <b v="0"/>
    <n v="1"/>
    <b v="0"/>
    <s v="film &amp; video/animation"/>
    <n v="1"/>
    <x v="0"/>
    <n v="2016"/>
    <x v="5"/>
  </r>
  <r>
    <n v="27"/>
    <n v="465"/>
    <s v="&quot;Amp&quot; A Story About a Robot"/>
    <s v="&quot;Amp&quot; is a short film about a robot with needs."/>
    <x v="133"/>
    <n v="138"/>
    <x v="2"/>
    <x v="0"/>
    <s v="USD"/>
    <n v="1403837574"/>
    <x v="465"/>
    <n v="1402455174"/>
    <b v="0"/>
    <n v="8"/>
    <b v="0"/>
    <s v="film &amp; video/animation"/>
    <n v="17.25"/>
    <x v="0"/>
    <n v="2014"/>
    <x v="5"/>
  </r>
  <r>
    <n v="1"/>
    <n v="466"/>
    <s v="The Legend Of The Crimson Knight"/>
    <s v="(Working storyboard for animated project) A multi-generational Knight that wages war on criminals and corrupt governments"/>
    <x v="3"/>
    <n v="76"/>
    <x v="2"/>
    <x v="0"/>
    <s v="USD"/>
    <n v="1347057464"/>
    <x v="466"/>
    <n v="1344465464"/>
    <b v="0"/>
    <n v="5"/>
    <b v="0"/>
    <s v="film &amp; video/animation"/>
    <n v="15.2"/>
    <x v="0"/>
    <n v="2012"/>
    <x v="5"/>
  </r>
  <r>
    <n v="22"/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x v="0"/>
    <s v="USD"/>
    <n v="1348849134"/>
    <x v="467"/>
    <n v="1344961134"/>
    <b v="0"/>
    <n v="39"/>
    <b v="0"/>
    <s v="film &amp; video/animation"/>
    <n v="110.64"/>
    <x v="0"/>
    <n v="2012"/>
    <x v="5"/>
  </r>
  <r>
    <n v="0"/>
    <n v="468"/>
    <s v="Storyville: Return of the Vodou Queen"/>
    <s v="After the devastation of a massive Hurricane, main character that has strong's ties to the city returns to find everything in ruins. As"/>
    <x v="51"/>
    <n v="0"/>
    <x v="2"/>
    <x v="0"/>
    <s v="USD"/>
    <n v="1341978665"/>
    <x v="468"/>
    <n v="1336795283"/>
    <b v="0"/>
    <n v="0"/>
    <b v="0"/>
    <s v="film &amp; video/animation"/>
    <n v="0"/>
    <x v="0"/>
    <n v="2012"/>
    <x v="5"/>
  </r>
  <r>
    <n v="0"/>
    <n v="469"/>
    <s v="Dreamland PERSONALISED Animated Shorts Film"/>
    <s v="Create a personalised animation film using your child's name and photo."/>
    <x v="12"/>
    <n v="0"/>
    <x v="2"/>
    <x v="1"/>
    <s v="GBP"/>
    <n v="1409960724"/>
    <x v="469"/>
    <n v="1404776724"/>
    <b v="0"/>
    <n v="0"/>
    <b v="0"/>
    <s v="film &amp; video/animation"/>
    <n v="0"/>
    <x v="0"/>
    <n v="2014"/>
    <x v="5"/>
  </r>
  <r>
    <n v="1"/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x v="0"/>
    <s v="USD"/>
    <n v="1389844800"/>
    <x v="470"/>
    <n v="1385524889"/>
    <b v="0"/>
    <n v="2"/>
    <b v="0"/>
    <s v="film &amp; video/animation"/>
    <n v="25.5"/>
    <x v="0"/>
    <n v="2013"/>
    <x v="5"/>
  </r>
  <r>
    <n v="12"/>
    <n v="471"/>
    <s v="Red Origins"/>
    <s v="Three kids try to stop Mazi Mbe's plan to restore Africa to its original state where Tricksters &amp; Spirits ruled_x000a_and Juju was law."/>
    <x v="56"/>
    <n v="6541"/>
    <x v="2"/>
    <x v="0"/>
    <s v="USD"/>
    <n v="1397924379"/>
    <x v="471"/>
    <n v="1394039979"/>
    <b v="0"/>
    <n v="170"/>
    <b v="0"/>
    <s v="film &amp; video/animation"/>
    <n v="38.479999999999997"/>
    <x v="0"/>
    <n v="2014"/>
    <x v="5"/>
  </r>
  <r>
    <n v="18"/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x v="0"/>
    <s v="USD"/>
    <n v="1408831718"/>
    <x v="472"/>
    <n v="1406239718"/>
    <b v="0"/>
    <n v="5"/>
    <b v="0"/>
    <s v="film &amp; video/animation"/>
    <n v="28.2"/>
    <x v="0"/>
    <n v="2014"/>
    <x v="5"/>
  </r>
  <r>
    <n v="3"/>
    <n v="473"/>
    <s v="QUANTUM KIDZ - 3D animated pilot - THE ULTIMATE GOAL"/>
    <s v="Quantum Kidz follows a young girlâ€™s journey becoming a superhero and dealing with alien threats against the Earth!"/>
    <x v="11"/>
    <n v="861"/>
    <x v="2"/>
    <x v="0"/>
    <s v="USD"/>
    <n v="1410972319"/>
    <x v="473"/>
    <n v="1408380319"/>
    <b v="0"/>
    <n v="14"/>
    <b v="0"/>
    <s v="film &amp; video/animation"/>
    <n v="61.5"/>
    <x v="0"/>
    <n v="2014"/>
    <x v="5"/>
  </r>
  <r>
    <n v="0"/>
    <n v="474"/>
    <s v="TAO Mr. Fantastic!!"/>
    <s v="Time travel the light Mr. Fantastic!  Spin the dimensions toward other continuums and worlds.  Hold onto your panties."/>
    <x v="126"/>
    <n v="1"/>
    <x v="2"/>
    <x v="0"/>
    <s v="USD"/>
    <n v="1487318029"/>
    <x v="474"/>
    <n v="1484726029"/>
    <b v="0"/>
    <n v="1"/>
    <b v="0"/>
    <s v="film &amp; video/animation"/>
    <n v="1"/>
    <x v="0"/>
    <n v="2017"/>
    <x v="5"/>
  </r>
  <r>
    <n v="0"/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x v="0"/>
    <s v="USD"/>
    <n v="1430877843"/>
    <x v="475"/>
    <n v="1428285843"/>
    <b v="0"/>
    <n v="0"/>
    <b v="0"/>
    <s v="film &amp; video/animation"/>
    <n v="0"/>
    <x v="0"/>
    <n v="2015"/>
    <x v="5"/>
  </r>
  <r>
    <n v="2"/>
    <n v="476"/>
    <s v="Sight Word Music Videos"/>
    <s v="Animated Music Videos that teach kids how to read."/>
    <x v="135"/>
    <n v="4906.59"/>
    <x v="2"/>
    <x v="0"/>
    <s v="USD"/>
    <n v="1401767940"/>
    <x v="476"/>
    <n v="1398727441"/>
    <b v="0"/>
    <n v="124"/>
    <b v="0"/>
    <s v="film &amp; video/animation"/>
    <n v="39.57"/>
    <x v="0"/>
    <n v="2014"/>
    <x v="5"/>
  </r>
  <r>
    <n v="0"/>
    <n v="477"/>
    <s v="Hymn of Unity"/>
    <s v="A Comedy-drama animation revolving around a man who finds a problematic pair of headphones that literally take over his whole life."/>
    <x v="15"/>
    <n v="0"/>
    <x v="2"/>
    <x v="0"/>
    <s v="USD"/>
    <n v="1337371334"/>
    <x v="477"/>
    <n v="1332187334"/>
    <b v="0"/>
    <n v="0"/>
    <b v="0"/>
    <s v="film &amp; video/animation"/>
    <n v="0"/>
    <x v="0"/>
    <n v="2012"/>
    <x v="5"/>
  </r>
  <r>
    <n v="0"/>
    <n v="478"/>
    <s v="BABY HUEY IN A FEATURE FILM /  &quot;LUCKY DUCK&quot;"/>
    <s v="this is an animated full length film of an old classic with new life to it. That gigantic and naive duckling we all love  ."/>
    <x v="3"/>
    <n v="0"/>
    <x v="2"/>
    <x v="0"/>
    <s v="USD"/>
    <n v="1427921509"/>
    <x v="478"/>
    <n v="1425333109"/>
    <b v="0"/>
    <n v="0"/>
    <b v="0"/>
    <s v="film &amp; video/animation"/>
    <n v="0"/>
    <x v="0"/>
    <n v="2015"/>
    <x v="5"/>
  </r>
  <r>
    <n v="33"/>
    <n v="479"/>
    <s v="Harvard Math 55A and Stanford Math 51H Animated!"/>
    <s v="ANIMATING the most INFAMOUS Math Courses in America and TRANSLATING them for the mathematical underdog!"/>
    <x v="36"/>
    <n v="4884"/>
    <x v="2"/>
    <x v="0"/>
    <s v="USD"/>
    <n v="1416566835"/>
    <x v="479"/>
    <n v="1411379235"/>
    <b v="0"/>
    <n v="55"/>
    <b v="0"/>
    <s v="film &amp; video/animation"/>
    <n v="88.8"/>
    <x v="0"/>
    <n v="2014"/>
    <x v="5"/>
  </r>
  <r>
    <n v="19"/>
    <n v="480"/>
    <s v="The CafÃ©"/>
    <s v="To court his muse, an artist must first outsmart her dog.  A short animated film collaboration by Dana and Terrence Masson."/>
    <x v="79"/>
    <n v="7764"/>
    <x v="2"/>
    <x v="0"/>
    <s v="USD"/>
    <n v="1376049615"/>
    <x v="480"/>
    <n v="1373457615"/>
    <b v="0"/>
    <n v="140"/>
    <b v="0"/>
    <s v="film &amp; video/animation"/>
    <n v="55.46"/>
    <x v="0"/>
    <n v="2013"/>
    <x v="5"/>
  </r>
  <r>
    <n v="6"/>
    <n v="481"/>
    <s v="ERA"/>
    <s v="The year is 2043. Test subject David Beck has been augmented with psychokinetic abilities. He uses his newfound gifts to thwart evil."/>
    <x v="11"/>
    <n v="1830"/>
    <x v="2"/>
    <x v="0"/>
    <s v="USD"/>
    <n v="1349885289"/>
    <x v="481"/>
    <n v="1347293289"/>
    <b v="0"/>
    <n v="21"/>
    <b v="0"/>
    <s v="film &amp; video/animation"/>
    <n v="87.14"/>
    <x v="0"/>
    <n v="2012"/>
    <x v="5"/>
  </r>
  <r>
    <n v="0"/>
    <n v="482"/>
    <s v="Animated Stand-up Routines Shenanigans"/>
    <s v="Help me quit my day job and also create animated Stand-up routines from local up and coming comedians."/>
    <x v="3"/>
    <n v="10"/>
    <x v="2"/>
    <x v="0"/>
    <s v="USD"/>
    <n v="1460644440"/>
    <x v="482"/>
    <n v="1458336690"/>
    <b v="0"/>
    <n v="1"/>
    <b v="0"/>
    <s v="film &amp; video/animation"/>
    <n v="10"/>
    <x v="0"/>
    <n v="2016"/>
    <x v="5"/>
  </r>
  <r>
    <n v="50"/>
    <n v="483"/>
    <s v="Misri Bunch: Names of Allah series 2"/>
    <s v="Help to fund a children's animation Series. Teaching good morals and conduct. Also includes simplified teachings about Islam and Allah."/>
    <x v="36"/>
    <n v="7530"/>
    <x v="2"/>
    <x v="1"/>
    <s v="GBP"/>
    <n v="1359434672"/>
    <x v="483"/>
    <n v="1354250672"/>
    <b v="0"/>
    <n v="147"/>
    <b v="0"/>
    <s v="film &amp; video/animation"/>
    <n v="51.22"/>
    <x v="0"/>
    <n v="2012"/>
    <x v="5"/>
  </r>
  <r>
    <n v="0"/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x v="1"/>
    <s v="GBP"/>
    <n v="1446766372"/>
    <x v="484"/>
    <n v="1443220372"/>
    <b v="0"/>
    <n v="11"/>
    <b v="0"/>
    <s v="film &amp; video/animation"/>
    <n v="13.55"/>
    <x v="0"/>
    <n v="2015"/>
    <x v="5"/>
  </r>
  <r>
    <n v="22"/>
    <n v="485"/>
    <s v="The Lighthouse and the Lock cartoon - funny stuff for kids."/>
    <s v="Last few days to make this toon a reality! 5 funny toons for YOU! See the pilot episode here!"/>
    <x v="136"/>
    <n v="8315.01"/>
    <x v="2"/>
    <x v="1"/>
    <s v="GBP"/>
    <n v="1368792499"/>
    <x v="485"/>
    <n v="1366200499"/>
    <b v="0"/>
    <n v="125"/>
    <b v="0"/>
    <s v="film &amp; video/animation"/>
    <n v="66.52"/>
    <x v="0"/>
    <n v="2013"/>
    <x v="5"/>
  </r>
  <r>
    <n v="0"/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x v="2"/>
    <s v="AUD"/>
    <n v="1401662239"/>
    <x v="486"/>
    <n v="1399070239"/>
    <b v="0"/>
    <n v="1"/>
    <b v="0"/>
    <s v="film &amp; video/animation"/>
    <n v="50"/>
    <x v="0"/>
    <n v="2014"/>
    <x v="5"/>
  </r>
  <r>
    <n v="0"/>
    <n v="487"/>
    <s v="The Adventures of Daryl and Straight Man"/>
    <s v="Hey everyone we are producing a new show called The Adventures of Daryl and Straight Man. It is an animated comedy web series."/>
    <x v="63"/>
    <n v="0"/>
    <x v="2"/>
    <x v="5"/>
    <s v="CAD"/>
    <n v="1482678994"/>
    <x v="487"/>
    <n v="1477491394"/>
    <b v="0"/>
    <n v="0"/>
    <b v="0"/>
    <s v="film &amp; video/animation"/>
    <n v="0"/>
    <x v="0"/>
    <n v="2016"/>
    <x v="5"/>
  </r>
  <r>
    <n v="0"/>
    <n v="488"/>
    <s v="City Animals independent cartoon series"/>
    <s v="When humans left the earth, the animals took over the city. What could go wrong? Well...everything!"/>
    <x v="14"/>
    <n v="0"/>
    <x v="2"/>
    <x v="0"/>
    <s v="USD"/>
    <n v="1483924700"/>
    <x v="488"/>
    <n v="1481332700"/>
    <b v="0"/>
    <n v="0"/>
    <b v="0"/>
    <s v="film &amp; video/animation"/>
    <n v="0"/>
    <x v="0"/>
    <n v="2016"/>
    <x v="5"/>
  </r>
  <r>
    <n v="0"/>
    <n v="489"/>
    <s v="THE GUINEAS SHOW"/>
    <s v="Help America's favorite dysfunctional immigrant family THE GUINEAS launch the first season of their animated web series."/>
    <x v="138"/>
    <n v="215"/>
    <x v="2"/>
    <x v="0"/>
    <s v="USD"/>
    <n v="1325763180"/>
    <x v="489"/>
    <n v="1323084816"/>
    <b v="0"/>
    <n v="3"/>
    <b v="0"/>
    <s v="film &amp; video/animation"/>
    <n v="71.67"/>
    <x v="0"/>
    <n v="2011"/>
    <x v="5"/>
  </r>
  <r>
    <n v="0"/>
    <n v="490"/>
    <s v="PROJECT IS CANCELLED"/>
    <s v="Cancelled"/>
    <x v="28"/>
    <n v="0"/>
    <x v="2"/>
    <x v="0"/>
    <s v="USD"/>
    <n v="1345677285"/>
    <x v="490"/>
    <n v="1343085285"/>
    <b v="0"/>
    <n v="0"/>
    <b v="0"/>
    <s v="film &amp; video/animation"/>
    <n v="0"/>
    <x v="0"/>
    <n v="2012"/>
    <x v="5"/>
  </r>
  <r>
    <n v="0"/>
    <n v="491"/>
    <s v="Guess What? Gus"/>
    <s v="&quot;Guess What? Gus&quot; is a magical animated comedy that follow a new kid who playful antics for attention make the news."/>
    <x v="3"/>
    <n v="0"/>
    <x v="2"/>
    <x v="0"/>
    <s v="USD"/>
    <n v="1453937699"/>
    <x v="491"/>
    <n v="1451345699"/>
    <b v="0"/>
    <n v="0"/>
    <b v="0"/>
    <s v="film &amp; video/animation"/>
    <n v="0"/>
    <x v="0"/>
    <n v="2015"/>
    <x v="5"/>
  </r>
  <r>
    <n v="0"/>
    <n v="492"/>
    <s v="Project: eXelcius - Next Generation Movie"/>
    <s v="This project aims to create a 3D animated movie that is created by it's fans, it's content and plot will be driven by it's followers."/>
    <x v="139"/>
    <n v="0"/>
    <x v="2"/>
    <x v="11"/>
    <s v="SEK"/>
    <n v="1476319830"/>
    <x v="492"/>
    <n v="1471135830"/>
    <b v="0"/>
    <n v="0"/>
    <b v="0"/>
    <s v="film &amp; video/animation"/>
    <n v="0"/>
    <x v="0"/>
    <n v="2016"/>
    <x v="5"/>
  </r>
  <r>
    <n v="0"/>
    <n v="493"/>
    <s v="Joc Barrera The Chupacabra Hunter"/>
    <s v="The Chupacabra is not a myth and one man is on a mission to prove its existence no matter what, his name is Joc Barrera."/>
    <x v="11"/>
    <n v="0"/>
    <x v="2"/>
    <x v="1"/>
    <s v="GBP"/>
    <n v="1432142738"/>
    <x v="493"/>
    <n v="1429550738"/>
    <b v="0"/>
    <n v="0"/>
    <b v="0"/>
    <s v="film &amp; video/animation"/>
    <n v="0"/>
    <x v="0"/>
    <n v="2015"/>
    <x v="5"/>
  </r>
  <r>
    <n v="0"/>
    <n v="494"/>
    <s v="The Grigori"/>
    <s v="Angels come to Earth in human disguise to deceive mankind, rule the Earth as gods, create a hybrid army &amp; destroy all who oppose them."/>
    <x v="22"/>
    <n v="31"/>
    <x v="2"/>
    <x v="0"/>
    <s v="USD"/>
    <n v="1404356400"/>
    <x v="494"/>
    <n v="1402343765"/>
    <b v="0"/>
    <n v="3"/>
    <b v="0"/>
    <s v="film &amp; video/animation"/>
    <n v="10.33"/>
    <x v="0"/>
    <n v="2014"/>
    <x v="5"/>
  </r>
  <r>
    <n v="0"/>
    <n v="495"/>
    <s v="Average Heroes pilot"/>
    <s v="two friends set out to conquer and reach the level cap of the quest watch, how will they do it when they're 2 teenage idiots"/>
    <x v="39"/>
    <n v="0"/>
    <x v="2"/>
    <x v="0"/>
    <s v="USD"/>
    <n v="1437076305"/>
    <x v="495"/>
    <n v="1434484305"/>
    <b v="0"/>
    <n v="0"/>
    <b v="0"/>
    <s v="film &amp; video/animation"/>
    <n v="0"/>
    <x v="0"/>
    <n v="2015"/>
    <x v="5"/>
  </r>
  <r>
    <n v="0"/>
    <n v="496"/>
    <s v="Airships and Anatasia: The Movie"/>
    <s v="The movie is about the adventures of Ethan, Danna, The mysterious inventor and more."/>
    <x v="127"/>
    <n v="1"/>
    <x v="2"/>
    <x v="0"/>
    <s v="USD"/>
    <n v="1392070874"/>
    <x v="496"/>
    <n v="1386886874"/>
    <b v="0"/>
    <n v="1"/>
    <b v="0"/>
    <s v="film &amp; video/animation"/>
    <n v="1"/>
    <x v="0"/>
    <n v="2013"/>
    <x v="5"/>
  </r>
  <r>
    <n v="1"/>
    <n v="497"/>
    <s v="Galaxy Probe Kids"/>
    <s v="live-action/animated series pilot."/>
    <x v="140"/>
    <n v="30"/>
    <x v="2"/>
    <x v="0"/>
    <s v="USD"/>
    <n v="1419483600"/>
    <x v="497"/>
    <n v="1414889665"/>
    <b v="0"/>
    <n v="3"/>
    <b v="0"/>
    <s v="film &amp; video/animation"/>
    <n v="10"/>
    <x v="0"/>
    <n v="2014"/>
    <x v="5"/>
  </r>
  <r>
    <n v="5"/>
    <n v="498"/>
    <s v="ANGAL TENTARA and The Root of All Evil"/>
    <s v="AT is an Interactive Animation made for the iPad where the user becomes part of the story. It's a fantastic journey of discovery!"/>
    <x v="141"/>
    <n v="2994"/>
    <x v="2"/>
    <x v="0"/>
    <s v="USD"/>
    <n v="1324664249"/>
    <x v="498"/>
    <n v="1321035449"/>
    <b v="0"/>
    <n v="22"/>
    <b v="0"/>
    <s v="film &amp; video/animation"/>
    <n v="136.09"/>
    <x v="0"/>
    <n v="2011"/>
    <x v="5"/>
  </r>
  <r>
    <n v="10"/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x v="0"/>
    <s v="USD"/>
    <n v="1255381140"/>
    <x v="499"/>
    <n v="1250630968"/>
    <b v="0"/>
    <n v="26"/>
    <b v="0"/>
    <s v="film &amp; video/animation"/>
    <n v="73.459999999999994"/>
    <x v="0"/>
    <n v="2009"/>
    <x v="5"/>
  </r>
  <r>
    <n v="3"/>
    <n v="500"/>
    <s v="Stephen Colbert animated video"/>
    <s v="This animated dark comedy video highlights Stephen Colbert as a super hero-like figure within a corrupt and sinister world manipulated by the media."/>
    <x v="115"/>
    <n v="215"/>
    <x v="2"/>
    <x v="0"/>
    <s v="USD"/>
    <n v="1273356960"/>
    <x v="500"/>
    <n v="1268255751"/>
    <b v="0"/>
    <n v="4"/>
    <b v="0"/>
    <s v="film &amp; video/animation"/>
    <n v="53.75"/>
    <x v="0"/>
    <n v="2010"/>
    <x v="5"/>
  </r>
  <r>
    <n v="0"/>
    <n v="501"/>
    <s v="World War 4"/>
    <s v="Based on the invention portfolio of a patented inventor World War Four is a look into the future of warfare and humanity as a whole"/>
    <x v="3"/>
    <n v="0"/>
    <x v="2"/>
    <x v="0"/>
    <s v="USD"/>
    <n v="1310189851"/>
    <x v="501"/>
    <n v="1307597851"/>
    <b v="0"/>
    <n v="0"/>
    <b v="0"/>
    <s v="film &amp; video/animation"/>
    <n v="0"/>
    <x v="0"/>
    <n v="2011"/>
    <x v="5"/>
  </r>
  <r>
    <n v="1"/>
    <n v="502"/>
    <s v="Strawberry Bowl"/>
    <s v="This Strawberry Bowl concept is the 1st of many episodes.  These episodes will be released in accordance with the harvest of the month."/>
    <x v="22"/>
    <n v="230"/>
    <x v="2"/>
    <x v="0"/>
    <s v="USD"/>
    <n v="1332073025"/>
    <x v="502"/>
    <n v="1329484625"/>
    <b v="0"/>
    <n v="4"/>
    <b v="0"/>
    <s v="film &amp; video/animation"/>
    <n v="57.5"/>
    <x v="0"/>
    <n v="2012"/>
    <x v="5"/>
  </r>
  <r>
    <n v="2"/>
    <n v="503"/>
    <s v="Jimmy There and Back - Documentary Animation"/>
    <s v="Jimmy wants to live life and see his grandchildren grow up, but alcoholism threatens to curtail everything he dreams of."/>
    <x v="115"/>
    <n v="114"/>
    <x v="2"/>
    <x v="1"/>
    <s v="GBP"/>
    <n v="1421498303"/>
    <x v="503"/>
    <n v="1418906303"/>
    <b v="0"/>
    <n v="9"/>
    <b v="0"/>
    <s v="film &amp; video/animation"/>
    <n v="12.67"/>
    <x v="0"/>
    <n v="2014"/>
    <x v="5"/>
  </r>
  <r>
    <n v="1"/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x v="0"/>
    <s v="USD"/>
    <n v="1334097387"/>
    <x v="504"/>
    <n v="1328916987"/>
    <b v="0"/>
    <n v="5"/>
    <b v="0"/>
    <s v="film &amp; video/animation"/>
    <n v="67"/>
    <x v="0"/>
    <n v="2012"/>
    <x v="5"/>
  </r>
  <r>
    <n v="0"/>
    <n v="505"/>
    <s v="MY4FACES THE ANIMATED MOVIE"/>
    <s v="This wonderful movie will tells the story of two adorable aliens who crash land into a familyâ€™s backyard, and travel the Earth."/>
    <x v="14"/>
    <n v="52"/>
    <x v="2"/>
    <x v="0"/>
    <s v="USD"/>
    <n v="1451010086"/>
    <x v="505"/>
    <n v="1447122086"/>
    <b v="0"/>
    <n v="14"/>
    <b v="0"/>
    <s v="film &amp; video/animation"/>
    <n v="3.71"/>
    <x v="0"/>
    <n v="2015"/>
    <x v="5"/>
  </r>
  <r>
    <n v="0"/>
    <n v="506"/>
    <s v="Age of Spirit: The Battle in Heaven"/>
    <s v="A feature-length 3D animation that depicts what happened when the Son of the Morning rebelled against God."/>
    <x v="61"/>
    <n v="250"/>
    <x v="2"/>
    <x v="0"/>
    <s v="USD"/>
    <n v="1376140520"/>
    <x v="506"/>
    <n v="1373548520"/>
    <b v="0"/>
    <n v="1"/>
    <b v="0"/>
    <s v="film &amp; video/animation"/>
    <n v="250"/>
    <x v="0"/>
    <n v="2013"/>
    <x v="5"/>
  </r>
  <r>
    <n v="3"/>
    <n v="507"/>
    <s v="Code Monkeys"/>
    <s v="&quot;Code Monkey(s)&quot; is a short animated-series about life from the perspective of an engineer who feels like an actual &quot;Code Monkey&quot;."/>
    <x v="22"/>
    <n v="640"/>
    <x v="2"/>
    <x v="0"/>
    <s v="USD"/>
    <n v="1350687657"/>
    <x v="507"/>
    <n v="1346799657"/>
    <b v="0"/>
    <n v="10"/>
    <b v="0"/>
    <s v="film &amp; video/animation"/>
    <n v="64"/>
    <x v="0"/>
    <n v="2012"/>
    <x v="5"/>
  </r>
  <r>
    <n v="1"/>
    <n v="508"/>
    <s v="Heroes Faith II (Superior Soldier)"/>
    <s v="A stop-motion animated action packed adventure. Telling a great story with an even greater message. Join me and lets change the world."/>
    <x v="63"/>
    <n v="400"/>
    <x v="2"/>
    <x v="0"/>
    <s v="USD"/>
    <n v="1337955240"/>
    <x v="508"/>
    <n v="1332808501"/>
    <b v="0"/>
    <n v="3"/>
    <b v="0"/>
    <s v="film &amp; video/animation"/>
    <n v="133.33000000000001"/>
    <x v="0"/>
    <n v="2012"/>
    <x v="5"/>
  </r>
  <r>
    <n v="0"/>
    <n v="509"/>
    <s v="Indian in Chelsea - Web Animated series"/>
    <s v="A hilarious comedy podcast being turned into an animated series  about an indian servant and his boss."/>
    <x v="10"/>
    <n v="10"/>
    <x v="2"/>
    <x v="1"/>
    <s v="GBP"/>
    <n v="1435504170"/>
    <x v="509"/>
    <n v="1432912170"/>
    <b v="0"/>
    <n v="1"/>
    <b v="0"/>
    <s v="film &amp; video/animation"/>
    <n v="10"/>
    <x v="0"/>
    <n v="2015"/>
    <x v="5"/>
  </r>
  <r>
    <n v="0"/>
    <n v="510"/>
    <s v="TPI Episode 2: Doomsday Dean"/>
    <s v="A mile below the Franco-Swiss border Dean manages to break the Large Hadron Collider and triggers the end of the world."/>
    <x v="32"/>
    <n v="0"/>
    <x v="2"/>
    <x v="0"/>
    <s v="USD"/>
    <n v="1456805639"/>
    <x v="510"/>
    <n v="1454213639"/>
    <b v="0"/>
    <n v="0"/>
    <b v="0"/>
    <s v="film &amp; video/animation"/>
    <n v="0"/>
    <x v="0"/>
    <n v="2016"/>
    <x v="5"/>
  </r>
  <r>
    <n v="3"/>
    <n v="511"/>
    <s v="Stuck On An Eyeland"/>
    <s v="A project that incorporates animation and comic art into a relevant story. 4 boys, 1 eyeland, and a whole lot of drama!!!"/>
    <x v="10"/>
    <n v="150"/>
    <x v="2"/>
    <x v="0"/>
    <s v="USD"/>
    <n v="1365228982"/>
    <x v="511"/>
    <n v="1362640582"/>
    <b v="0"/>
    <n v="5"/>
    <b v="0"/>
    <s v="film &amp; video/animation"/>
    <n v="30"/>
    <x v="0"/>
    <n v="2013"/>
    <x v="5"/>
  </r>
  <r>
    <n v="0"/>
    <n v="512"/>
    <s v="Otherkin The Animated Series"/>
    <s v="We have a fully developed 2D animated series that requires more professional animation. Our first 2 home-animated eps are up online."/>
    <x v="6"/>
    <n v="11"/>
    <x v="2"/>
    <x v="0"/>
    <s v="USD"/>
    <n v="1479667727"/>
    <x v="512"/>
    <n v="1475776127"/>
    <b v="0"/>
    <n v="2"/>
    <b v="0"/>
    <s v="film &amp; video/animation"/>
    <n v="5.5"/>
    <x v="0"/>
    <n v="2016"/>
    <x v="5"/>
  </r>
  <r>
    <n v="14"/>
    <n v="513"/>
    <s v="Paradigm Spiral - The Animated Series"/>
    <s v="A sci-fi fantasy 2.5D anime styled series about some guys trying to save the world, probably..."/>
    <x v="63"/>
    <n v="6962"/>
    <x v="2"/>
    <x v="0"/>
    <s v="USD"/>
    <n v="1471244400"/>
    <x v="513"/>
    <n v="1467387705"/>
    <b v="0"/>
    <n v="68"/>
    <b v="0"/>
    <s v="film &amp; video/animation"/>
    <n v="102.38"/>
    <x v="0"/>
    <n v="2016"/>
    <x v="5"/>
  </r>
  <r>
    <n v="3"/>
    <n v="514"/>
    <s v="I'm Sticking With You."/>
    <s v="A film created entirely out of paper, visual effects and found objects depicts how one man created a new life for himself."/>
    <x v="15"/>
    <n v="50"/>
    <x v="2"/>
    <x v="5"/>
    <s v="CAD"/>
    <n v="1407595447"/>
    <x v="514"/>
    <n v="1405003447"/>
    <b v="0"/>
    <n v="3"/>
    <b v="0"/>
    <s v="film &amp; video/animation"/>
    <n v="16.670000000000002"/>
    <x v="0"/>
    <n v="2014"/>
    <x v="5"/>
  </r>
  <r>
    <n v="25"/>
    <n v="515"/>
    <s v="A Tale of Faith - An Animated Short Film"/>
    <s v="A Tale of Faith is an animated short film based on the heartwarming tale by Rebbe Nachman of Breslov."/>
    <x v="143"/>
    <n v="24651"/>
    <x v="2"/>
    <x v="0"/>
    <s v="USD"/>
    <n v="1451389601"/>
    <x v="515"/>
    <n v="1447933601"/>
    <b v="0"/>
    <n v="34"/>
    <b v="0"/>
    <s v="film &amp; video/animation"/>
    <n v="725.03"/>
    <x v="0"/>
    <n v="2015"/>
    <x v="5"/>
  </r>
  <r>
    <n v="0"/>
    <n v="516"/>
    <s v="Shipmates"/>
    <s v="A big brother style comedy animation series starring famous seafarers"/>
    <x v="10"/>
    <n v="0"/>
    <x v="2"/>
    <x v="1"/>
    <s v="GBP"/>
    <n v="1432752080"/>
    <x v="516"/>
    <n v="1427568080"/>
    <b v="0"/>
    <n v="0"/>
    <b v="0"/>
    <s v="film &amp; video/animation"/>
    <n v="0"/>
    <x v="0"/>
    <n v="2015"/>
    <x v="5"/>
  </r>
  <r>
    <n v="1"/>
    <n v="517"/>
    <s v="Honeybee: The Animated Series Trailer"/>
    <s v="Honeybee is a cartoon about a girl who can talk to bugs, and her quest to save the bees! Adventure, humor, and lots of fun characters."/>
    <x v="36"/>
    <n v="205"/>
    <x v="2"/>
    <x v="0"/>
    <s v="USD"/>
    <n v="1486046761"/>
    <x v="517"/>
    <n v="1483454761"/>
    <b v="0"/>
    <n v="3"/>
    <b v="0"/>
    <s v="film &amp; video/animation"/>
    <n v="68.33"/>
    <x v="0"/>
    <n v="2017"/>
    <x v="5"/>
  </r>
  <r>
    <n v="0"/>
    <n v="518"/>
    <s v="Somorrah"/>
    <s v="The community of Somorrah is peaceful and unblemished until &quot;The Boss&quot; power and money starts to diminish &amp; plans to gain it all back!"/>
    <x v="144"/>
    <n v="0"/>
    <x v="2"/>
    <x v="0"/>
    <s v="USD"/>
    <n v="1441550760"/>
    <x v="518"/>
    <n v="1438958824"/>
    <b v="0"/>
    <n v="0"/>
    <b v="0"/>
    <s v="film &amp; video/animation"/>
    <n v="0"/>
    <x v="0"/>
    <n v="2015"/>
    <x v="5"/>
  </r>
  <r>
    <n v="23"/>
    <n v="519"/>
    <s v="M dot Strange's &quot;I am Nightmare&quot;"/>
    <s v="&quot;When the dream of childhood is stolen... a nightmare is born&quot; A dark animated fantasy film by indie filmmaker M dot Strange."/>
    <x v="145"/>
    <n v="2746"/>
    <x v="2"/>
    <x v="0"/>
    <s v="USD"/>
    <n v="1354699421"/>
    <x v="519"/>
    <n v="1352107421"/>
    <b v="0"/>
    <n v="70"/>
    <b v="0"/>
    <s v="film &amp; video/animation"/>
    <n v="39.229999999999997"/>
    <x v="0"/>
    <n v="2012"/>
    <x v="5"/>
  </r>
  <r>
    <n v="102"/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x v="520"/>
    <n v="1447174261"/>
    <b v="0"/>
    <n v="34"/>
    <b v="1"/>
    <s v="theater/plays"/>
    <n v="150.15"/>
    <x v="1"/>
    <n v="2015"/>
    <x v="6"/>
  </r>
  <r>
    <n v="105"/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x v="521"/>
    <n v="1475460819"/>
    <b v="0"/>
    <n v="56"/>
    <b v="1"/>
    <s v="theater/plays"/>
    <n v="93.43"/>
    <x v="1"/>
    <n v="2016"/>
    <x v="6"/>
  </r>
  <r>
    <n v="115"/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x v="522"/>
    <n v="1456793925"/>
    <b v="0"/>
    <n v="31"/>
    <b v="1"/>
    <s v="theater/plays"/>
    <n v="110.97"/>
    <x v="1"/>
    <n v="2016"/>
    <x v="6"/>
  </r>
  <r>
    <n v="121"/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x v="523"/>
    <n v="1440213076"/>
    <b v="0"/>
    <n v="84"/>
    <b v="1"/>
    <s v="theater/plays"/>
    <n v="71.790000000000006"/>
    <x v="1"/>
    <n v="2015"/>
    <x v="6"/>
  </r>
  <r>
    <n v="109"/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x v="524"/>
    <n v="1462209169"/>
    <b v="0"/>
    <n v="130"/>
    <b v="1"/>
    <s v="theater/plays"/>
    <n v="29.26"/>
    <x v="1"/>
    <n v="2016"/>
    <x v="6"/>
  </r>
  <r>
    <n v="100"/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x v="525"/>
    <n v="1406713041"/>
    <b v="0"/>
    <n v="12"/>
    <b v="1"/>
    <s v="theater/plays"/>
    <n v="1000"/>
    <x v="1"/>
    <n v="2014"/>
    <x v="6"/>
  </r>
  <r>
    <n v="114"/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x v="526"/>
    <n v="1436278344"/>
    <b v="0"/>
    <n v="23"/>
    <b v="1"/>
    <s v="theater/plays"/>
    <n v="74.349999999999994"/>
    <x v="1"/>
    <n v="2015"/>
    <x v="6"/>
  </r>
  <r>
    <n v="101"/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x v="527"/>
    <n v="1484715366"/>
    <b v="0"/>
    <n v="158"/>
    <b v="1"/>
    <s v="theater/plays"/>
    <n v="63.83"/>
    <x v="1"/>
    <n v="2017"/>
    <x v="6"/>
  </r>
  <r>
    <n v="116"/>
    <n v="528"/>
    <s v="Devastated No Matter What"/>
    <s v="A Festival Backed Production of a Full-Length Play."/>
    <x v="146"/>
    <n v="1330"/>
    <x v="0"/>
    <x v="0"/>
    <s v="USD"/>
    <n v="1434921600"/>
    <x v="528"/>
    <n v="1433109907"/>
    <b v="0"/>
    <n v="30"/>
    <b v="1"/>
    <s v="theater/plays"/>
    <n v="44.33"/>
    <x v="1"/>
    <n v="2015"/>
    <x v="6"/>
  </r>
  <r>
    <n v="130"/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x v="529"/>
    <n v="1482281094"/>
    <b v="0"/>
    <n v="18"/>
    <b v="1"/>
    <s v="theater/plays"/>
    <n v="86.94"/>
    <x v="1"/>
    <n v="2016"/>
    <x v="6"/>
  </r>
  <r>
    <n v="108"/>
    <n v="530"/>
    <s v="Corners Grove"/>
    <s v="Corners Grove is a coming-of-age play about leaving home, gender identity and the death of Whitney Houston; will benefit Win NYC."/>
    <x v="147"/>
    <n v="3670"/>
    <x v="0"/>
    <x v="0"/>
    <s v="USD"/>
    <n v="1435111200"/>
    <x v="530"/>
    <n v="1433254268"/>
    <b v="0"/>
    <n v="29"/>
    <b v="1"/>
    <s v="theater/plays"/>
    <n v="126.55"/>
    <x v="1"/>
    <n v="2015"/>
    <x v="6"/>
  </r>
  <r>
    <n v="100"/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x v="531"/>
    <n v="1478050429"/>
    <b v="0"/>
    <n v="31"/>
    <b v="1"/>
    <s v="theater/plays"/>
    <n v="129.03"/>
    <x v="1"/>
    <n v="2016"/>
    <x v="6"/>
  </r>
  <r>
    <n v="123"/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x v="532"/>
    <n v="1460506208"/>
    <b v="0"/>
    <n v="173"/>
    <b v="1"/>
    <s v="theater/plays"/>
    <n v="71.239999999999995"/>
    <x v="1"/>
    <n v="2016"/>
    <x v="6"/>
  </r>
  <r>
    <n v="100"/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x v="533"/>
    <n v="1461320765"/>
    <b v="0"/>
    <n v="17"/>
    <b v="1"/>
    <s v="theater/plays"/>
    <n v="117.88"/>
    <x v="1"/>
    <n v="2016"/>
    <x v="6"/>
  </r>
  <r>
    <n v="105"/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10"/>
    <s v="NOK"/>
    <n v="1446418800"/>
    <x v="534"/>
    <n v="1443036470"/>
    <b v="0"/>
    <n v="48"/>
    <b v="1"/>
    <s v="theater/plays"/>
    <n v="327.08"/>
    <x v="1"/>
    <n v="2015"/>
    <x v="6"/>
  </r>
  <r>
    <n v="103"/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x v="535"/>
    <n v="1481115905"/>
    <b v="0"/>
    <n v="59"/>
    <b v="1"/>
    <s v="theater/plays"/>
    <n v="34.75"/>
    <x v="1"/>
    <n v="2016"/>
    <x v="6"/>
  </r>
  <r>
    <n v="118"/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x v="1"/>
    <s v="GBP"/>
    <n v="1438624800"/>
    <x v="536"/>
    <n v="1435133807"/>
    <b v="0"/>
    <n v="39"/>
    <b v="1"/>
    <s v="theater/plays"/>
    <n v="100.06"/>
    <x v="1"/>
    <n v="2015"/>
    <x v="6"/>
  </r>
  <r>
    <n v="121"/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x v="537"/>
    <n v="1444069591"/>
    <b v="0"/>
    <n v="59"/>
    <b v="1"/>
    <s v="theater/plays"/>
    <n v="40.85"/>
    <x v="1"/>
    <n v="2015"/>
    <x v="6"/>
  </r>
  <r>
    <n v="302"/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x v="538"/>
    <n v="1460574263"/>
    <b v="0"/>
    <n v="60"/>
    <b v="1"/>
    <s v="theater/plays"/>
    <n v="252.02"/>
    <x v="1"/>
    <n v="2016"/>
    <x v="6"/>
  </r>
  <r>
    <n v="101"/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x v="539"/>
    <n v="1465866707"/>
    <b v="0"/>
    <n v="20"/>
    <b v="1"/>
    <s v="theater/plays"/>
    <n v="25.16"/>
    <x v="1"/>
    <n v="2016"/>
    <x v="6"/>
  </r>
  <r>
    <n v="0"/>
    <n v="540"/>
    <s v="hap's- Whats the program?"/>
    <s v="There are so many dilemmas in life- what to do, where to go? _x000a_Let us solve it - search our preference based entertainment calendar"/>
    <x v="36"/>
    <n v="1"/>
    <x v="2"/>
    <x v="0"/>
    <s v="USD"/>
    <n v="1423078606"/>
    <x v="540"/>
    <n v="1420486606"/>
    <b v="0"/>
    <n v="1"/>
    <b v="0"/>
    <s v="technology/web"/>
    <n v="1"/>
    <x v="2"/>
    <n v="2015"/>
    <x v="7"/>
  </r>
  <r>
    <n v="1"/>
    <n v="541"/>
    <s v="Deviations"/>
    <s v="A website dedicated to local Kink Communities; to find others with matching interests and bring them together."/>
    <x v="37"/>
    <n v="25"/>
    <x v="2"/>
    <x v="0"/>
    <s v="USD"/>
    <n v="1446080834"/>
    <x v="541"/>
    <n v="1443488834"/>
    <b v="0"/>
    <n v="1"/>
    <b v="0"/>
    <s v="technology/web"/>
    <n v="25"/>
    <x v="2"/>
    <n v="2015"/>
    <x v="7"/>
  </r>
  <r>
    <n v="0"/>
    <n v="542"/>
    <s v="Chronicles - History by us, as we tell it, as we share it"/>
    <s v="The platform to record visual, audio and text memory of the common man - as we experienced history when it brushed us by"/>
    <x v="65"/>
    <n v="1"/>
    <x v="2"/>
    <x v="0"/>
    <s v="USD"/>
    <n v="1462293716"/>
    <x v="542"/>
    <n v="1457113316"/>
    <b v="0"/>
    <n v="1"/>
    <b v="0"/>
    <s v="technology/web"/>
    <n v="1"/>
    <x v="2"/>
    <n v="2016"/>
    <x v="7"/>
  </r>
  <r>
    <n v="0"/>
    <n v="543"/>
    <s v="Allergy Friendly Restaurant Finder and Review Site"/>
    <s v="I want to make it easy for those with food allergies to know where they can safely, and happily eat out with friends and family."/>
    <x v="29"/>
    <n v="70"/>
    <x v="2"/>
    <x v="2"/>
    <s v="AUD"/>
    <n v="1414807962"/>
    <x v="543"/>
    <n v="1412215962"/>
    <b v="0"/>
    <n v="2"/>
    <b v="0"/>
    <s v="technology/web"/>
    <n v="35"/>
    <x v="2"/>
    <n v="2014"/>
    <x v="7"/>
  </r>
  <r>
    <n v="1"/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x v="0"/>
    <s v="USD"/>
    <n v="1467647160"/>
    <x v="544"/>
    <n v="1465055160"/>
    <b v="0"/>
    <n v="2"/>
    <b v="0"/>
    <s v="technology/web"/>
    <n v="3"/>
    <x v="2"/>
    <n v="2016"/>
    <x v="7"/>
  </r>
  <r>
    <n v="27"/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x v="6"/>
    <s v="EUR"/>
    <n v="1447600389"/>
    <x v="545"/>
    <n v="1444140789"/>
    <b v="0"/>
    <n v="34"/>
    <b v="0"/>
    <s v="technology/web"/>
    <n v="402.71"/>
    <x v="2"/>
    <n v="2015"/>
    <x v="7"/>
  </r>
  <r>
    <n v="0"/>
    <n v="546"/>
    <s v="Lift Up Missions a Global Christian Online Platform"/>
    <s v="Build a Christian Network Platform to connect and collaborate projects, events, missions and support online to fulfill the call."/>
    <x v="127"/>
    <n v="52"/>
    <x v="2"/>
    <x v="0"/>
    <s v="USD"/>
    <n v="1445097715"/>
    <x v="546"/>
    <n v="1441209715"/>
    <b v="0"/>
    <n v="2"/>
    <b v="0"/>
    <s v="technology/web"/>
    <n v="26"/>
    <x v="2"/>
    <n v="2015"/>
    <x v="7"/>
  </r>
  <r>
    <n v="0"/>
    <n v="547"/>
    <s v="Secure Email and Document sharing"/>
    <s v="We are looking to build a secure email / document sharing system for companies needing to send sensitive information to clients."/>
    <x v="51"/>
    <n v="0"/>
    <x v="2"/>
    <x v="1"/>
    <s v="GBP"/>
    <n v="1455122564"/>
    <x v="547"/>
    <n v="1452530564"/>
    <b v="0"/>
    <n v="0"/>
    <b v="0"/>
    <s v="technology/web"/>
    <n v="0"/>
    <x v="2"/>
    <n v="2016"/>
    <x v="7"/>
  </r>
  <r>
    <n v="0"/>
    <n v="548"/>
    <s v="Langwiser - video lessons with native speaking teachers"/>
    <s v="Teach your native language online or study a foreign language with native speaking teachers. Social Web service and apps."/>
    <x v="3"/>
    <n v="9"/>
    <x v="2"/>
    <x v="1"/>
    <s v="GBP"/>
    <n v="1446154848"/>
    <x v="548"/>
    <n v="1443562848"/>
    <b v="0"/>
    <n v="1"/>
    <b v="0"/>
    <s v="technology/web"/>
    <n v="9"/>
    <x v="2"/>
    <n v="2015"/>
    <x v="7"/>
  </r>
  <r>
    <n v="3"/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x v="1"/>
    <s v="GBP"/>
    <n v="1436368622"/>
    <x v="549"/>
    <n v="1433776622"/>
    <b v="0"/>
    <n v="8"/>
    <b v="0"/>
    <s v="technology/web"/>
    <n v="8.5"/>
    <x v="2"/>
    <n v="2015"/>
    <x v="7"/>
  </r>
  <r>
    <n v="1"/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x v="5"/>
    <s v="CAD"/>
    <n v="1485838800"/>
    <x v="550"/>
    <n v="1484756245"/>
    <b v="0"/>
    <n v="4"/>
    <b v="0"/>
    <s v="technology/web"/>
    <n v="8.75"/>
    <x v="2"/>
    <n v="2017"/>
    <x v="7"/>
  </r>
  <r>
    <n v="5"/>
    <n v="551"/>
    <s v="ALIBI X Nation - The Digital Black Wall Street"/>
    <s v="AX Nation's goal is to develop, highlight, and connect black business leaders across the diaspora with skilled software developers."/>
    <x v="96"/>
    <n v="3781"/>
    <x v="2"/>
    <x v="0"/>
    <s v="USD"/>
    <n v="1438451580"/>
    <x v="551"/>
    <n v="1434609424"/>
    <b v="0"/>
    <n v="28"/>
    <b v="0"/>
    <s v="technology/web"/>
    <n v="135.04"/>
    <x v="2"/>
    <n v="2015"/>
    <x v="7"/>
  </r>
  <r>
    <n v="0"/>
    <n v="552"/>
    <s v="Spinnable Social Media"/>
    <s v="Axoral is a 3d interactive social media interface, with the potential to be so much more, but we need your help!"/>
    <x v="101"/>
    <n v="0"/>
    <x v="2"/>
    <x v="5"/>
    <s v="CAD"/>
    <n v="1452350896"/>
    <x v="552"/>
    <n v="1447166896"/>
    <b v="0"/>
    <n v="0"/>
    <b v="0"/>
    <s v="technology/web"/>
    <n v="0"/>
    <x v="2"/>
    <n v="2015"/>
    <x v="7"/>
  </r>
  <r>
    <n v="0"/>
    <n v="553"/>
    <s v="sellorshopusa.com"/>
    <s v="Groundbreaking New Classifieds Website Grows Into Largest Nationwide Coverage By Turning Users Into Entrepreneurs"/>
    <x v="31"/>
    <n v="123"/>
    <x v="2"/>
    <x v="0"/>
    <s v="USD"/>
    <n v="1415988991"/>
    <x v="553"/>
    <n v="1413393391"/>
    <b v="0"/>
    <n v="6"/>
    <b v="0"/>
    <s v="technology/web"/>
    <n v="20.5"/>
    <x v="2"/>
    <n v="2014"/>
    <x v="7"/>
  </r>
  <r>
    <n v="37"/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x v="0"/>
    <s v="USD"/>
    <n v="1413735972"/>
    <x v="554"/>
    <n v="1411143972"/>
    <b v="0"/>
    <n v="22"/>
    <b v="0"/>
    <s v="technology/web"/>
    <n v="64.36"/>
    <x v="2"/>
    <n v="2014"/>
    <x v="7"/>
  </r>
  <r>
    <n v="0"/>
    <n v="555"/>
    <s v="Marketing campaign for Show-Skill.net website"/>
    <s v="Show-Skill.net helps to promote young football talents for free. It's the best place to show what you've got! Just post your videos :)"/>
    <x v="51"/>
    <n v="0"/>
    <x v="2"/>
    <x v="1"/>
    <s v="GBP"/>
    <n v="1465720143"/>
    <x v="555"/>
    <n v="1463128143"/>
    <b v="0"/>
    <n v="0"/>
    <b v="0"/>
    <s v="technology/web"/>
    <n v="0"/>
    <x v="2"/>
    <n v="2016"/>
    <x v="7"/>
  </r>
  <r>
    <n v="3"/>
    <n v="556"/>
    <s v="Braille Academy"/>
    <s v="An educational platform for learning Unified English Braille Code"/>
    <x v="6"/>
    <n v="200"/>
    <x v="2"/>
    <x v="0"/>
    <s v="USD"/>
    <n v="1452112717"/>
    <x v="556"/>
    <n v="1449520717"/>
    <b v="0"/>
    <n v="1"/>
    <b v="0"/>
    <s v="technology/web"/>
    <n v="200"/>
    <x v="2"/>
    <n v="2015"/>
    <x v="7"/>
  </r>
  <r>
    <n v="1"/>
    <n v="557"/>
    <s v="Interactive Global Domestic Violence Platform"/>
    <s v="The world's first interactive global domestic violence platform which connects victims, NGO's, policy-makers and researchers."/>
    <x v="60"/>
    <n v="1366"/>
    <x v="2"/>
    <x v="12"/>
    <s v="EUR"/>
    <n v="1480721803"/>
    <x v="557"/>
    <n v="1478126203"/>
    <b v="0"/>
    <n v="20"/>
    <b v="0"/>
    <s v="technology/web"/>
    <n v="68.3"/>
    <x v="2"/>
    <n v="2016"/>
    <x v="7"/>
  </r>
  <r>
    <n v="0"/>
    <n v="558"/>
    <s v="Southwest Louisville Online A Local Social Network"/>
    <s v="A community website with news, classifieds, photo albums, business reviews and a calendar for the local community to share."/>
    <x v="47"/>
    <n v="0"/>
    <x v="2"/>
    <x v="0"/>
    <s v="USD"/>
    <n v="1427227905"/>
    <x v="558"/>
    <n v="1424639505"/>
    <b v="0"/>
    <n v="0"/>
    <b v="0"/>
    <s v="technology/web"/>
    <n v="0"/>
    <x v="2"/>
    <n v="2015"/>
    <x v="7"/>
  </r>
  <r>
    <n v="0"/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x v="0"/>
    <s v="USD"/>
    <n v="1449989260"/>
    <x v="559"/>
    <n v="1447397260"/>
    <b v="0"/>
    <n v="1"/>
    <b v="0"/>
    <s v="technology/web"/>
    <n v="50"/>
    <x v="2"/>
    <n v="2015"/>
    <x v="7"/>
  </r>
  <r>
    <n v="0"/>
    <n v="560"/>
    <s v="DOWNLOAD THE INTERNET,...."/>
    <s v="In the future the possibility exists that the internet it's self could be felled, we have world seed banks, it's time for a net bank,.."/>
    <x v="57"/>
    <n v="12"/>
    <x v="2"/>
    <x v="5"/>
    <s v="CAD"/>
    <n v="1418841045"/>
    <x v="560"/>
    <n v="1416249045"/>
    <b v="0"/>
    <n v="3"/>
    <b v="0"/>
    <s v="technology/web"/>
    <n v="4"/>
    <x v="2"/>
    <n v="2014"/>
    <x v="7"/>
  </r>
  <r>
    <n v="0"/>
    <n v="561"/>
    <s v="CheckMate Careers"/>
    <s v="A marketplace for talent and employers to match. Using intuitive technology we match &amp; place talent with the best career position."/>
    <x v="36"/>
    <n v="55"/>
    <x v="2"/>
    <x v="0"/>
    <s v="USD"/>
    <n v="1445874513"/>
    <x v="561"/>
    <n v="1442850513"/>
    <b v="0"/>
    <n v="2"/>
    <b v="0"/>
    <s v="technology/web"/>
    <n v="27.5"/>
    <x v="2"/>
    <n v="2015"/>
    <x v="7"/>
  </r>
  <r>
    <n v="0"/>
    <n v="562"/>
    <s v="International/Domestic Student room platform"/>
    <s v="i would like to develop an international free platform for domestic and international students to find accomodation in all countries"/>
    <x v="63"/>
    <n v="0"/>
    <x v="2"/>
    <x v="9"/>
    <s v="EUR"/>
    <n v="1482052815"/>
    <x v="562"/>
    <n v="1479460815"/>
    <b v="0"/>
    <n v="0"/>
    <b v="0"/>
    <s v="technology/web"/>
    <n v="0"/>
    <x v="2"/>
    <n v="2016"/>
    <x v="7"/>
  </r>
  <r>
    <n v="0"/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x v="2"/>
    <s v="AUD"/>
    <n v="1424137247"/>
    <x v="563"/>
    <n v="1421545247"/>
    <b v="0"/>
    <n v="2"/>
    <b v="0"/>
    <s v="technology/web"/>
    <n v="34"/>
    <x v="2"/>
    <n v="2015"/>
    <x v="7"/>
  </r>
  <r>
    <n v="0"/>
    <n v="564"/>
    <s v="TOC TOC TROC"/>
    <s v="Plateforme de troc gratuit et d'Ã©changes en tous genres par nature. Mieux s'entraider, Ã©changer, de donner, louer ou vendre Ã  distance."/>
    <x v="102"/>
    <n v="1"/>
    <x v="2"/>
    <x v="6"/>
    <s v="EUR"/>
    <n v="1457822275"/>
    <x v="564"/>
    <n v="1455230275"/>
    <b v="0"/>
    <n v="1"/>
    <b v="0"/>
    <s v="technology/web"/>
    <n v="1"/>
    <x v="2"/>
    <n v="2016"/>
    <x v="7"/>
  </r>
  <r>
    <n v="0"/>
    <n v="565"/>
    <s v="EasyLearnings"/>
    <s v="Our objective is to provide a platform which helps teachers to provide courses to leaners in wide range of locations including Africa."/>
    <x v="31"/>
    <n v="0"/>
    <x v="2"/>
    <x v="1"/>
    <s v="GBP"/>
    <n v="1436554249"/>
    <x v="565"/>
    <n v="1433962249"/>
    <b v="0"/>
    <n v="0"/>
    <b v="0"/>
    <s v="technology/web"/>
    <n v="0"/>
    <x v="2"/>
    <n v="2015"/>
    <x v="7"/>
  </r>
  <r>
    <n v="0"/>
    <n v="566"/>
    <s v="RummageCity.com - Rummage sailing made easy!"/>
    <s v="I am creating a website that will make it easier for people to promote or find rummage sales utilizing the power of Google Maps"/>
    <x v="10"/>
    <n v="1"/>
    <x v="2"/>
    <x v="0"/>
    <s v="USD"/>
    <n v="1468513533"/>
    <x v="566"/>
    <n v="1465921533"/>
    <b v="0"/>
    <n v="1"/>
    <b v="0"/>
    <s v="technology/web"/>
    <n v="1"/>
    <x v="2"/>
    <n v="2016"/>
    <x v="7"/>
  </r>
  <r>
    <n v="0"/>
    <n v="567"/>
    <s v="UnimeTV - Revolutionizing Anime"/>
    <s v="UnimeTV's goal to revolutionize the way anime lovers interact with one another. Connect with others around the globe like never before!"/>
    <x v="3"/>
    <n v="0"/>
    <x v="2"/>
    <x v="0"/>
    <s v="USD"/>
    <n v="1420143194"/>
    <x v="567"/>
    <n v="1417551194"/>
    <b v="0"/>
    <n v="0"/>
    <b v="0"/>
    <s v="technology/web"/>
    <n v="0"/>
    <x v="2"/>
    <n v="2014"/>
    <x v="7"/>
  </r>
  <r>
    <n v="1"/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x v="4"/>
    <s v="NZD"/>
    <n v="1452942000"/>
    <x v="568"/>
    <n v="1449785223"/>
    <b v="0"/>
    <n v="5"/>
    <b v="0"/>
    <s v="technology/web"/>
    <n v="49"/>
    <x v="2"/>
    <n v="2015"/>
    <x v="7"/>
  </r>
  <r>
    <n v="1"/>
    <n v="569"/>
    <s v="Mioti"/>
    <s v="Mioti is an indie game marketplace that doubles as a community for developers to join networks and discuss projects."/>
    <x v="30"/>
    <n v="20"/>
    <x v="2"/>
    <x v="5"/>
    <s v="CAD"/>
    <n v="1451679612"/>
    <x v="569"/>
    <n v="1449087612"/>
    <b v="0"/>
    <n v="1"/>
    <b v="0"/>
    <s v="technology/web"/>
    <n v="20"/>
    <x v="2"/>
    <n v="2015"/>
    <x v="7"/>
  </r>
  <r>
    <n v="0"/>
    <n v="570"/>
    <s v="Relaunching in May"/>
    <s v="Humans have AM/FM/Satellite radio, kids have radio Disney, pets have DogCatRadio."/>
    <x v="94"/>
    <n v="142"/>
    <x v="2"/>
    <x v="0"/>
    <s v="USD"/>
    <n v="1455822569"/>
    <x v="570"/>
    <n v="1453230569"/>
    <b v="0"/>
    <n v="1"/>
    <b v="0"/>
    <s v="technology/web"/>
    <n v="142"/>
    <x v="2"/>
    <n v="2016"/>
    <x v="7"/>
  </r>
  <r>
    <n v="0"/>
    <n v="571"/>
    <s v="Snag-A-Slip"/>
    <s v="Snag-A-Slip is an online platform that connects boaters with awesome marinas and available boat slips so that they can book with ease."/>
    <x v="31"/>
    <n v="106"/>
    <x v="2"/>
    <x v="0"/>
    <s v="USD"/>
    <n v="1437969540"/>
    <x v="571"/>
    <n v="1436297723"/>
    <b v="0"/>
    <n v="2"/>
    <b v="0"/>
    <s v="technology/web"/>
    <n v="53"/>
    <x v="2"/>
    <n v="2015"/>
    <x v="7"/>
  </r>
  <r>
    <n v="0"/>
    <n v="572"/>
    <s v="FairwayJockey.com Custom Golf Equipment"/>
    <s v="FairwayJockey.com is a web platform to make high quality custom tour golf equipment available at a lower cost to the consumer."/>
    <x v="30"/>
    <n v="0"/>
    <x v="2"/>
    <x v="0"/>
    <s v="USD"/>
    <n v="1446660688"/>
    <x v="572"/>
    <n v="1444065088"/>
    <b v="0"/>
    <n v="0"/>
    <b v="0"/>
    <s v="technology/web"/>
    <n v="0"/>
    <x v="2"/>
    <n v="2015"/>
    <x v="7"/>
  </r>
  <r>
    <n v="0"/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x v="0"/>
    <s v="USD"/>
    <n v="1421543520"/>
    <x v="573"/>
    <n v="1416445931"/>
    <b v="0"/>
    <n v="9"/>
    <b v="0"/>
    <s v="technology/web"/>
    <n v="38.44"/>
    <x v="2"/>
    <n v="2014"/>
    <x v="7"/>
  </r>
  <r>
    <n v="1"/>
    <n v="574"/>
    <s v="Unity, A Content Creators Toolkit"/>
    <s v="Grow your YouTube channel and increase your audience by allowing multi uploads, shares and interaction from a single simple interface."/>
    <x v="151"/>
    <n v="80"/>
    <x v="2"/>
    <x v="1"/>
    <s v="GBP"/>
    <n v="1476873507"/>
    <x v="574"/>
    <n v="1474281507"/>
    <b v="0"/>
    <n v="4"/>
    <b v="0"/>
    <s v="technology/web"/>
    <n v="20"/>
    <x v="2"/>
    <n v="2016"/>
    <x v="7"/>
  </r>
  <r>
    <n v="0"/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x v="12"/>
    <s v="EUR"/>
    <n v="1434213443"/>
    <x v="575"/>
    <n v="1431621443"/>
    <b v="0"/>
    <n v="4"/>
    <b v="0"/>
    <s v="technology/web"/>
    <n v="64.75"/>
    <x v="2"/>
    <n v="2015"/>
    <x v="7"/>
  </r>
  <r>
    <n v="0"/>
    <n v="576"/>
    <s v="Uthtopia"/>
    <s v="UthTopia Is a social media organization that believes in positive online usage, youth mentorship, and youth empowerment."/>
    <x v="58"/>
    <n v="1"/>
    <x v="2"/>
    <x v="0"/>
    <s v="USD"/>
    <n v="1427537952"/>
    <x v="576"/>
    <n v="1422357552"/>
    <b v="0"/>
    <n v="1"/>
    <b v="0"/>
    <s v="technology/web"/>
    <n v="1"/>
    <x v="2"/>
    <n v="2015"/>
    <x v="7"/>
  </r>
  <r>
    <n v="0"/>
    <n v="577"/>
    <s v="everydayrelay"/>
    <s v="Emails are one of pervasively used mode of communication today. However, emails can be personal and sometimes discretion is needed."/>
    <x v="10"/>
    <n v="10"/>
    <x v="2"/>
    <x v="0"/>
    <s v="USD"/>
    <n v="1463753302"/>
    <x v="577"/>
    <n v="1458569302"/>
    <b v="0"/>
    <n v="1"/>
    <b v="0"/>
    <s v="technology/web"/>
    <n v="10"/>
    <x v="2"/>
    <n v="2016"/>
    <x v="7"/>
  </r>
  <r>
    <n v="0"/>
    <n v="578"/>
    <s v="weBuy Crowdsourced Shopping"/>
    <s v="weBuy trade built on technology and Crowd Sourced Power"/>
    <x v="152"/>
    <n v="14"/>
    <x v="2"/>
    <x v="1"/>
    <s v="GBP"/>
    <n v="1441633993"/>
    <x v="578"/>
    <n v="1439560393"/>
    <b v="0"/>
    <n v="7"/>
    <b v="0"/>
    <s v="technology/web"/>
    <n v="2"/>
    <x v="2"/>
    <n v="2015"/>
    <x v="7"/>
  </r>
  <r>
    <n v="1"/>
    <n v="579"/>
    <s v="Course: Learn Cryptography"/>
    <s v="Learn classic and public key cryptography with a full proof-of-concept system in JavaScript."/>
    <x v="14"/>
    <n v="175"/>
    <x v="2"/>
    <x v="0"/>
    <s v="USD"/>
    <n v="1419539223"/>
    <x v="579"/>
    <n v="1416947223"/>
    <b v="0"/>
    <n v="5"/>
    <b v="0"/>
    <s v="technology/web"/>
    <n v="35"/>
    <x v="2"/>
    <n v="2014"/>
    <x v="7"/>
  </r>
  <r>
    <n v="0"/>
    <n v="580"/>
    <s v="Talented Minds â­ï¸"/>
    <s v="I Want To Create A Website That Helps Young Inventors Of Today Broadcast Their Talents &amp; Help Get The Reconigition They Deserve"/>
    <x v="9"/>
    <n v="1"/>
    <x v="2"/>
    <x v="0"/>
    <s v="USD"/>
    <n v="1474580867"/>
    <x v="580"/>
    <n v="1471988867"/>
    <b v="0"/>
    <n v="1"/>
    <b v="0"/>
    <s v="technology/web"/>
    <n v="1"/>
    <x v="2"/>
    <n v="2016"/>
    <x v="7"/>
  </r>
  <r>
    <n v="0"/>
    <n v="581"/>
    <s v="A Poets Domain"/>
    <s v="Help me raise funds so that I can be able to give passionate young poets a chance to earn money weekly for their writing &amp; spoken word."/>
    <x v="44"/>
    <n v="0"/>
    <x v="2"/>
    <x v="0"/>
    <s v="USD"/>
    <n v="1438474704"/>
    <x v="581"/>
    <n v="1435882704"/>
    <b v="0"/>
    <n v="0"/>
    <b v="0"/>
    <s v="technology/web"/>
    <n v="0"/>
    <x v="2"/>
    <n v="2015"/>
    <x v="7"/>
  </r>
  <r>
    <n v="0"/>
    <n v="582"/>
    <s v="&quot;We the People...&quot;"/>
    <s v="A community-driven online system which promotes self-governance.  Level up by adding content; civic agendas and private associations."/>
    <x v="57"/>
    <n v="0"/>
    <x v="2"/>
    <x v="0"/>
    <s v="USD"/>
    <n v="1426442400"/>
    <x v="582"/>
    <n v="1424454319"/>
    <b v="0"/>
    <n v="0"/>
    <b v="0"/>
    <s v="technology/web"/>
    <n v="0"/>
    <x v="2"/>
    <n v="2015"/>
    <x v="7"/>
  </r>
  <r>
    <n v="0"/>
    <n v="583"/>
    <s v="HackersArchive.com"/>
    <s v="HackersArchive.com will help rid the web of viruses and scams found everywhere else you look!"/>
    <x v="7"/>
    <n v="1"/>
    <x v="2"/>
    <x v="0"/>
    <s v="USD"/>
    <n v="1426800687"/>
    <x v="583"/>
    <n v="1424212287"/>
    <b v="0"/>
    <n v="1"/>
    <b v="0"/>
    <s v="technology/web"/>
    <n v="1"/>
    <x v="2"/>
    <n v="2015"/>
    <x v="7"/>
  </r>
  <r>
    <n v="1"/>
    <n v="584"/>
    <s v="scriptCall - The Personal Presentation Platform"/>
    <s v="Script Call takes your presentation from the wall to your audience; from your device to theirs."/>
    <x v="28"/>
    <n v="10"/>
    <x v="2"/>
    <x v="0"/>
    <s v="USD"/>
    <n v="1426522316"/>
    <x v="584"/>
    <n v="1423933916"/>
    <b v="0"/>
    <n v="2"/>
    <b v="0"/>
    <s v="technology/web"/>
    <n v="5"/>
    <x v="2"/>
    <n v="2015"/>
    <x v="7"/>
  </r>
  <r>
    <n v="0"/>
    <n v="585"/>
    <s v="Link Card"/>
    <s v="SAVE UP TO 40% WHEN YOU SPEND!_x000a__x000a_PRE-ORDER YOUR LINK CARD TODAY"/>
    <x v="7"/>
    <n v="0"/>
    <x v="2"/>
    <x v="1"/>
    <s v="GBP"/>
    <n v="1448928000"/>
    <x v="585"/>
    <n v="1444123377"/>
    <b v="0"/>
    <n v="0"/>
    <b v="0"/>
    <s v="technology/web"/>
    <n v="0"/>
    <x v="2"/>
    <n v="2015"/>
    <x v="7"/>
  </r>
  <r>
    <n v="1"/>
    <n v="586"/>
    <s v="Employ College 2K"/>
    <s v="Employ College is a movement for companies to hire college graduates from their respected institutions."/>
    <x v="3"/>
    <n v="56"/>
    <x v="2"/>
    <x v="0"/>
    <s v="USD"/>
    <n v="1424032207"/>
    <x v="586"/>
    <n v="1421440207"/>
    <b v="0"/>
    <n v="4"/>
    <b v="0"/>
    <s v="technology/web"/>
    <n v="14"/>
    <x v="2"/>
    <n v="2015"/>
    <x v="7"/>
  </r>
  <r>
    <n v="9"/>
    <n v="587"/>
    <s v="Waitresses.com"/>
    <s v="Waitresses.com is an online community devoted to servers around the world. Learn. Connect. Work. Travel. Share._x000a__x000a_Make a pledge today!"/>
    <x v="11"/>
    <n v="2725"/>
    <x v="2"/>
    <x v="5"/>
    <s v="CAD"/>
    <n v="1429207833"/>
    <x v="587"/>
    <n v="1426615833"/>
    <b v="0"/>
    <n v="7"/>
    <b v="0"/>
    <s v="technology/web"/>
    <n v="389.29"/>
    <x v="2"/>
    <n v="2015"/>
    <x v="7"/>
  </r>
  <r>
    <n v="3"/>
    <n v="588"/>
    <s v="TiTraGO! your personal driver"/>
    <s v="Offrire un &quot;TRAGO&quot;, ossia un passaggio con autista che ti segue e ti aspetta mentre concludi i tuoi affari, quando non puoi guidare"/>
    <x v="7"/>
    <n v="301"/>
    <x v="2"/>
    <x v="13"/>
    <s v="EUR"/>
    <n v="1479410886"/>
    <x v="588"/>
    <n v="1474223286"/>
    <b v="0"/>
    <n v="2"/>
    <b v="0"/>
    <s v="technology/web"/>
    <n v="150.5"/>
    <x v="2"/>
    <n v="2016"/>
    <x v="7"/>
  </r>
  <r>
    <n v="0"/>
    <n v="589"/>
    <s v="Get Neighborly"/>
    <s v="Services closer than you think..."/>
    <x v="51"/>
    <n v="1"/>
    <x v="2"/>
    <x v="0"/>
    <s v="USD"/>
    <n v="1436366699"/>
    <x v="589"/>
    <n v="1435070699"/>
    <b v="0"/>
    <n v="1"/>
    <b v="0"/>
    <s v="technology/web"/>
    <n v="1"/>
    <x v="2"/>
    <n v="2015"/>
    <x v="7"/>
  </r>
  <r>
    <n v="4"/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x v="1"/>
    <s v="GBP"/>
    <n v="1454936460"/>
    <x v="590"/>
    <n v="1452259131"/>
    <b v="0"/>
    <n v="9"/>
    <b v="0"/>
    <s v="technology/web"/>
    <n v="24.78"/>
    <x v="2"/>
    <n v="2016"/>
    <x v="7"/>
  </r>
  <r>
    <n v="0"/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x v="0"/>
    <s v="USD"/>
    <n v="1437570130"/>
    <x v="591"/>
    <n v="1434978130"/>
    <b v="0"/>
    <n v="2"/>
    <b v="0"/>
    <s v="technology/web"/>
    <n v="30.5"/>
    <x v="2"/>
    <n v="2015"/>
    <x v="7"/>
  </r>
  <r>
    <n v="3"/>
    <n v="592"/>
    <s v="Go Start A Biz"/>
    <s v="Together, we can build a FREE, business start-up system that will help aspiring entrepreneurs change their economic circumstances."/>
    <x v="51"/>
    <n v="250"/>
    <x v="2"/>
    <x v="0"/>
    <s v="USD"/>
    <n v="1417584860"/>
    <x v="592"/>
    <n v="1414992860"/>
    <b v="0"/>
    <n v="1"/>
    <b v="0"/>
    <s v="technology/web"/>
    <n v="250"/>
    <x v="2"/>
    <n v="2014"/>
    <x v="7"/>
  </r>
  <r>
    <n v="23"/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x v="1"/>
    <s v="GBP"/>
    <n v="1428333345"/>
    <x v="593"/>
    <n v="1425744945"/>
    <b v="0"/>
    <n v="7"/>
    <b v="0"/>
    <s v="technology/web"/>
    <n v="16.43"/>
    <x v="2"/>
    <n v="2015"/>
    <x v="7"/>
  </r>
  <r>
    <n v="0"/>
    <n v="594"/>
    <s v="Unleashed Fitness"/>
    <s v="Creating a fitness site that will change the fitness game forever!"/>
    <x v="31"/>
    <n v="26"/>
    <x v="2"/>
    <x v="0"/>
    <s v="USD"/>
    <n v="1460832206"/>
    <x v="594"/>
    <n v="1458240206"/>
    <b v="0"/>
    <n v="2"/>
    <b v="0"/>
    <s v="technology/web"/>
    <n v="13"/>
    <x v="2"/>
    <n v="2016"/>
    <x v="7"/>
  </r>
  <r>
    <n v="0"/>
    <n v="595"/>
    <s v="MyBestInterest.org"/>
    <s v="MyBestInterest.org elminates election research by quickly identifying the candidates that will best represent your interests."/>
    <x v="57"/>
    <n v="426"/>
    <x v="2"/>
    <x v="0"/>
    <s v="USD"/>
    <n v="1430703638"/>
    <x v="595"/>
    <n v="1426815638"/>
    <b v="0"/>
    <n v="8"/>
    <b v="0"/>
    <s v="technology/web"/>
    <n v="53.25"/>
    <x v="2"/>
    <n v="2015"/>
    <x v="7"/>
  </r>
  <r>
    <n v="0"/>
    <n v="596"/>
    <s v="DigitaliBook free library"/>
    <s v="We present digitaibook,com site which can become a free electronic library with your help,"/>
    <x v="22"/>
    <n v="6"/>
    <x v="2"/>
    <x v="0"/>
    <s v="USD"/>
    <n v="1478122292"/>
    <x v="596"/>
    <n v="1475530292"/>
    <b v="0"/>
    <n v="2"/>
    <b v="0"/>
    <s v="technology/web"/>
    <n v="3"/>
    <x v="2"/>
    <n v="2016"/>
    <x v="7"/>
  </r>
  <r>
    <n v="0"/>
    <n v="597"/>
    <s v="Rolodex: One Contact List to Rule Them All"/>
    <s v="Rolodex is a web application that strives to nurture business to business relationships by connecting users via email."/>
    <x v="51"/>
    <n v="20"/>
    <x v="2"/>
    <x v="0"/>
    <s v="USD"/>
    <n v="1469980800"/>
    <x v="597"/>
    <n v="1466787335"/>
    <b v="0"/>
    <n v="2"/>
    <b v="0"/>
    <s v="technology/web"/>
    <n v="10"/>
    <x v="2"/>
    <n v="2016"/>
    <x v="7"/>
  </r>
  <r>
    <n v="34"/>
    <n v="598"/>
    <s v="Goals not creeds"/>
    <s v="This is a project to create a crowd-funding site for Urantia Book readers worldwide."/>
    <x v="30"/>
    <n v="850"/>
    <x v="2"/>
    <x v="0"/>
    <s v="USD"/>
    <n v="1417737781"/>
    <x v="598"/>
    <n v="1415145781"/>
    <b v="0"/>
    <n v="7"/>
    <b v="0"/>
    <s v="technology/web"/>
    <n v="121.43"/>
    <x v="2"/>
    <n v="2014"/>
    <x v="7"/>
  </r>
  <r>
    <n v="0"/>
    <n v="599"/>
    <s v="Mail 4 Jail"/>
    <s v="We send care packages to incarcerated individuals throughout the country that include specific items hand picked by the sender."/>
    <x v="63"/>
    <n v="31"/>
    <x v="2"/>
    <x v="0"/>
    <s v="USD"/>
    <n v="1425827760"/>
    <x v="599"/>
    <n v="1423769402"/>
    <b v="0"/>
    <n v="2"/>
    <b v="0"/>
    <s v="technology/web"/>
    <n v="15.5"/>
    <x v="2"/>
    <n v="2015"/>
    <x v="7"/>
  </r>
  <r>
    <n v="2"/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x v="600"/>
    <n v="1426014562"/>
    <b v="0"/>
    <n v="1"/>
    <b v="0"/>
    <s v="technology/web"/>
    <n v="100"/>
    <x v="2"/>
    <n v="2015"/>
    <x v="7"/>
  </r>
  <r>
    <n v="1"/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x v="601"/>
    <n v="1417034139"/>
    <b v="0"/>
    <n v="6"/>
    <b v="0"/>
    <s v="technology/web"/>
    <n v="23.33"/>
    <x v="2"/>
    <n v="2014"/>
    <x v="7"/>
  </r>
  <r>
    <n v="0"/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n v="1434654215"/>
    <x v="602"/>
    <n v="1432062215"/>
    <b v="0"/>
    <n v="0"/>
    <b v="0"/>
    <s v="technology/web"/>
    <n v="0"/>
    <x v="2"/>
    <n v="2015"/>
    <x v="7"/>
  </r>
  <r>
    <n v="4"/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x v="603"/>
    <n v="1405437623"/>
    <b v="0"/>
    <n v="13"/>
    <b v="0"/>
    <s v="technology/web"/>
    <n v="45.39"/>
    <x v="2"/>
    <n v="2014"/>
    <x v="7"/>
  </r>
  <r>
    <n v="0"/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x v="604"/>
    <n v="1406595056"/>
    <b v="0"/>
    <n v="0"/>
    <b v="0"/>
    <s v="technology/web"/>
    <n v="0"/>
    <x v="2"/>
    <n v="2014"/>
    <x v="7"/>
  </r>
  <r>
    <n v="3"/>
    <n v="605"/>
    <s v="Teach Your Parents iPad (Canceled)"/>
    <s v="An iPad support care package for your parents / seniors."/>
    <x v="10"/>
    <n v="131"/>
    <x v="1"/>
    <x v="0"/>
    <s v="USD"/>
    <n v="1440318908"/>
    <x v="605"/>
    <n v="1436430908"/>
    <b v="0"/>
    <n v="8"/>
    <b v="0"/>
    <s v="technology/web"/>
    <n v="16.38"/>
    <x v="2"/>
    <n v="2015"/>
    <x v="7"/>
  </r>
  <r>
    <n v="0"/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x v="606"/>
    <n v="1428507409"/>
    <b v="0"/>
    <n v="1"/>
    <b v="0"/>
    <s v="technology/web"/>
    <n v="10"/>
    <x v="2"/>
    <n v="2015"/>
    <x v="7"/>
  </r>
  <r>
    <n v="0"/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x v="607"/>
    <n v="1445629736"/>
    <b v="0"/>
    <n v="0"/>
    <b v="0"/>
    <s v="technology/web"/>
    <n v="0"/>
    <x v="2"/>
    <n v="2015"/>
    <x v="7"/>
  </r>
  <r>
    <n v="1"/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n v="1434405980"/>
    <x v="608"/>
    <n v="1431813980"/>
    <b v="0"/>
    <n v="5"/>
    <b v="0"/>
    <s v="technology/web"/>
    <n v="292.2"/>
    <x v="2"/>
    <n v="2015"/>
    <x v="7"/>
  </r>
  <r>
    <n v="1"/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n v="1448761744"/>
    <x v="609"/>
    <n v="1446166144"/>
    <b v="0"/>
    <n v="1"/>
    <b v="0"/>
    <s v="technology/web"/>
    <n v="5"/>
    <x v="2"/>
    <n v="2015"/>
    <x v="7"/>
  </r>
  <r>
    <n v="0"/>
    <n v="610"/>
    <s v="UniteChrist (Canceled)"/>
    <s v="We are creating a Christian social network to empower, educate, and connect Christians all over the world."/>
    <x v="154"/>
    <n v="0"/>
    <x v="1"/>
    <x v="0"/>
    <s v="USD"/>
    <n v="1429732586"/>
    <x v="610"/>
    <n v="1427140586"/>
    <b v="0"/>
    <n v="0"/>
    <b v="0"/>
    <s v="technology/web"/>
    <n v="0"/>
    <x v="2"/>
    <n v="2015"/>
    <x v="7"/>
  </r>
  <r>
    <n v="0"/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n v="1453210037"/>
    <x v="611"/>
    <n v="1448026037"/>
    <b v="0"/>
    <n v="0"/>
    <b v="0"/>
    <s v="technology/web"/>
    <n v="0"/>
    <x v="2"/>
    <n v="2015"/>
    <x v="7"/>
  </r>
  <r>
    <n v="0"/>
    <n v="612"/>
    <s v="Web Streaming 2.0 (Canceled)"/>
    <s v="A Fast and Reliable new Web platform to stream videos from Internet"/>
    <x v="3"/>
    <n v="0"/>
    <x v="1"/>
    <x v="13"/>
    <s v="EUR"/>
    <n v="1472777146"/>
    <x v="612"/>
    <n v="1470185146"/>
    <b v="0"/>
    <n v="0"/>
    <b v="0"/>
    <s v="technology/web"/>
    <n v="0"/>
    <x v="2"/>
    <n v="2016"/>
    <x v="7"/>
  </r>
  <r>
    <n v="21"/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n v="1443675540"/>
    <x v="613"/>
    <n v="1441022120"/>
    <b v="0"/>
    <n v="121"/>
    <b v="0"/>
    <s v="technology/web"/>
    <n v="105.93"/>
    <x v="2"/>
    <n v="2015"/>
    <x v="7"/>
  </r>
  <r>
    <n v="0"/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x v="614"/>
    <n v="1464139740"/>
    <b v="0"/>
    <n v="0"/>
    <b v="0"/>
    <s v="technology/web"/>
    <n v="0"/>
    <x v="2"/>
    <n v="2016"/>
    <x v="7"/>
  </r>
  <r>
    <n v="0"/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n v="1443149759"/>
    <x v="615"/>
    <n v="1440557759"/>
    <b v="0"/>
    <n v="0"/>
    <b v="0"/>
    <s v="technology/web"/>
    <n v="0"/>
    <x v="2"/>
    <n v="2015"/>
    <x v="7"/>
  </r>
  <r>
    <n v="0"/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x v="616"/>
    <n v="1485421307"/>
    <b v="0"/>
    <n v="0"/>
    <b v="0"/>
    <s v="technology/web"/>
    <n v="0"/>
    <x v="2"/>
    <n v="2017"/>
    <x v="7"/>
  </r>
  <r>
    <n v="3"/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x v="617"/>
    <n v="1427184843"/>
    <b v="0"/>
    <n v="3"/>
    <b v="0"/>
    <s v="technology/web"/>
    <n v="20"/>
    <x v="2"/>
    <n v="2015"/>
    <x v="7"/>
  </r>
  <r>
    <n v="0"/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x v="618"/>
    <n v="1447097203"/>
    <b v="0"/>
    <n v="0"/>
    <b v="0"/>
    <s v="technology/web"/>
    <n v="0"/>
    <x v="2"/>
    <n v="2015"/>
    <x v="7"/>
  </r>
  <r>
    <n v="0"/>
    <n v="619"/>
    <s v="Big Data (Canceled)"/>
    <s v="Big Data Sets for researchers interested in improving the quality of life."/>
    <x v="156"/>
    <n v="1"/>
    <x v="1"/>
    <x v="0"/>
    <s v="USD"/>
    <n v="1416933390"/>
    <x v="619"/>
    <n v="1411745790"/>
    <b v="0"/>
    <n v="1"/>
    <b v="0"/>
    <s v="technology/web"/>
    <n v="1"/>
    <x v="2"/>
    <n v="2014"/>
    <x v="7"/>
  </r>
  <r>
    <n v="1"/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x v="620"/>
    <n v="1405098738"/>
    <b v="0"/>
    <n v="1"/>
    <b v="0"/>
    <s v="technology/web"/>
    <n v="300"/>
    <x v="2"/>
    <n v="2014"/>
    <x v="7"/>
  </r>
  <r>
    <n v="1"/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x v="621"/>
    <n v="1465342937"/>
    <b v="0"/>
    <n v="3"/>
    <b v="0"/>
    <s v="technology/web"/>
    <n v="87"/>
    <x v="2"/>
    <n v="2016"/>
    <x v="7"/>
  </r>
  <r>
    <n v="6"/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x v="622"/>
    <n v="1465670138"/>
    <b v="0"/>
    <n v="9"/>
    <b v="0"/>
    <s v="technology/web"/>
    <n v="37.89"/>
    <x v="2"/>
    <n v="2016"/>
    <x v="7"/>
  </r>
  <r>
    <n v="0"/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n v="1432771997"/>
    <x v="623"/>
    <n v="1430179997"/>
    <b v="0"/>
    <n v="0"/>
    <b v="0"/>
    <s v="technology/web"/>
    <n v="0"/>
    <x v="2"/>
    <n v="2015"/>
    <x v="7"/>
  </r>
  <r>
    <n v="0"/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x v="624"/>
    <n v="1429055041"/>
    <b v="0"/>
    <n v="0"/>
    <b v="0"/>
    <s v="technology/web"/>
    <n v="0"/>
    <x v="2"/>
    <n v="2015"/>
    <x v="7"/>
  </r>
  <r>
    <n v="0"/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x v="625"/>
    <n v="1487971777"/>
    <b v="0"/>
    <n v="0"/>
    <b v="0"/>
    <s v="technology/web"/>
    <n v="0"/>
    <x v="2"/>
    <n v="2017"/>
    <x v="7"/>
  </r>
  <r>
    <n v="17"/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x v="626"/>
    <n v="1436793939"/>
    <b v="0"/>
    <n v="39"/>
    <b v="0"/>
    <s v="technology/web"/>
    <n v="111.41"/>
    <x v="2"/>
    <n v="2015"/>
    <x v="7"/>
  </r>
  <r>
    <n v="0"/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n v="1457996400"/>
    <x v="627"/>
    <n v="1452842511"/>
    <b v="0"/>
    <n v="1"/>
    <b v="0"/>
    <s v="technology/web"/>
    <n v="90"/>
    <x v="2"/>
    <n v="2016"/>
    <x v="7"/>
  </r>
  <r>
    <n v="0"/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x v="628"/>
    <n v="1402677457"/>
    <b v="0"/>
    <n v="0"/>
    <b v="0"/>
    <s v="technology/web"/>
    <n v="0"/>
    <x v="2"/>
    <n v="2014"/>
    <x v="7"/>
  </r>
  <r>
    <n v="0"/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n v="1463239108"/>
    <x v="629"/>
    <n v="1460647108"/>
    <b v="0"/>
    <n v="3"/>
    <b v="0"/>
    <s v="technology/web"/>
    <n v="116.67"/>
    <x v="2"/>
    <n v="2016"/>
    <x v="7"/>
  </r>
  <r>
    <n v="0"/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n v="1441516200"/>
    <x v="630"/>
    <n v="1438959121"/>
    <b v="0"/>
    <n v="1"/>
    <b v="0"/>
    <s v="technology/web"/>
    <n v="10"/>
    <x v="2"/>
    <n v="2015"/>
    <x v="7"/>
  </r>
  <r>
    <n v="1"/>
    <n v="631"/>
    <s v="Brevity: A Powerful Online Publishing Software! (Canceled)"/>
    <s v="A Powerful Multimedia-Rich Software that aims at making online publishing very simple."/>
    <x v="63"/>
    <n v="690"/>
    <x v="1"/>
    <x v="5"/>
    <s v="CAD"/>
    <n v="1464460329"/>
    <x v="631"/>
    <n v="1461954729"/>
    <b v="0"/>
    <n v="9"/>
    <b v="0"/>
    <s v="technology/web"/>
    <n v="76.67"/>
    <x v="2"/>
    <n v="2016"/>
    <x v="7"/>
  </r>
  <r>
    <n v="0"/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x v="632"/>
    <n v="1445874565"/>
    <b v="0"/>
    <n v="0"/>
    <b v="0"/>
    <s v="technology/web"/>
    <n v="0"/>
    <x v="2"/>
    <n v="2015"/>
    <x v="7"/>
  </r>
  <r>
    <n v="12"/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x v="633"/>
    <n v="1463469062"/>
    <b v="0"/>
    <n v="25"/>
    <b v="0"/>
    <s v="technology/web"/>
    <n v="49.8"/>
    <x v="2"/>
    <n v="2016"/>
    <x v="7"/>
  </r>
  <r>
    <n v="0"/>
    <n v="634"/>
    <s v="pitchtograndma (Canceled)"/>
    <s v="We help companies to explain what they do in simple, grandma-would-understand terms."/>
    <x v="10"/>
    <n v="1"/>
    <x v="1"/>
    <x v="0"/>
    <s v="USD"/>
    <n v="1424989029"/>
    <x v="634"/>
    <n v="1422397029"/>
    <b v="0"/>
    <n v="1"/>
    <b v="0"/>
    <s v="technology/web"/>
    <n v="1"/>
    <x v="2"/>
    <n v="2015"/>
    <x v="7"/>
  </r>
  <r>
    <n v="0"/>
    <n v="635"/>
    <s v="Pleero, A Technology Team Building Website (Canceled)"/>
    <s v="Network used for building technology development teams."/>
    <x v="31"/>
    <n v="2"/>
    <x v="1"/>
    <x v="0"/>
    <s v="USD"/>
    <n v="1428804762"/>
    <x v="635"/>
    <n v="1426212762"/>
    <b v="0"/>
    <n v="1"/>
    <b v="0"/>
    <s v="technology/web"/>
    <n v="2"/>
    <x v="2"/>
    <n v="2015"/>
    <x v="7"/>
  </r>
  <r>
    <n v="0"/>
    <n v="636"/>
    <s v="Keto Advice (Canceled)"/>
    <s v="With no central location for keto knowledge, keto advice will be a community run knowledge base."/>
    <x v="13"/>
    <n v="4"/>
    <x v="1"/>
    <x v="1"/>
    <s v="GBP"/>
    <n v="1433587620"/>
    <x v="636"/>
    <n v="1430996150"/>
    <b v="0"/>
    <n v="1"/>
    <b v="0"/>
    <s v="technology/web"/>
    <n v="4"/>
    <x v="2"/>
    <n v="2015"/>
    <x v="7"/>
  </r>
  <r>
    <n v="0"/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n v="1488063840"/>
    <x v="637"/>
    <n v="1485558318"/>
    <b v="0"/>
    <n v="0"/>
    <b v="0"/>
    <s v="technology/web"/>
    <n v="0"/>
    <x v="2"/>
    <n v="2017"/>
    <x v="7"/>
  </r>
  <r>
    <n v="0"/>
    <n v="638"/>
    <s v="W (Canceled)"/>
    <s v="O0"/>
    <x v="61"/>
    <n v="18"/>
    <x v="1"/>
    <x v="12"/>
    <s v="EUR"/>
    <n v="1490447662"/>
    <x v="638"/>
    <n v="1485267262"/>
    <b v="0"/>
    <n v="6"/>
    <b v="0"/>
    <s v="technology/web"/>
    <n v="3"/>
    <x v="2"/>
    <n v="2017"/>
    <x v="7"/>
  </r>
  <r>
    <n v="0"/>
    <n v="639"/>
    <s v="Kids Educational Social Media Site (Canceled)"/>
    <s v="Development of a Safe and Educational Social Media site for kids."/>
    <x v="80"/>
    <n v="1"/>
    <x v="1"/>
    <x v="0"/>
    <s v="USD"/>
    <n v="1413208795"/>
    <x v="639"/>
    <n v="1408024795"/>
    <b v="0"/>
    <n v="1"/>
    <b v="0"/>
    <s v="technology/web"/>
    <n v="1"/>
    <x v="2"/>
    <n v="2014"/>
    <x v="7"/>
  </r>
  <r>
    <n v="144"/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x v="6"/>
    <s v="EUR"/>
    <n v="1480028400"/>
    <x v="640"/>
    <n v="1478685915"/>
    <b v="0"/>
    <n v="2"/>
    <b v="1"/>
    <s v="technology/wearables"/>
    <n v="50.5"/>
    <x v="2"/>
    <n v="2016"/>
    <x v="8"/>
  </r>
  <r>
    <n v="119"/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x v="0"/>
    <s v="USD"/>
    <n v="1439473248"/>
    <x v="641"/>
    <n v="1436881248"/>
    <b v="0"/>
    <n v="315"/>
    <b v="1"/>
    <s v="technology/wearables"/>
    <n v="151.32"/>
    <x v="2"/>
    <n v="2015"/>
    <x v="8"/>
  </r>
  <r>
    <n v="1460"/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12"/>
    <s v="EUR"/>
    <n v="1439998674"/>
    <x v="642"/>
    <n v="1436888274"/>
    <b v="0"/>
    <n v="2174"/>
    <b v="1"/>
    <s v="technology/wearables"/>
    <n v="134.36000000000001"/>
    <x v="2"/>
    <n v="2015"/>
    <x v="8"/>
  </r>
  <r>
    <n v="106"/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x v="643"/>
    <n v="1428333875"/>
    <b v="0"/>
    <n v="152"/>
    <b v="1"/>
    <s v="technology/wearables"/>
    <n v="174.03"/>
    <x v="2"/>
    <n v="2015"/>
    <x v="8"/>
  </r>
  <r>
    <n v="300"/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x v="644"/>
    <n v="1410883139"/>
    <b v="0"/>
    <n v="1021"/>
    <b v="1"/>
    <s v="technology/wearables"/>
    <n v="73.489999999999995"/>
    <x v="2"/>
    <n v="2014"/>
    <x v="8"/>
  </r>
  <r>
    <n v="279"/>
    <n v="645"/>
    <s v="Carbon Fiber Collar Stays"/>
    <s v="Ever wanted to own something made out of carbon fiber? Now you can!"/>
    <x v="13"/>
    <n v="5574"/>
    <x v="0"/>
    <x v="0"/>
    <s v="USD"/>
    <n v="1470962274"/>
    <x v="645"/>
    <n v="1468370274"/>
    <b v="0"/>
    <n v="237"/>
    <b v="1"/>
    <s v="technology/wearables"/>
    <n v="23.52"/>
    <x v="2"/>
    <n v="2016"/>
    <x v="8"/>
  </r>
  <r>
    <n v="132"/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x v="0"/>
    <s v="USD"/>
    <n v="1407788867"/>
    <x v="646"/>
    <n v="1405196867"/>
    <b v="0"/>
    <n v="27"/>
    <b v="1"/>
    <s v="technology/wearables"/>
    <n v="39.07"/>
    <x v="2"/>
    <n v="2014"/>
    <x v="8"/>
  </r>
  <r>
    <n v="107"/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x v="647"/>
    <n v="1455647149"/>
    <b v="0"/>
    <n v="17"/>
    <b v="1"/>
    <s v="technology/wearables"/>
    <n v="125.94"/>
    <x v="2"/>
    <n v="2016"/>
    <x v="8"/>
  </r>
  <r>
    <n v="127"/>
    <n v="648"/>
    <s v="Audio Jacket"/>
    <s v="Get ready for the next product that you canâ€™t live without"/>
    <x v="19"/>
    <n v="44388"/>
    <x v="0"/>
    <x v="0"/>
    <s v="USD"/>
    <n v="1413304708"/>
    <x v="648"/>
    <n v="1410280708"/>
    <b v="0"/>
    <n v="27"/>
    <b v="1"/>
    <s v="technology/wearables"/>
    <n v="1644"/>
    <x v="2"/>
    <n v="2014"/>
    <x v="8"/>
  </r>
  <r>
    <n v="140"/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x v="649"/>
    <n v="1409090013"/>
    <b v="0"/>
    <n v="82"/>
    <b v="1"/>
    <s v="technology/wearables"/>
    <n v="42.67"/>
    <x v="2"/>
    <n v="2014"/>
    <x v="8"/>
  </r>
  <r>
    <n v="112"/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x v="650"/>
    <n v="1413766384"/>
    <b v="0"/>
    <n v="48"/>
    <b v="1"/>
    <s v="technology/wearables"/>
    <n v="35.130000000000003"/>
    <x v="2"/>
    <n v="2014"/>
    <x v="8"/>
  </r>
  <r>
    <n v="101"/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x v="651"/>
    <n v="1415838311"/>
    <b v="0"/>
    <n v="105"/>
    <b v="1"/>
    <s v="technology/wearables"/>
    <n v="239.35"/>
    <x v="2"/>
    <n v="2014"/>
    <x v="8"/>
  </r>
  <r>
    <n v="100"/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x v="652"/>
    <n v="1478018050"/>
    <b v="0"/>
    <n v="28"/>
    <b v="1"/>
    <s v="technology/wearables"/>
    <n v="107.64"/>
    <x v="2"/>
    <n v="2016"/>
    <x v="8"/>
  </r>
  <r>
    <n v="141"/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x v="0"/>
    <s v="USD"/>
    <n v="1440082240"/>
    <x v="653"/>
    <n v="1436885440"/>
    <b v="0"/>
    <n v="1107"/>
    <b v="1"/>
    <s v="technology/wearables"/>
    <n v="95.83"/>
    <x v="2"/>
    <n v="2015"/>
    <x v="8"/>
  </r>
  <r>
    <n v="267"/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x v="654"/>
    <n v="1433804313"/>
    <b v="0"/>
    <n v="1013"/>
    <b v="1"/>
    <s v="technology/wearables"/>
    <n v="31.66"/>
    <x v="2"/>
    <n v="2015"/>
    <x v="8"/>
  </r>
  <r>
    <n v="147"/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x v="655"/>
    <n v="1423609112"/>
    <b v="0"/>
    <n v="274"/>
    <b v="1"/>
    <s v="technology/wearables"/>
    <n v="42.89"/>
    <x v="2"/>
    <n v="2015"/>
    <x v="8"/>
  </r>
  <r>
    <n v="214"/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x v="656"/>
    <n v="1455736719"/>
    <b v="0"/>
    <n v="87"/>
    <b v="1"/>
    <s v="technology/wearables"/>
    <n v="122.74"/>
    <x v="2"/>
    <n v="2016"/>
    <x v="8"/>
  </r>
  <r>
    <n v="126"/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x v="657"/>
    <n v="1448309872"/>
    <b v="0"/>
    <n v="99"/>
    <b v="1"/>
    <s v="technology/wearables"/>
    <n v="190.45"/>
    <x v="2"/>
    <n v="2015"/>
    <x v="8"/>
  </r>
  <r>
    <n v="104"/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x v="0"/>
    <s v="USD"/>
    <n v="1437933600"/>
    <x v="658"/>
    <n v="1435117889"/>
    <b v="0"/>
    <n v="276"/>
    <b v="1"/>
    <s v="technology/wearables"/>
    <n v="109.34"/>
    <x v="2"/>
    <n v="2015"/>
    <x v="8"/>
  </r>
  <r>
    <n v="101"/>
    <n v="659"/>
    <s v="Lulu Watch Designs - Apple Watch"/>
    <s v="Sync up your lifestyle"/>
    <x v="9"/>
    <n v="3017"/>
    <x v="0"/>
    <x v="0"/>
    <s v="USD"/>
    <n v="1440339295"/>
    <x v="659"/>
    <n v="1437747295"/>
    <b v="0"/>
    <n v="21"/>
    <b v="1"/>
    <s v="technology/wearables"/>
    <n v="143.66999999999999"/>
    <x v="2"/>
    <n v="2015"/>
    <x v="8"/>
  </r>
  <r>
    <n v="3"/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x v="0"/>
    <s v="USD"/>
    <n v="1415558879"/>
    <x v="660"/>
    <n v="1412963279"/>
    <b v="0"/>
    <n v="18"/>
    <b v="0"/>
    <s v="technology/wearables"/>
    <n v="84.94"/>
    <x v="2"/>
    <n v="2014"/>
    <x v="8"/>
  </r>
  <r>
    <n v="1"/>
    <n v="661"/>
    <s v="AirString"/>
    <s v="AirString keeps your AirPods from getting lost by keeping the pair together with a  durable and premium quality string."/>
    <x v="3"/>
    <n v="95"/>
    <x v="2"/>
    <x v="0"/>
    <s v="USD"/>
    <n v="1477236559"/>
    <x v="661"/>
    <n v="1474644559"/>
    <b v="0"/>
    <n v="9"/>
    <b v="0"/>
    <s v="technology/wearables"/>
    <n v="10.56"/>
    <x v="2"/>
    <n v="2016"/>
    <x v="8"/>
  </r>
  <r>
    <n v="0"/>
    <n v="662"/>
    <s v="LW - the cool luminescent band with a watch"/>
    <s v="A stylish, durable safety light band on your wrist or ankle holds a watch or another modular accessory."/>
    <x v="130"/>
    <n v="156"/>
    <x v="2"/>
    <x v="0"/>
    <s v="USD"/>
    <n v="1421404247"/>
    <x v="662"/>
    <n v="1418812247"/>
    <b v="0"/>
    <n v="4"/>
    <b v="0"/>
    <s v="technology/wearables"/>
    <n v="39"/>
    <x v="2"/>
    <n v="2014"/>
    <x v="8"/>
  </r>
  <r>
    <n v="0"/>
    <n v="663"/>
    <s v="MouseFighter invisible AIR mouse"/>
    <s v="Imagine a mouse that automatically moves your pointer to where your head is facing. Its an air mouse hidden inside a standard headset."/>
    <x v="61"/>
    <n v="700"/>
    <x v="2"/>
    <x v="8"/>
    <s v="DKK"/>
    <n v="1437250456"/>
    <x v="663"/>
    <n v="1434658456"/>
    <b v="0"/>
    <n v="7"/>
    <b v="0"/>
    <s v="technology/wearables"/>
    <n v="100"/>
    <x v="2"/>
    <n v="2015"/>
    <x v="8"/>
  </r>
  <r>
    <n v="8"/>
    <n v="664"/>
    <s v="Oregon Babyâ„¢ Diapers"/>
    <s v="Save Oregon Babyâ„¢ Diapers, a handmade business, run by awesome moms in Southern Oregon, from permanently closing!"/>
    <x v="14"/>
    <n v="904"/>
    <x v="2"/>
    <x v="0"/>
    <s v="USD"/>
    <n v="1428940775"/>
    <x v="664"/>
    <n v="1426348775"/>
    <b v="0"/>
    <n v="29"/>
    <b v="0"/>
    <s v="technology/wearables"/>
    <n v="31.17"/>
    <x v="2"/>
    <n v="2015"/>
    <x v="8"/>
  </r>
  <r>
    <n v="19"/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x v="0"/>
    <s v="USD"/>
    <n v="1484327061"/>
    <x v="665"/>
    <n v="1479143061"/>
    <b v="0"/>
    <n v="12"/>
    <b v="0"/>
    <s v="technology/wearables"/>
    <n v="155.33000000000001"/>
    <x v="2"/>
    <n v="2016"/>
    <x v="8"/>
  </r>
  <r>
    <n v="0"/>
    <n v="666"/>
    <s v="Ducky Diapers"/>
    <s v="Have you ever dreamed of having a pet duckling, but concerned about all the pooping, here is a a solution to help solve that issue."/>
    <x v="61"/>
    <n v="8"/>
    <x v="2"/>
    <x v="0"/>
    <s v="USD"/>
    <n v="1408305498"/>
    <x v="666"/>
    <n v="1405713498"/>
    <b v="0"/>
    <n v="4"/>
    <b v="0"/>
    <s v="technology/wearables"/>
    <n v="2"/>
    <x v="2"/>
    <n v="2014"/>
    <x v="8"/>
  </r>
  <r>
    <n v="10"/>
    <n v="667"/>
    <s v="Ubivade - Vibrating navigation belt"/>
    <s v="The first navigation system, usable by each means of transport, that will take you wherever you want without thinking about the route."/>
    <x v="63"/>
    <n v="5010"/>
    <x v="2"/>
    <x v="13"/>
    <s v="EUR"/>
    <n v="1477731463"/>
    <x v="667"/>
    <n v="1474275463"/>
    <b v="0"/>
    <n v="28"/>
    <b v="0"/>
    <s v="technology/wearables"/>
    <n v="178.93"/>
    <x v="2"/>
    <n v="2016"/>
    <x v="8"/>
  </r>
  <r>
    <n v="5"/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x v="0"/>
    <s v="USD"/>
    <n v="1431374222"/>
    <x v="668"/>
    <n v="1427486222"/>
    <b v="0"/>
    <n v="25"/>
    <b v="0"/>
    <s v="technology/wearables"/>
    <n v="27.36"/>
    <x v="2"/>
    <n v="2015"/>
    <x v="8"/>
  </r>
  <r>
    <n v="22"/>
    <n v="669"/>
    <s v="Christian DiLusso Watches"/>
    <s v="Beautiful automatic watches, made for every moment._x000a_Sports, business, casual.....it fits every moment of your life."/>
    <x v="61"/>
    <n v="43015"/>
    <x v="2"/>
    <x v="11"/>
    <s v="SEK"/>
    <n v="1467817258"/>
    <x v="669"/>
    <n v="1465225258"/>
    <b v="0"/>
    <n v="28"/>
    <b v="0"/>
    <s v="technology/wearables"/>
    <n v="1536.25"/>
    <x v="2"/>
    <n v="2016"/>
    <x v="8"/>
  </r>
  <r>
    <n v="29"/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x v="13"/>
    <s v="EUR"/>
    <n v="1466323800"/>
    <x v="670"/>
    <n v="1463418120"/>
    <b v="0"/>
    <n v="310"/>
    <b v="0"/>
    <s v="technology/wearables"/>
    <n v="85"/>
    <x v="2"/>
    <n v="2016"/>
    <x v="8"/>
  </r>
  <r>
    <n v="39"/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x v="0"/>
    <s v="USD"/>
    <n v="1421208000"/>
    <x v="671"/>
    <n v="1418315852"/>
    <b v="0"/>
    <n v="15"/>
    <b v="0"/>
    <s v="technology/wearables"/>
    <n v="788.53"/>
    <x v="2"/>
    <n v="2014"/>
    <x v="8"/>
  </r>
  <r>
    <n v="22"/>
    <n v="672"/>
    <s v="youWare  |  A digital ID for the real world"/>
    <s v="Fashion accessories used to instantly link with people you meet and exchange contact info, money, documents, media and so much more."/>
    <x v="63"/>
    <n v="10814"/>
    <x v="2"/>
    <x v="0"/>
    <s v="USD"/>
    <n v="1420088340"/>
    <x v="672"/>
    <n v="1417410964"/>
    <b v="0"/>
    <n v="215"/>
    <b v="0"/>
    <s v="technology/wearables"/>
    <n v="50.3"/>
    <x v="2"/>
    <n v="2014"/>
    <x v="8"/>
  </r>
  <r>
    <n v="0"/>
    <n v="673"/>
    <s v="HORIZON: LIFE ENHANCED GLASSWARE"/>
    <s v="Will assist the deaf to have better communication and safety through the use of LCD glassware with audio &amp; sensory components."/>
    <x v="57"/>
    <n v="205"/>
    <x v="2"/>
    <x v="0"/>
    <s v="USD"/>
    <n v="1409602217"/>
    <x v="673"/>
    <n v="1405714217"/>
    <b v="0"/>
    <n v="3"/>
    <b v="0"/>
    <s v="technology/wearables"/>
    <n v="68.33"/>
    <x v="2"/>
    <n v="2014"/>
    <x v="8"/>
  </r>
  <r>
    <n v="0"/>
    <n v="674"/>
    <s v="Something To Wear For Hearing Sounds By Feeling Vibrations"/>
    <s v="Listen to sounds by feeling an array of vibrational patterns against your body."/>
    <x v="63"/>
    <n v="15"/>
    <x v="2"/>
    <x v="0"/>
    <s v="USD"/>
    <n v="1407811627"/>
    <x v="674"/>
    <n v="1402627627"/>
    <b v="0"/>
    <n v="2"/>
    <b v="0"/>
    <s v="technology/wearables"/>
    <n v="7.5"/>
    <x v="2"/>
    <n v="2014"/>
    <x v="8"/>
  </r>
  <r>
    <n v="15"/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x v="0"/>
    <s v="USD"/>
    <n v="1420095540"/>
    <x v="675"/>
    <n v="1417558804"/>
    <b v="0"/>
    <n v="26"/>
    <b v="0"/>
    <s v="technology/wearables"/>
    <n v="34.270000000000003"/>
    <x v="2"/>
    <n v="2014"/>
    <x v="8"/>
  </r>
  <r>
    <n v="1"/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x v="5"/>
    <s v="CAD"/>
    <n v="1423333581"/>
    <x v="676"/>
    <n v="1420741581"/>
    <b v="0"/>
    <n v="24"/>
    <b v="0"/>
    <s v="technology/wearables"/>
    <n v="61.29"/>
    <x v="2"/>
    <n v="2015"/>
    <x v="8"/>
  </r>
  <r>
    <n v="26"/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x v="13"/>
    <s v="EUR"/>
    <n v="1467106895"/>
    <x v="677"/>
    <n v="1463218895"/>
    <b v="0"/>
    <n v="96"/>
    <b v="0"/>
    <s v="technology/wearables"/>
    <n v="133.25"/>
    <x v="2"/>
    <n v="2016"/>
    <x v="8"/>
  </r>
  <r>
    <n v="4"/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x v="0"/>
    <s v="USD"/>
    <n v="1463821338"/>
    <x v="678"/>
    <n v="1461229338"/>
    <b v="0"/>
    <n v="17"/>
    <b v="0"/>
    <s v="technology/wearables"/>
    <n v="65.180000000000007"/>
    <x v="2"/>
    <n v="2016"/>
    <x v="8"/>
  </r>
  <r>
    <n v="15"/>
    <n v="679"/>
    <s v="Monolith Posture Coach"/>
    <s v="World's first bio-feedback posture device for your entire back. Trains back, neck, thoracic &amp; ab segments by using only 30 min/day."/>
    <x v="162"/>
    <n v="8827"/>
    <x v="2"/>
    <x v="0"/>
    <s v="USD"/>
    <n v="1472920909"/>
    <x v="679"/>
    <n v="1467736909"/>
    <b v="0"/>
    <n v="94"/>
    <b v="0"/>
    <s v="technology/wearables"/>
    <n v="93.9"/>
    <x v="2"/>
    <n v="2016"/>
    <x v="8"/>
  </r>
  <r>
    <n v="26"/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x v="0"/>
    <s v="USD"/>
    <n v="1410955331"/>
    <x v="680"/>
    <n v="1407931331"/>
    <b v="0"/>
    <n v="129"/>
    <b v="0"/>
    <s v="technology/wearables"/>
    <n v="150.65"/>
    <x v="2"/>
    <n v="2014"/>
    <x v="8"/>
  </r>
  <r>
    <n v="0"/>
    <n v="681"/>
    <s v="D-Pro Athletic Headband with Carbon Fiber"/>
    <s v="The D-Pro is a lightweight, moisture-wicking headband with a padded carbon fiber insert that reduces the risk of head injury in sports."/>
    <x v="30"/>
    <n v="1"/>
    <x v="2"/>
    <x v="0"/>
    <s v="USD"/>
    <n v="1477509604"/>
    <x v="681"/>
    <n v="1474917604"/>
    <b v="0"/>
    <n v="1"/>
    <b v="0"/>
    <s v="technology/wearables"/>
    <n v="1"/>
    <x v="2"/>
    <n v="2016"/>
    <x v="8"/>
  </r>
  <r>
    <n v="0"/>
    <n v="682"/>
    <s v="Deception Belt"/>
    <s v="The Deception Belt is an innovative belt with app capability, designed to assist any user gain control over their appetite."/>
    <x v="63"/>
    <n v="53"/>
    <x v="2"/>
    <x v="0"/>
    <s v="USD"/>
    <n v="1489512122"/>
    <x v="682"/>
    <n v="1486923722"/>
    <b v="0"/>
    <n v="4"/>
    <b v="0"/>
    <s v="technology/wearables"/>
    <n v="13.25"/>
    <x v="2"/>
    <n v="2017"/>
    <x v="8"/>
  </r>
  <r>
    <n v="1"/>
    <n v="683"/>
    <s v="Mist Buddy Hydration/Misting Backpack"/>
    <s v="Mist Buddy is a remote controlled misting system, powered by a rechargeable battery with misting/sipping tip for complete coolness."/>
    <x v="19"/>
    <n v="298"/>
    <x v="2"/>
    <x v="0"/>
    <s v="USD"/>
    <n v="1477949764"/>
    <x v="683"/>
    <n v="1474493764"/>
    <b v="0"/>
    <n v="3"/>
    <b v="0"/>
    <s v="technology/wearables"/>
    <n v="99.33"/>
    <x v="2"/>
    <n v="2016"/>
    <x v="8"/>
  </r>
  <r>
    <n v="7"/>
    <n v="684"/>
    <s v="Arcus Motion Analyzer | The Versatile Smart Ring"/>
    <s v="Arcus gives your fingers super powers."/>
    <x v="163"/>
    <n v="23948"/>
    <x v="2"/>
    <x v="0"/>
    <s v="USD"/>
    <n v="1406257200"/>
    <x v="684"/>
    <n v="1403176891"/>
    <b v="0"/>
    <n v="135"/>
    <b v="0"/>
    <s v="technology/wearables"/>
    <n v="177.39"/>
    <x v="2"/>
    <n v="2014"/>
    <x v="8"/>
  </r>
  <r>
    <n v="28"/>
    <n v="685"/>
    <s v="Nomadica All purpose backpack with battery"/>
    <s v="PowerPack is an efficient and affordable backpack with a lithium-ion charger for all electronic devices offering charges on the go!"/>
    <x v="13"/>
    <n v="553"/>
    <x v="2"/>
    <x v="0"/>
    <s v="USD"/>
    <n v="1421095672"/>
    <x v="685"/>
    <n v="1417207672"/>
    <b v="0"/>
    <n v="10"/>
    <b v="0"/>
    <s v="technology/wearables"/>
    <n v="55.3"/>
    <x v="2"/>
    <n v="2014"/>
    <x v="8"/>
  </r>
  <r>
    <n v="0"/>
    <n v="686"/>
    <s v="Vivi di Cuore - Heart Rate Watch"/>
    <s v="La tua giornata sportiva monitorata nel tuo polso??!!!_x000a_Rendiamolo possibile... VIVI DI CUORE --- All MADE in ITALY"/>
    <x v="69"/>
    <n v="0"/>
    <x v="2"/>
    <x v="13"/>
    <s v="EUR"/>
    <n v="1438618170"/>
    <x v="686"/>
    <n v="1436026170"/>
    <b v="0"/>
    <n v="0"/>
    <b v="0"/>
    <s v="technology/wearables"/>
    <n v="0"/>
    <x v="2"/>
    <n v="2015"/>
    <x v="8"/>
  </r>
  <r>
    <n v="4"/>
    <n v="687"/>
    <s v="Power Go: Cargador Solar para Dispositivos MÃ³viles"/>
    <s v="Power Go es una linea de cargadores solares para dispositivos mÃ³viles, amigables con el medio ambiente y de bajo costo."/>
    <x v="57"/>
    <n v="3550"/>
    <x v="2"/>
    <x v="14"/>
    <s v="MXN"/>
    <n v="1486317653"/>
    <x v="687"/>
    <n v="1481133653"/>
    <b v="0"/>
    <n v="6"/>
    <b v="0"/>
    <s v="technology/wearables"/>
    <n v="591.66999999999996"/>
    <x v="2"/>
    <n v="2016"/>
    <x v="8"/>
  </r>
  <r>
    <n v="73"/>
    <n v="688"/>
    <s v="The Most Advanced Dress Shirt- EVER!!"/>
    <s v="Removable collars and cuffs along with hidden underarm designs that prevent embarrassing and stubborn stains. What does YOUR shirt do?"/>
    <x v="22"/>
    <n v="14598"/>
    <x v="2"/>
    <x v="0"/>
    <s v="USD"/>
    <n v="1444876253"/>
    <x v="688"/>
    <n v="1442284253"/>
    <b v="0"/>
    <n v="36"/>
    <b v="0"/>
    <s v="technology/wearables"/>
    <n v="405.5"/>
    <x v="2"/>
    <n v="2015"/>
    <x v="8"/>
  </r>
  <r>
    <n v="58"/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x v="0"/>
    <s v="USD"/>
    <n v="1481173140"/>
    <x v="689"/>
    <n v="1478016097"/>
    <b v="0"/>
    <n v="336"/>
    <b v="0"/>
    <s v="technology/wearables"/>
    <n v="343.15"/>
    <x v="2"/>
    <n v="2016"/>
    <x v="8"/>
  </r>
  <r>
    <n v="12"/>
    <n v="690"/>
    <s v="BLOXSHIELD"/>
    <s v="A radiation shield for your fitness tracker, smartwatch or other wearable smart device"/>
    <x v="22"/>
    <n v="2468"/>
    <x v="2"/>
    <x v="0"/>
    <s v="USD"/>
    <n v="1473400800"/>
    <x v="690"/>
    <n v="1469718841"/>
    <b v="0"/>
    <n v="34"/>
    <b v="0"/>
    <s v="technology/wearables"/>
    <n v="72.59"/>
    <x v="2"/>
    <n v="2016"/>
    <x v="8"/>
  </r>
  <r>
    <n v="1"/>
    <n v="691"/>
    <s v="ShapeCase - Colorful Apple Watch Bumpers"/>
    <s v="Personalizing your Apple Watch has never been easier. Ten different colors to match any lifestyle. Time is precious, protect it."/>
    <x v="63"/>
    <n v="260"/>
    <x v="2"/>
    <x v="0"/>
    <s v="USD"/>
    <n v="1435711246"/>
    <x v="691"/>
    <n v="1433292046"/>
    <b v="0"/>
    <n v="10"/>
    <b v="0"/>
    <s v="technology/wearables"/>
    <n v="26"/>
    <x v="2"/>
    <n v="2015"/>
    <x v="8"/>
  </r>
  <r>
    <n v="7"/>
    <n v="692"/>
    <s v="Signum Indicators by Brighter Indication"/>
    <s v="A revolutionary, cycling safety device is born! Signum indicators close the communication gap between cyclists and other road users."/>
    <x v="22"/>
    <n v="1306"/>
    <x v="2"/>
    <x v="1"/>
    <s v="GBP"/>
    <n v="1482397263"/>
    <x v="692"/>
    <n v="1479805263"/>
    <b v="0"/>
    <n v="201"/>
    <b v="0"/>
    <s v="technology/wearables"/>
    <n v="6.5"/>
    <x v="2"/>
    <n v="2016"/>
    <x v="8"/>
  </r>
  <r>
    <n v="35"/>
    <n v="693"/>
    <s v="Prana: Wearable for Breathing and Posture"/>
    <s v="Prana is the first wearable combining breath and posture tracking to make your sitting time count."/>
    <x v="57"/>
    <n v="35338"/>
    <x v="2"/>
    <x v="0"/>
    <s v="USD"/>
    <n v="1430421827"/>
    <x v="693"/>
    <n v="1427829827"/>
    <b v="0"/>
    <n v="296"/>
    <b v="0"/>
    <s v="technology/wearables"/>
    <n v="119.39"/>
    <x v="2"/>
    <n v="2015"/>
    <x v="8"/>
  </r>
  <r>
    <n v="0"/>
    <n v="694"/>
    <s v="Airlock bike helmet"/>
    <s v="You can control how much air enters the helmet by opening or closing the vents. This is very useful in bad weather, or for competition."/>
    <x v="60"/>
    <n v="590"/>
    <x v="2"/>
    <x v="0"/>
    <s v="USD"/>
    <n v="1485964559"/>
    <x v="694"/>
    <n v="1483372559"/>
    <b v="0"/>
    <n v="7"/>
    <b v="0"/>
    <s v="technology/wearables"/>
    <n v="84.29"/>
    <x v="2"/>
    <n v="2017"/>
    <x v="8"/>
  </r>
  <r>
    <n v="1"/>
    <n v="695"/>
    <s v="mini air- personal air conditioner"/>
    <s v="Unique small wearable personal air conditioning device that provides the user a 10-15 degree environmental difference on his person."/>
    <x v="127"/>
    <n v="636"/>
    <x v="2"/>
    <x v="0"/>
    <s v="USD"/>
    <n v="1414758620"/>
    <x v="695"/>
    <n v="1412166620"/>
    <b v="0"/>
    <n v="7"/>
    <b v="0"/>
    <s v="technology/wearables"/>
    <n v="90.86"/>
    <x v="2"/>
    <n v="2014"/>
    <x v="8"/>
  </r>
  <r>
    <n v="0"/>
    <n v="696"/>
    <s v="trustee"/>
    <s v="Show your fidelity by wearing the Trustee rings! Show where you are (at)!"/>
    <x v="164"/>
    <n v="1"/>
    <x v="2"/>
    <x v="9"/>
    <s v="EUR"/>
    <n v="1406326502"/>
    <x v="696"/>
    <n v="1403734502"/>
    <b v="0"/>
    <n v="1"/>
    <b v="0"/>
    <s v="technology/wearables"/>
    <n v="1"/>
    <x v="2"/>
    <n v="2014"/>
    <x v="8"/>
  </r>
  <r>
    <n v="46"/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x v="12"/>
    <s v="EUR"/>
    <n v="1454502789"/>
    <x v="697"/>
    <n v="1453206789"/>
    <b v="0"/>
    <n v="114"/>
    <b v="0"/>
    <s v="technology/wearables"/>
    <n v="20.34"/>
    <x v="2"/>
    <n v="2016"/>
    <x v="8"/>
  </r>
  <r>
    <n v="15"/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x v="0"/>
    <s v="USD"/>
    <n v="1411005600"/>
    <x v="698"/>
    <n v="1408141245"/>
    <b v="0"/>
    <n v="29"/>
    <b v="0"/>
    <s v="technology/wearables"/>
    <n v="530.69000000000005"/>
    <x v="2"/>
    <n v="2014"/>
    <x v="8"/>
  </r>
  <r>
    <n v="82"/>
    <n v="699"/>
    <s v="TapTap, a touch communication wristband"/>
    <s v="TapTap is a technology to transfer touch between two people. It can also be an activity tracker, a game controller or smart alarm."/>
    <x v="64"/>
    <n v="107148.74"/>
    <x v="2"/>
    <x v="0"/>
    <s v="USD"/>
    <n v="1385136000"/>
    <x v="699"/>
    <n v="1381923548"/>
    <b v="0"/>
    <n v="890"/>
    <b v="0"/>
    <s v="technology/wearables"/>
    <n v="120.39"/>
    <x v="2"/>
    <n v="2013"/>
    <x v="8"/>
  </r>
  <r>
    <n v="3"/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x v="3"/>
    <s v="EUR"/>
    <n v="1484065881"/>
    <x v="700"/>
    <n v="1481473881"/>
    <b v="0"/>
    <n v="31"/>
    <b v="0"/>
    <s v="technology/wearables"/>
    <n v="13"/>
    <x v="2"/>
    <n v="2016"/>
    <x v="8"/>
  </r>
  <r>
    <n v="27"/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x v="1"/>
    <s v="GBP"/>
    <n v="1406130880"/>
    <x v="701"/>
    <n v="1403538880"/>
    <b v="0"/>
    <n v="21"/>
    <b v="0"/>
    <s v="technology/wearables"/>
    <n v="291.33"/>
    <x v="2"/>
    <n v="2014"/>
    <x v="8"/>
  </r>
  <r>
    <n v="31"/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x v="0"/>
    <s v="USD"/>
    <n v="1480011987"/>
    <x v="702"/>
    <n v="1477416387"/>
    <b v="0"/>
    <n v="37"/>
    <b v="0"/>
    <s v="technology/wearables"/>
    <n v="124.92"/>
    <x v="2"/>
    <n v="2016"/>
    <x v="8"/>
  </r>
  <r>
    <n v="6"/>
    <n v="703"/>
    <s v="EL TORO SPEEDWRAPS - THE EVOLUTION OF SPORTS TRAINING"/>
    <s v="SPEEDWRAPS improve the speed, agility &amp; strength of an athlete by utilizing evenly distributed weight on the lower leg."/>
    <x v="36"/>
    <n v="837"/>
    <x v="2"/>
    <x v="0"/>
    <s v="USD"/>
    <n v="1485905520"/>
    <x v="703"/>
    <n v="1481150949"/>
    <b v="0"/>
    <n v="7"/>
    <b v="0"/>
    <s v="technology/wearables"/>
    <n v="119.57"/>
    <x v="2"/>
    <n v="2016"/>
    <x v="8"/>
  </r>
  <r>
    <n v="1"/>
    <n v="704"/>
    <s v="ZNITCH- The Evolution in Helmet Safety"/>
    <s v="Turn you helmet into the safest helmet and don't worry about a thing,you will always have the right fit!!"/>
    <x v="56"/>
    <n v="481"/>
    <x v="2"/>
    <x v="5"/>
    <s v="CAD"/>
    <n v="1487565468"/>
    <x v="704"/>
    <n v="1482381468"/>
    <b v="0"/>
    <n v="4"/>
    <b v="0"/>
    <s v="technology/wearables"/>
    <n v="120.25"/>
    <x v="2"/>
    <n v="2016"/>
    <x v="8"/>
  </r>
  <r>
    <n v="1"/>
    <n v="705"/>
    <s v="SomnoScope"/>
    <s v="The closest thing ever to the Holy Grail of wearables technology"/>
    <x v="57"/>
    <n v="977"/>
    <x v="2"/>
    <x v="9"/>
    <s v="EUR"/>
    <n v="1484999278"/>
    <x v="705"/>
    <n v="1482407278"/>
    <b v="0"/>
    <n v="5"/>
    <b v="0"/>
    <s v="technology/wearables"/>
    <n v="195.4"/>
    <x v="2"/>
    <n v="2016"/>
    <x v="8"/>
  </r>
  <r>
    <n v="0"/>
    <n v="706"/>
    <s v="Driver Alert System"/>
    <s v="Driver Alert System es un sistema de seguridad para el conductor, que le avisa en caso de perder la posicion vertical mientras conduce."/>
    <x v="57"/>
    <n v="0"/>
    <x v="2"/>
    <x v="3"/>
    <s v="EUR"/>
    <n v="1481740740"/>
    <x v="706"/>
    <n v="1478130783"/>
    <b v="0"/>
    <n v="0"/>
    <b v="0"/>
    <s v="technology/wearables"/>
    <n v="0"/>
    <x v="2"/>
    <n v="2016"/>
    <x v="8"/>
  </r>
  <r>
    <n v="79"/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x v="1"/>
    <s v="GBP"/>
    <n v="1483286127"/>
    <x v="707"/>
    <n v="1479830127"/>
    <b v="0"/>
    <n v="456"/>
    <b v="0"/>
    <s v="technology/wearables"/>
    <n v="117.7"/>
    <x v="2"/>
    <n v="2016"/>
    <x v="8"/>
  </r>
  <r>
    <n v="22"/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x v="1"/>
    <s v="GBP"/>
    <n v="1410616600"/>
    <x v="708"/>
    <n v="1405432600"/>
    <b v="0"/>
    <n v="369"/>
    <b v="0"/>
    <s v="technology/wearables"/>
    <n v="23.95"/>
    <x v="2"/>
    <n v="2014"/>
    <x v="8"/>
  </r>
  <r>
    <n v="0"/>
    <n v="709"/>
    <s v="lumiglove"/>
    <s v="A &quot;handheld&quot; light, which eases the way you illuminate objects and/or paths."/>
    <x v="36"/>
    <n v="61"/>
    <x v="2"/>
    <x v="0"/>
    <s v="USD"/>
    <n v="1417741159"/>
    <x v="709"/>
    <n v="1415149159"/>
    <b v="0"/>
    <n v="2"/>
    <b v="0"/>
    <s v="technology/wearables"/>
    <n v="30.5"/>
    <x v="2"/>
    <n v="2014"/>
    <x v="8"/>
  </r>
  <r>
    <n v="0"/>
    <n v="710"/>
    <s v="Hate York Shirt 2.0"/>
    <s v="Shirts, so technologically advanced, they connect mentally to their audience upon sight."/>
    <x v="38"/>
    <n v="0"/>
    <x v="2"/>
    <x v="5"/>
    <s v="CAD"/>
    <n v="1408495440"/>
    <x v="710"/>
    <n v="1405640302"/>
    <b v="0"/>
    <n v="0"/>
    <b v="0"/>
    <s v="technology/wearables"/>
    <n v="0"/>
    <x v="2"/>
    <n v="2014"/>
    <x v="8"/>
  </r>
  <r>
    <n v="34"/>
    <n v="711"/>
    <s v="Anti Snore Wearable"/>
    <s v="Our wearable and app automates the poke you normally get from your bedpartner to make you stop snoring and making you turn to the side."/>
    <x v="57"/>
    <n v="33791"/>
    <x v="2"/>
    <x v="9"/>
    <s v="EUR"/>
    <n v="1481716868"/>
    <x v="711"/>
    <n v="1478257268"/>
    <b v="0"/>
    <n v="338"/>
    <b v="0"/>
    <s v="technology/wearables"/>
    <n v="99.97"/>
    <x v="2"/>
    <n v="2016"/>
    <x v="8"/>
  </r>
  <r>
    <n v="0"/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x v="0"/>
    <s v="USD"/>
    <n v="1455466832"/>
    <x v="712"/>
    <n v="1452874832"/>
    <b v="0"/>
    <n v="4"/>
    <b v="0"/>
    <s v="technology/wearables"/>
    <n v="26.25"/>
    <x v="2"/>
    <n v="2016"/>
    <x v="8"/>
  </r>
  <r>
    <n v="1"/>
    <n v="713"/>
    <s v="Secure Pet GPS Tracker - Every Moment Matters"/>
    <s v="The first GPS tracker created entirely in Italy that allows you to know where your pet is located at any time throughout any device."/>
    <x v="31"/>
    <n v="199"/>
    <x v="2"/>
    <x v="13"/>
    <s v="EUR"/>
    <n v="1465130532"/>
    <x v="713"/>
    <n v="1462538532"/>
    <b v="0"/>
    <n v="1"/>
    <b v="0"/>
    <s v="technology/wearables"/>
    <n v="199"/>
    <x v="2"/>
    <n v="2016"/>
    <x v="8"/>
  </r>
  <r>
    <n v="15"/>
    <n v="714"/>
    <s v="Prep Packs Survival Belt"/>
    <s v="The Prep Packs Survival Belt allows you to carry all of the essentials for outdoor survival inside your belt buckle"/>
    <x v="36"/>
    <n v="2249"/>
    <x v="2"/>
    <x v="0"/>
    <s v="USD"/>
    <n v="1488308082"/>
    <x v="714"/>
    <n v="1483124082"/>
    <b v="0"/>
    <n v="28"/>
    <b v="0"/>
    <s v="technology/wearables"/>
    <n v="80.319999999999993"/>
    <x v="2"/>
    <n v="2016"/>
    <x v="8"/>
  </r>
  <r>
    <n v="5"/>
    <n v="715"/>
    <s v="Mouse^3"/>
    <s v="Mouse^3 is the next generation of input devices. With cursor control and customized gesture recognition, its applications are endless!"/>
    <x v="167"/>
    <n v="1389"/>
    <x v="2"/>
    <x v="0"/>
    <s v="USD"/>
    <n v="1446693040"/>
    <x v="715"/>
    <n v="1443233440"/>
    <b v="0"/>
    <n v="12"/>
    <b v="0"/>
    <s v="technology/wearables"/>
    <n v="115.75"/>
    <x v="2"/>
    <n v="2015"/>
    <x v="8"/>
  </r>
  <r>
    <n v="10"/>
    <n v="716"/>
    <s v="Pathfinder - Wearable Navigation for the Blind"/>
    <s v="Translate sight into touch with a wrist-mounted wearable. A revolution for visually impaired people everywhere."/>
    <x v="39"/>
    <n v="715"/>
    <x v="2"/>
    <x v="0"/>
    <s v="USD"/>
    <n v="1417392000"/>
    <x v="716"/>
    <n v="1414511307"/>
    <b v="0"/>
    <n v="16"/>
    <b v="0"/>
    <s v="technology/wearables"/>
    <n v="44.69"/>
    <x v="2"/>
    <n v="2014"/>
    <x v="8"/>
  </r>
  <r>
    <n v="0"/>
    <n v="717"/>
    <s v="cool air belt"/>
    <s v="Cool air flowing under clothing keeps you cool."/>
    <x v="57"/>
    <n v="305"/>
    <x v="2"/>
    <x v="0"/>
    <s v="USD"/>
    <n v="1409949002"/>
    <x v="717"/>
    <n v="1407357002"/>
    <b v="0"/>
    <n v="4"/>
    <b v="0"/>
    <s v="technology/wearables"/>
    <n v="76.25"/>
    <x v="2"/>
    <n v="2014"/>
    <x v="8"/>
  </r>
  <r>
    <n v="1"/>
    <n v="718"/>
    <s v="BioToo - Emergency Temporary Tattoos"/>
    <s v="When every second matters, BioToo temporary tattoos get critical information to emergency personnel to help them help you."/>
    <x v="14"/>
    <n v="90"/>
    <x v="2"/>
    <x v="0"/>
    <s v="USD"/>
    <n v="1487397540"/>
    <x v="718"/>
    <n v="1484684247"/>
    <b v="0"/>
    <n v="4"/>
    <b v="0"/>
    <s v="technology/wearables"/>
    <n v="22.5"/>
    <x v="2"/>
    <n v="2017"/>
    <x v="8"/>
  </r>
  <r>
    <n v="1"/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x v="0"/>
    <s v="USD"/>
    <n v="1456189076"/>
    <x v="719"/>
    <n v="1454979476"/>
    <b v="0"/>
    <n v="10"/>
    <b v="0"/>
    <s v="technology/wearables"/>
    <n v="19.399999999999999"/>
    <x v="2"/>
    <n v="2016"/>
    <x v="8"/>
  </r>
  <r>
    <n v="144"/>
    <n v="720"/>
    <s v="Without Utterance: Tales from the Other Side of Language"/>
    <s v="Without Utterance, a crushingly intimate literary memoir told from the inside of losing language, self, and world."/>
    <x v="168"/>
    <n v="2735"/>
    <x v="0"/>
    <x v="0"/>
    <s v="USD"/>
    <n v="1327851291"/>
    <x v="720"/>
    <n v="1325432091"/>
    <b v="0"/>
    <n v="41"/>
    <b v="1"/>
    <s v="publishing/nonfiction"/>
    <n v="66.709999999999994"/>
    <x v="3"/>
    <n v="2012"/>
    <x v="9"/>
  </r>
  <r>
    <n v="122"/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x v="0"/>
    <s v="USD"/>
    <n v="1406900607"/>
    <x v="721"/>
    <n v="1403012607"/>
    <b v="0"/>
    <n v="119"/>
    <b v="1"/>
    <s v="publishing/nonfiction"/>
    <n v="84.14"/>
    <x v="3"/>
    <n v="2014"/>
    <x v="9"/>
  </r>
  <r>
    <n v="132"/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x v="722"/>
    <n v="1331320778"/>
    <b v="0"/>
    <n v="153"/>
    <b v="1"/>
    <s v="publishing/nonfiction"/>
    <n v="215.73"/>
    <x v="3"/>
    <n v="2012"/>
    <x v="9"/>
  </r>
  <r>
    <n v="109"/>
    <n v="723"/>
    <s v="The 2015 Pro Football Beast Book"/>
    <s v="The Definitive (and Slightly Ridiculous) Guide to Enjoying the 2015 Pro Football Season"/>
    <x v="10"/>
    <n v="5469"/>
    <x v="0"/>
    <x v="0"/>
    <s v="USD"/>
    <n v="1438228740"/>
    <x v="723"/>
    <n v="1435606549"/>
    <b v="0"/>
    <n v="100"/>
    <b v="1"/>
    <s v="publishing/nonfiction"/>
    <n v="54.69"/>
    <x v="3"/>
    <n v="2015"/>
    <x v="9"/>
  </r>
  <r>
    <n v="105"/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x v="724"/>
    <n v="1306855163"/>
    <b v="0"/>
    <n v="143"/>
    <b v="1"/>
    <s v="publishing/nonfiction"/>
    <n v="51.63"/>
    <x v="3"/>
    <n v="2011"/>
    <x v="9"/>
  </r>
  <r>
    <n v="100"/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x v="725"/>
    <n v="1447426912"/>
    <b v="0"/>
    <n v="140"/>
    <b v="1"/>
    <s v="publishing/nonfiction"/>
    <n v="143.36000000000001"/>
    <x v="3"/>
    <n v="2015"/>
    <x v="9"/>
  </r>
  <r>
    <n v="101"/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x v="726"/>
    <n v="1363136487"/>
    <b v="0"/>
    <n v="35"/>
    <b v="1"/>
    <s v="publishing/nonfiction"/>
    <n v="72.430000000000007"/>
    <x v="3"/>
    <n v="2013"/>
    <x v="9"/>
  </r>
  <r>
    <n v="156"/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x v="727"/>
    <n v="1354580949"/>
    <b v="0"/>
    <n v="149"/>
    <b v="1"/>
    <s v="publishing/nonfiction"/>
    <n v="36.53"/>
    <x v="3"/>
    <n v="2012"/>
    <x v="9"/>
  </r>
  <r>
    <n v="106"/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x v="728"/>
    <n v="1310069157"/>
    <b v="0"/>
    <n v="130"/>
    <b v="1"/>
    <s v="publishing/nonfiction"/>
    <n v="60.9"/>
    <x v="3"/>
    <n v="2011"/>
    <x v="9"/>
  </r>
  <r>
    <n v="131"/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x v="729"/>
    <n v="1342844861"/>
    <b v="0"/>
    <n v="120"/>
    <b v="1"/>
    <s v="publishing/nonfiction"/>
    <n v="43.55"/>
    <x v="3"/>
    <n v="2012"/>
    <x v="9"/>
  </r>
  <r>
    <n v="132"/>
    <n v="730"/>
    <s v="Encyclopedia of Surfing"/>
    <s v="A Massive but Cheerful Online Digital Archive of Surfing"/>
    <x v="22"/>
    <n v="26438"/>
    <x v="0"/>
    <x v="0"/>
    <s v="USD"/>
    <n v="1323280391"/>
    <x v="730"/>
    <n v="1320688391"/>
    <b v="0"/>
    <n v="265"/>
    <b v="1"/>
    <s v="publishing/nonfiction"/>
    <n v="99.77"/>
    <x v="3"/>
    <n v="2011"/>
    <x v="9"/>
  </r>
  <r>
    <n v="126"/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x v="731"/>
    <n v="1322852747"/>
    <b v="0"/>
    <n v="71"/>
    <b v="1"/>
    <s v="publishing/nonfiction"/>
    <n v="88.73"/>
    <x v="3"/>
    <n v="2011"/>
    <x v="9"/>
  </r>
  <r>
    <n v="160"/>
    <n v="732"/>
    <s v="Chess puzzles in your pocket: a new eBook"/>
    <s v="A great collection of puzzles to take and enjoy anywhere in the world - have fun, challenge yourself, and become a better chess player!"/>
    <x v="170"/>
    <n v="64"/>
    <x v="0"/>
    <x v="1"/>
    <s v="GBP"/>
    <n v="1380449461"/>
    <x v="732"/>
    <n v="1375265461"/>
    <b v="0"/>
    <n v="13"/>
    <b v="1"/>
    <s v="publishing/nonfiction"/>
    <n v="4.92"/>
    <x v="3"/>
    <n v="2013"/>
    <x v="9"/>
  </r>
  <r>
    <n v="120"/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x v="733"/>
    <n v="1384941892"/>
    <b v="0"/>
    <n v="169"/>
    <b v="1"/>
    <s v="publishing/nonfiction"/>
    <n v="17.82"/>
    <x v="3"/>
    <n v="2013"/>
    <x v="9"/>
  </r>
  <r>
    <n v="126"/>
    <n v="734"/>
    <s v="Sideswiped"/>
    <s v="Sideswiped is my story of growing in and trusting God through the mess and mysteries of life."/>
    <x v="0"/>
    <n v="10670"/>
    <x v="0"/>
    <x v="5"/>
    <s v="CAD"/>
    <n v="1431147600"/>
    <x v="734"/>
    <n v="1428465420"/>
    <b v="0"/>
    <n v="57"/>
    <b v="1"/>
    <s v="publishing/nonfiction"/>
    <n v="187.19"/>
    <x v="3"/>
    <n v="2015"/>
    <x v="9"/>
  </r>
  <r>
    <n v="114"/>
    <n v="735"/>
    <s v="TOP FUEL FOR LIFE - Life Lessons from a Crew Chief"/>
    <s v="TOP FUEL FOR LIFE â€¦ a true story of victory, unimaginable loss_x000a_and the epiphany that changed everything."/>
    <x v="171"/>
    <n v="53771"/>
    <x v="0"/>
    <x v="0"/>
    <s v="USD"/>
    <n v="1417653540"/>
    <x v="735"/>
    <n v="1414975346"/>
    <b v="0"/>
    <n v="229"/>
    <b v="1"/>
    <s v="publishing/nonfiction"/>
    <n v="234.81"/>
    <x v="3"/>
    <n v="2014"/>
    <x v="9"/>
  </r>
  <r>
    <n v="315"/>
    <n v="736"/>
    <s v="What Happens in Vegas Stays on YouTube"/>
    <s v="I'm writing a new book! Topic: Privacy is Dead. What does a world without privacy mean for humanity? Our reputations? Our kids?"/>
    <x v="172"/>
    <n v="11345"/>
    <x v="0"/>
    <x v="0"/>
    <s v="USD"/>
    <n v="1385009940"/>
    <x v="736"/>
    <n v="1383327440"/>
    <b v="0"/>
    <n v="108"/>
    <b v="1"/>
    <s v="publishing/nonfiction"/>
    <n v="105.05"/>
    <x v="3"/>
    <n v="2013"/>
    <x v="9"/>
  </r>
  <r>
    <n v="122"/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x v="737"/>
    <n v="1390890987"/>
    <b v="0"/>
    <n v="108"/>
    <b v="1"/>
    <s v="publishing/nonfiction"/>
    <n v="56.67"/>
    <x v="3"/>
    <n v="2014"/>
    <x v="9"/>
  </r>
  <r>
    <n v="107"/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x v="738"/>
    <n v="1414765794"/>
    <b v="0"/>
    <n v="41"/>
    <b v="1"/>
    <s v="publishing/nonfiction"/>
    <n v="39.049999999999997"/>
    <x v="3"/>
    <n v="2014"/>
    <x v="9"/>
  </r>
  <r>
    <n v="158"/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x v="739"/>
    <n v="1404907429"/>
    <b v="0"/>
    <n v="139"/>
    <b v="1"/>
    <s v="publishing/nonfiction"/>
    <n v="68.349999999999994"/>
    <x v="3"/>
    <n v="2014"/>
    <x v="9"/>
  </r>
  <r>
    <n v="107"/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x v="740"/>
    <n v="1433647882"/>
    <b v="0"/>
    <n v="19"/>
    <b v="1"/>
    <s v="publishing/nonfiction"/>
    <n v="169.58"/>
    <x v="3"/>
    <n v="2015"/>
    <x v="9"/>
  </r>
  <r>
    <n v="102"/>
    <n v="741"/>
    <s v="reVILNA: the vilna ghetto project"/>
    <s v="A revolutionary digital mapping project of the Vilna Ghetto"/>
    <x v="93"/>
    <n v="13293.8"/>
    <x v="0"/>
    <x v="0"/>
    <s v="USD"/>
    <n v="1370964806"/>
    <x v="741"/>
    <n v="1367940806"/>
    <b v="0"/>
    <n v="94"/>
    <b v="1"/>
    <s v="publishing/nonfiction"/>
    <n v="141.41999999999999"/>
    <x v="3"/>
    <n v="2013"/>
    <x v="9"/>
  </r>
  <r>
    <n v="111"/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x v="0"/>
    <s v="USD"/>
    <n v="1395435712"/>
    <x v="742"/>
    <n v="1392847312"/>
    <b v="0"/>
    <n v="23"/>
    <b v="1"/>
    <s v="publishing/nonfiction"/>
    <n v="67.39"/>
    <x v="3"/>
    <n v="2014"/>
    <x v="9"/>
  </r>
  <r>
    <n v="148"/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x v="0"/>
    <s v="USD"/>
    <n v="1334610000"/>
    <x v="743"/>
    <n v="1332435685"/>
    <b v="0"/>
    <n v="15"/>
    <b v="1"/>
    <s v="publishing/nonfiction"/>
    <n v="54.27"/>
    <x v="3"/>
    <n v="2012"/>
    <x v="9"/>
  </r>
  <r>
    <n v="102"/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x v="744"/>
    <n v="1352847503"/>
    <b v="0"/>
    <n v="62"/>
    <b v="1"/>
    <s v="publishing/nonfiction"/>
    <n v="82.52"/>
    <x v="3"/>
    <n v="2012"/>
    <x v="9"/>
  </r>
  <r>
    <n v="179"/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x v="0"/>
    <s v="USD"/>
    <n v="1367588645"/>
    <x v="745"/>
    <n v="1364996645"/>
    <b v="0"/>
    <n v="74"/>
    <b v="1"/>
    <s v="publishing/nonfiction"/>
    <n v="53.73"/>
    <x v="3"/>
    <n v="2013"/>
    <x v="9"/>
  </r>
  <r>
    <n v="111"/>
    <n v="746"/>
    <s v="Attention: People With Body Parts"/>
    <s v="This is a book of letters. Letters to our body parts."/>
    <x v="174"/>
    <n v="3318"/>
    <x v="0"/>
    <x v="0"/>
    <s v="USD"/>
    <n v="1348372740"/>
    <x v="746"/>
    <n v="1346806909"/>
    <b v="0"/>
    <n v="97"/>
    <b v="1"/>
    <s v="publishing/nonfiction"/>
    <n v="34.21"/>
    <x v="3"/>
    <n v="2012"/>
    <x v="9"/>
  </r>
  <r>
    <n v="100"/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x v="747"/>
    <n v="1418649019"/>
    <b v="0"/>
    <n v="55"/>
    <b v="1"/>
    <s v="publishing/nonfiction"/>
    <n v="127.33"/>
    <x v="3"/>
    <n v="2014"/>
    <x v="9"/>
  </r>
  <r>
    <n v="100"/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x v="748"/>
    <n v="1405109966"/>
    <b v="0"/>
    <n v="44"/>
    <b v="1"/>
    <s v="publishing/nonfiction"/>
    <n v="45.57"/>
    <x v="3"/>
    <n v="2014"/>
    <x v="9"/>
  </r>
  <r>
    <n v="106"/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x v="749"/>
    <n v="1483050930"/>
    <b v="0"/>
    <n v="110"/>
    <b v="1"/>
    <s v="publishing/nonfiction"/>
    <n v="95.96"/>
    <x v="3"/>
    <n v="2016"/>
    <x v="9"/>
  </r>
  <r>
    <n v="103"/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x v="0"/>
    <s v="USD"/>
    <n v="1361739872"/>
    <x v="750"/>
    <n v="1359147872"/>
    <b v="0"/>
    <n v="59"/>
    <b v="1"/>
    <s v="publishing/nonfiction"/>
    <n v="77.27"/>
    <x v="3"/>
    <n v="2013"/>
    <x v="9"/>
  </r>
  <r>
    <n v="119"/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x v="751"/>
    <n v="1308496075"/>
    <b v="0"/>
    <n v="62"/>
    <b v="1"/>
    <s v="publishing/nonfiction"/>
    <n v="57.34"/>
    <x v="3"/>
    <n v="2011"/>
    <x v="9"/>
  </r>
  <r>
    <n v="112"/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x v="752"/>
    <n v="1474884417"/>
    <b v="0"/>
    <n v="105"/>
    <b v="1"/>
    <s v="publishing/nonfiction"/>
    <n v="53.19"/>
    <x v="3"/>
    <n v="2016"/>
    <x v="9"/>
  </r>
  <r>
    <n v="128"/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x v="753"/>
    <n v="1421330991"/>
    <b v="0"/>
    <n v="26"/>
    <b v="1"/>
    <s v="publishing/nonfiction"/>
    <n v="492.31"/>
    <x v="3"/>
    <n v="2015"/>
    <x v="9"/>
  </r>
  <r>
    <n v="104"/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x v="754"/>
    <n v="1354816721"/>
    <b v="0"/>
    <n v="49"/>
    <b v="1"/>
    <s v="publishing/nonfiction"/>
    <n v="42.35"/>
    <x v="3"/>
    <n v="2012"/>
    <x v="9"/>
  </r>
  <r>
    <n v="102"/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x v="755"/>
    <n v="1366381877"/>
    <b v="0"/>
    <n v="68"/>
    <b v="1"/>
    <s v="publishing/nonfiction"/>
    <n v="37.47"/>
    <x v="3"/>
    <n v="2013"/>
    <x v="9"/>
  </r>
  <r>
    <n v="118"/>
    <n v="756"/>
    <s v="Shemdegi Sadguri: photopoetic commentary on Eastern Europe"/>
    <s v="A mixed media (poetry, photo, prose and sound) text focusing on/inspired by rural life in former Communist republics. "/>
    <x v="176"/>
    <n v="824"/>
    <x v="0"/>
    <x v="0"/>
    <s v="USD"/>
    <n v="1303147459"/>
    <x v="756"/>
    <n v="1297880659"/>
    <b v="0"/>
    <n v="22"/>
    <b v="1"/>
    <s v="publishing/nonfiction"/>
    <n v="37.450000000000003"/>
    <x v="3"/>
    <n v="2011"/>
    <x v="9"/>
  </r>
  <r>
    <n v="238"/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x v="757"/>
    <n v="1353547114"/>
    <b v="0"/>
    <n v="18"/>
    <b v="1"/>
    <s v="publishing/nonfiction"/>
    <n v="33.06"/>
    <x v="3"/>
    <n v="2012"/>
    <x v="9"/>
  </r>
  <r>
    <n v="102"/>
    <n v="758"/>
    <s v="Publish Waiting On Humanity"/>
    <s v="I am publishing my book, Waiting on Humanity and need some finishing funds to do so."/>
    <x v="30"/>
    <n v="2550"/>
    <x v="0"/>
    <x v="0"/>
    <s v="USD"/>
    <n v="1286568268"/>
    <x v="758"/>
    <n v="1283976268"/>
    <b v="0"/>
    <n v="19"/>
    <b v="1"/>
    <s v="publishing/nonfiction"/>
    <n v="134.21"/>
    <x v="3"/>
    <n v="2010"/>
    <x v="9"/>
  </r>
  <r>
    <n v="102"/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x v="759"/>
    <n v="1401436539"/>
    <b v="0"/>
    <n v="99"/>
    <b v="1"/>
    <s v="publishing/nonfiction"/>
    <n v="51.47"/>
    <x v="3"/>
    <n v="2014"/>
    <x v="9"/>
  </r>
  <r>
    <n v="0"/>
    <n v="760"/>
    <s v="Random Thoughts from a Random Mind"/>
    <s v="I am publishing my 5th book, I am looking to publish a book of short stories, all based on random thoughts that flash through my mind."/>
    <x v="41"/>
    <n v="0"/>
    <x v="2"/>
    <x v="0"/>
    <s v="USD"/>
    <n v="1480188013"/>
    <x v="760"/>
    <n v="1477592413"/>
    <b v="0"/>
    <n v="0"/>
    <b v="0"/>
    <s v="publishing/fiction"/>
    <n v="0"/>
    <x v="3"/>
    <n v="2016"/>
    <x v="10"/>
  </r>
  <r>
    <n v="5"/>
    <n v="761"/>
    <s v="DONE WITH DEATH"/>
    <s v="The day Chuck died was the day everything changed. Now he has to save the afterlife from extinction or die again trying."/>
    <x v="10"/>
    <n v="235"/>
    <x v="2"/>
    <x v="0"/>
    <s v="USD"/>
    <n v="1391364126"/>
    <x v="761"/>
    <n v="1388772126"/>
    <b v="0"/>
    <n v="6"/>
    <b v="0"/>
    <s v="publishing/fiction"/>
    <n v="39.17"/>
    <x v="3"/>
    <n v="2014"/>
    <x v="10"/>
  </r>
  <r>
    <n v="0"/>
    <n v="762"/>
    <s v="Where we used to live - eBook (PROJECT 80%)"/>
    <s v="An original-well-done eBook. Mainly about fiction, action, adventure, and mystery. A story that you've never read!"/>
    <x v="8"/>
    <n v="0"/>
    <x v="2"/>
    <x v="14"/>
    <s v="MXN"/>
    <n v="1480831200"/>
    <x v="762"/>
    <n v="1479328570"/>
    <b v="0"/>
    <n v="0"/>
    <b v="0"/>
    <s v="publishing/fiction"/>
    <n v="0"/>
    <x v="3"/>
    <n v="2016"/>
    <x v="10"/>
  </r>
  <r>
    <n v="0"/>
    <n v="763"/>
    <s v="Highland Sabre - A Black Beast Books Project"/>
    <s v="Highland Sabre explores a possible yet terrifying explanation for the mystery big cats said to prowl the British countryside."/>
    <x v="177"/>
    <n v="5"/>
    <x v="2"/>
    <x v="1"/>
    <s v="GBP"/>
    <n v="1376563408"/>
    <x v="763"/>
    <n v="1373971408"/>
    <b v="0"/>
    <n v="1"/>
    <b v="0"/>
    <s v="publishing/fiction"/>
    <n v="5"/>
    <x v="3"/>
    <n v="2013"/>
    <x v="10"/>
  </r>
  <r>
    <n v="0"/>
    <n v="764"/>
    <s v="[JOE]KES"/>
    <s v="[JOE]KES is a book full of over 200 original, sometimes funny, pun-ish Joekes. If you hate the book, use it as a coster!"/>
    <x v="10"/>
    <n v="0"/>
    <x v="2"/>
    <x v="0"/>
    <s v="USD"/>
    <n v="1441858161"/>
    <x v="764"/>
    <n v="1439266161"/>
    <b v="0"/>
    <n v="0"/>
    <b v="0"/>
    <s v="publishing/fiction"/>
    <n v="0"/>
    <x v="3"/>
    <n v="2015"/>
    <x v="10"/>
  </r>
  <r>
    <n v="36"/>
    <n v="765"/>
    <s v="Dirty Quiet Money"/>
    <s v="To survive, an American socialite must fight with a Mafia boss in the French Resistance, but will his underworld ruin her in the end?"/>
    <x v="39"/>
    <n v="2521"/>
    <x v="2"/>
    <x v="0"/>
    <s v="USD"/>
    <n v="1413723684"/>
    <x v="765"/>
    <n v="1411131684"/>
    <b v="0"/>
    <n v="44"/>
    <b v="0"/>
    <s v="publishing/fiction"/>
    <n v="57.3"/>
    <x v="3"/>
    <n v="2014"/>
    <x v="10"/>
  </r>
  <r>
    <n v="0"/>
    <n v="766"/>
    <s v="Memories of Italy &amp; Olive Oil"/>
    <s v="I am writing about my nonna's life in Southern Italy and what it was like to grow up in a Fascist regime before immigrating to Canada."/>
    <x v="23"/>
    <n v="0"/>
    <x v="2"/>
    <x v="5"/>
    <s v="CAD"/>
    <n v="1424112483"/>
    <x v="766"/>
    <n v="1421520483"/>
    <b v="0"/>
    <n v="0"/>
    <b v="0"/>
    <s v="publishing/fiction"/>
    <n v="0"/>
    <x v="3"/>
    <n v="2015"/>
    <x v="10"/>
  </r>
  <r>
    <n v="4"/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x v="0"/>
    <s v="USD"/>
    <n v="1432178810"/>
    <x v="767"/>
    <n v="1429586810"/>
    <b v="0"/>
    <n v="3"/>
    <b v="0"/>
    <s v="publishing/fiction"/>
    <n v="59"/>
    <x v="3"/>
    <n v="2015"/>
    <x v="10"/>
  </r>
  <r>
    <n v="0"/>
    <n v="768"/>
    <s v="A dream of becoming an upcoming Author"/>
    <s v="Haunted by a wrong decision and hunted by a Tall Dark Stranger, a misguided teen struggles to find her way home ..or will she make it?"/>
    <x v="30"/>
    <n v="0"/>
    <x v="2"/>
    <x v="0"/>
    <s v="USD"/>
    <n v="1387169890"/>
    <x v="768"/>
    <n v="1384577890"/>
    <b v="0"/>
    <n v="0"/>
    <b v="0"/>
    <s v="publishing/fiction"/>
    <n v="0"/>
    <x v="3"/>
    <n v="2013"/>
    <x v="10"/>
  </r>
  <r>
    <n v="41"/>
    <n v="769"/>
    <s v="Sorry I Tripped in Your Yard"/>
    <s v="Over a year of dedication has produced amazing photos and stirring words. The last step is to help those words appear in a printed book"/>
    <x v="23"/>
    <n v="1656"/>
    <x v="2"/>
    <x v="0"/>
    <s v="USD"/>
    <n v="1388102094"/>
    <x v="769"/>
    <n v="1385510094"/>
    <b v="0"/>
    <n v="52"/>
    <b v="0"/>
    <s v="publishing/fiction"/>
    <n v="31.85"/>
    <x v="3"/>
    <n v="2013"/>
    <x v="10"/>
  </r>
  <r>
    <n v="0"/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x v="0"/>
    <s v="USD"/>
    <n v="1361750369"/>
    <x v="770"/>
    <n v="1358294369"/>
    <b v="0"/>
    <n v="0"/>
    <b v="0"/>
    <s v="publishing/fiction"/>
    <n v="0"/>
    <x v="3"/>
    <n v="2013"/>
    <x v="10"/>
  </r>
  <r>
    <n v="0"/>
    <n v="771"/>
    <s v="Donald Trump Presidential Stress Cube"/>
    <s v="A satire gift, the stress cube has original artwork, comes on a custom mahogany stand and has a funny exercise booklet."/>
    <x v="114"/>
    <n v="10"/>
    <x v="2"/>
    <x v="0"/>
    <s v="USD"/>
    <n v="1454183202"/>
    <x v="771"/>
    <n v="1449863202"/>
    <b v="0"/>
    <n v="1"/>
    <b v="0"/>
    <s v="publishing/fiction"/>
    <n v="10"/>
    <x v="3"/>
    <n v="2015"/>
    <x v="10"/>
  </r>
  <r>
    <n v="3"/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x v="0"/>
    <s v="USD"/>
    <n v="1257047940"/>
    <x v="772"/>
    <n v="1252718519"/>
    <b v="0"/>
    <n v="1"/>
    <b v="0"/>
    <s v="publishing/fiction"/>
    <n v="50"/>
    <x v="3"/>
    <n v="2009"/>
    <x v="10"/>
  </r>
  <r>
    <n v="1"/>
    <n v="773"/>
    <s v="Expansion of The Mortis Chronicles"/>
    <s v="The Mortis Chronicles is a hard hitting, thought provoking and action packed indie published series. You know you want to read!"/>
    <x v="179"/>
    <n v="32"/>
    <x v="2"/>
    <x v="1"/>
    <s v="GBP"/>
    <n v="1431298860"/>
    <x v="773"/>
    <n v="1428341985"/>
    <b v="0"/>
    <n v="2"/>
    <b v="0"/>
    <s v="publishing/fiction"/>
    <n v="16"/>
    <x v="3"/>
    <n v="2015"/>
    <x v="10"/>
  </r>
  <r>
    <n v="70"/>
    <n v="774"/>
    <s v="Arabella makes her novel Pants On FIre! an audio book!"/>
    <s v="Arabella seeks studio time to professionally read her novel, making it available to listeners as an audio book on audible.com"/>
    <x v="2"/>
    <n v="351"/>
    <x v="2"/>
    <x v="0"/>
    <s v="USD"/>
    <n v="1393181018"/>
    <x v="774"/>
    <n v="1390589018"/>
    <b v="0"/>
    <n v="9"/>
    <b v="0"/>
    <s v="publishing/fiction"/>
    <n v="39"/>
    <x v="3"/>
    <n v="2014"/>
    <x v="10"/>
  </r>
  <r>
    <n v="2"/>
    <n v="775"/>
    <s v="Scorned: A LeKrista Scott, Vampire Hunted Novel"/>
    <s v="Scorned is the first in a series that I have been working on for two years and it's time to get it published."/>
    <x v="3"/>
    <n v="170"/>
    <x v="2"/>
    <x v="0"/>
    <s v="USD"/>
    <n v="1323998795"/>
    <x v="775"/>
    <n v="1321406795"/>
    <b v="0"/>
    <n v="5"/>
    <b v="0"/>
    <s v="publishing/fiction"/>
    <n v="34"/>
    <x v="3"/>
    <n v="2011"/>
    <x v="10"/>
  </r>
  <r>
    <n v="51"/>
    <n v="776"/>
    <s v="Run Ragged"/>
    <s v="Would anything change if women were in charge? Book Clubs, readers, and critics herald the latest by award-winning author, Aguila."/>
    <x v="39"/>
    <n v="3598"/>
    <x v="2"/>
    <x v="0"/>
    <s v="USD"/>
    <n v="1444539600"/>
    <x v="776"/>
    <n v="1441297645"/>
    <b v="0"/>
    <n v="57"/>
    <b v="0"/>
    <s v="publishing/fiction"/>
    <n v="63.12"/>
    <x v="3"/>
    <n v="2015"/>
    <x v="10"/>
  </r>
  <r>
    <n v="1"/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x v="0"/>
    <s v="USD"/>
    <n v="1375313577"/>
    <x v="777"/>
    <n v="1372721577"/>
    <b v="0"/>
    <n v="3"/>
    <b v="0"/>
    <s v="publishing/fiction"/>
    <n v="7"/>
    <x v="3"/>
    <n v="2013"/>
    <x v="10"/>
  </r>
  <r>
    <n v="0"/>
    <n v="778"/>
    <s v="Summers' Love, A Cute and Funny Cinderella Love Story"/>
    <s v="Laughter, tears and good times in the warm glow of Summer s Love. The perfect recipe for the winter blahs."/>
    <x v="2"/>
    <n v="2"/>
    <x v="2"/>
    <x v="0"/>
    <s v="USD"/>
    <n v="1398876680"/>
    <x v="778"/>
    <n v="1396284680"/>
    <b v="0"/>
    <n v="1"/>
    <b v="0"/>
    <s v="publishing/fiction"/>
    <n v="2"/>
    <x v="3"/>
    <n v="2014"/>
    <x v="10"/>
  </r>
  <r>
    <n v="3"/>
    <n v="779"/>
    <s v="Silenus March: A Novel"/>
    <s v="A novel. Beautiful. Sparse. The truth behind the American Dream seen from the eyes of a young wanderer in the midst of the economic collapse. "/>
    <x v="36"/>
    <n v="400"/>
    <x v="2"/>
    <x v="0"/>
    <s v="USD"/>
    <n v="1287115200"/>
    <x v="779"/>
    <n v="1284567905"/>
    <b v="0"/>
    <n v="6"/>
    <b v="0"/>
    <s v="publishing/fiction"/>
    <n v="66.67"/>
    <x v="3"/>
    <n v="2010"/>
    <x v="10"/>
  </r>
  <r>
    <n v="104"/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x v="780"/>
    <n v="1301847025"/>
    <b v="0"/>
    <n v="27"/>
    <b v="1"/>
    <s v="music/rock"/>
    <n v="38.520000000000003"/>
    <x v="4"/>
    <n v="2011"/>
    <x v="11"/>
  </r>
  <r>
    <n v="133"/>
    <n v="781"/>
    <s v="Touring the United States This July"/>
    <s v="&quot;WE ARE ON A MISSION TO TOUR THE UNITED STATES NON-STOP. TO DO SO WE NEED TO PURCHASE A NEW VAN.&quot;"/>
    <x v="134"/>
    <n v="1065.23"/>
    <x v="0"/>
    <x v="0"/>
    <s v="USD"/>
    <n v="1370649674"/>
    <x v="781"/>
    <n v="1368057674"/>
    <b v="0"/>
    <n v="25"/>
    <b v="1"/>
    <s v="music/rock"/>
    <n v="42.61"/>
    <x v="4"/>
    <n v="2013"/>
    <x v="11"/>
  </r>
  <r>
    <n v="100"/>
    <n v="782"/>
    <s v="Richie Ray finally records a new record!"/>
    <s v="After almost three years of being out of music, I've decided to finally make the solo record I've wanted to do for years."/>
    <x v="176"/>
    <n v="700"/>
    <x v="0"/>
    <x v="0"/>
    <s v="USD"/>
    <n v="1345918302"/>
    <x v="782"/>
    <n v="1343326302"/>
    <b v="0"/>
    <n v="14"/>
    <b v="1"/>
    <s v="music/rock"/>
    <n v="50"/>
    <x v="4"/>
    <n v="2012"/>
    <x v="11"/>
  </r>
  <r>
    <n v="148"/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x v="783"/>
    <n v="1332182049"/>
    <b v="0"/>
    <n v="35"/>
    <b v="1"/>
    <s v="music/rock"/>
    <n v="63.49"/>
    <x v="4"/>
    <n v="2012"/>
    <x v="11"/>
  </r>
  <r>
    <n v="103"/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x v="784"/>
    <n v="1391571319"/>
    <b v="0"/>
    <n v="10"/>
    <b v="1"/>
    <s v="music/rock"/>
    <n v="102.5"/>
    <x v="4"/>
    <n v="2014"/>
    <x v="11"/>
  </r>
  <r>
    <n v="181"/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x v="785"/>
    <n v="1359468915"/>
    <b v="0"/>
    <n v="29"/>
    <b v="1"/>
    <s v="music/rock"/>
    <n v="31.14"/>
    <x v="4"/>
    <n v="2013"/>
    <x v="11"/>
  </r>
  <r>
    <n v="143"/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x v="786"/>
    <n v="1331774434"/>
    <b v="0"/>
    <n v="44"/>
    <b v="1"/>
    <s v="music/rock"/>
    <n v="162.27000000000001"/>
    <x v="4"/>
    <n v="2012"/>
    <x v="11"/>
  </r>
  <r>
    <n v="114"/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x v="787"/>
    <n v="1380726226"/>
    <b v="0"/>
    <n v="17"/>
    <b v="1"/>
    <s v="music/rock"/>
    <n v="80.59"/>
    <x v="4"/>
    <n v="2013"/>
    <x v="11"/>
  </r>
  <r>
    <n v="204"/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x v="788"/>
    <n v="1338336588"/>
    <b v="0"/>
    <n v="34"/>
    <b v="1"/>
    <s v="music/rock"/>
    <n v="59.85"/>
    <x v="4"/>
    <n v="2012"/>
    <x v="11"/>
  </r>
  <r>
    <n v="109"/>
    <n v="789"/>
    <s v="Reluctant Hero's &quot;All As One&quot; EP"/>
    <s v="Reluctant Hero is getting ready to record their next EP titled All As One! Studio dates are set for January 18th-22nd! Let's work!"/>
    <x v="180"/>
    <n v="1860"/>
    <x v="0"/>
    <x v="0"/>
    <s v="USD"/>
    <n v="1358755140"/>
    <x v="789"/>
    <n v="1357187280"/>
    <b v="0"/>
    <n v="14"/>
    <b v="1"/>
    <s v="music/rock"/>
    <n v="132.86000000000001"/>
    <x v="4"/>
    <n v="2013"/>
    <x v="11"/>
  </r>
  <r>
    <n v="144"/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x v="790"/>
    <n v="1357088939"/>
    <b v="0"/>
    <n v="156"/>
    <b v="1"/>
    <s v="music/rock"/>
    <n v="92.55"/>
    <x v="4"/>
    <n v="2013"/>
    <x v="11"/>
  </r>
  <r>
    <n v="104"/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x v="791"/>
    <n v="1381430646"/>
    <b v="0"/>
    <n v="128"/>
    <b v="1"/>
    <s v="music/rock"/>
    <n v="60.86"/>
    <x v="4"/>
    <n v="2013"/>
    <x v="11"/>
  </r>
  <r>
    <n v="100"/>
    <n v="792"/>
    <s v="&quot;Believable Lies&quot; - The Album"/>
    <s v="Rock n' Roll about the intersection of lies and belief: the Believable Lie."/>
    <x v="30"/>
    <n v="2511.11"/>
    <x v="0"/>
    <x v="0"/>
    <s v="USD"/>
    <n v="1383861483"/>
    <x v="792"/>
    <n v="1381265883"/>
    <b v="0"/>
    <n v="60"/>
    <b v="1"/>
    <s v="music/rock"/>
    <n v="41.85"/>
    <x v="4"/>
    <n v="2013"/>
    <x v="11"/>
  </r>
  <r>
    <n v="103"/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x v="0"/>
    <s v="USD"/>
    <n v="1372827540"/>
    <x v="793"/>
    <n v="1371491244"/>
    <b v="0"/>
    <n v="32"/>
    <b v="1"/>
    <s v="music/rock"/>
    <n v="88.33"/>
    <x v="4"/>
    <n v="2013"/>
    <x v="11"/>
  </r>
  <r>
    <n v="105"/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x v="794"/>
    <n v="1310438737"/>
    <b v="0"/>
    <n v="53"/>
    <b v="1"/>
    <s v="music/rock"/>
    <n v="158.96"/>
    <x v="4"/>
    <n v="2011"/>
    <x v="11"/>
  </r>
  <r>
    <n v="112"/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x v="795"/>
    <n v="1330094566"/>
    <b v="0"/>
    <n v="184"/>
    <b v="1"/>
    <s v="music/rock"/>
    <n v="85.05"/>
    <x v="4"/>
    <n v="2012"/>
    <x v="11"/>
  </r>
  <r>
    <n v="101"/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x v="796"/>
    <n v="1376687485"/>
    <b v="0"/>
    <n v="90"/>
    <b v="1"/>
    <s v="music/rock"/>
    <n v="112.61"/>
    <x v="4"/>
    <n v="2013"/>
    <x v="11"/>
  </r>
  <r>
    <n v="108"/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x v="797"/>
    <n v="1332978688"/>
    <b v="0"/>
    <n v="71"/>
    <b v="1"/>
    <s v="music/rock"/>
    <n v="45.44"/>
    <x v="4"/>
    <n v="2012"/>
    <x v="11"/>
  </r>
  <r>
    <n v="115"/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x v="798"/>
    <n v="1409494187"/>
    <b v="0"/>
    <n v="87"/>
    <b v="1"/>
    <s v="music/rock"/>
    <n v="46.22"/>
    <x v="4"/>
    <n v="2014"/>
    <x v="11"/>
  </r>
  <r>
    <n v="100"/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x v="799"/>
    <n v="1332950446"/>
    <b v="0"/>
    <n v="28"/>
    <b v="1"/>
    <s v="music/rock"/>
    <n v="178.61"/>
    <x v="4"/>
    <n v="2012"/>
    <x v="11"/>
  </r>
  <r>
    <n v="152"/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x v="800"/>
    <n v="1407839054"/>
    <b v="0"/>
    <n v="56"/>
    <b v="1"/>
    <s v="music/rock"/>
    <n v="40.75"/>
    <x v="4"/>
    <n v="2014"/>
    <x v="11"/>
  </r>
  <r>
    <n v="112"/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x v="801"/>
    <n v="1306955120"/>
    <b v="0"/>
    <n v="51"/>
    <b v="1"/>
    <s v="music/rock"/>
    <n v="43.73"/>
    <x v="4"/>
    <n v="2011"/>
    <x v="11"/>
  </r>
  <r>
    <n v="101"/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x v="802"/>
    <n v="1343867524"/>
    <b v="0"/>
    <n v="75"/>
    <b v="1"/>
    <s v="music/rock"/>
    <n v="81.069999999999993"/>
    <x v="4"/>
    <n v="2012"/>
    <x v="11"/>
  </r>
  <r>
    <n v="123"/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x v="0"/>
    <s v="USD"/>
    <n v="1306630800"/>
    <x v="803"/>
    <n v="1304376478"/>
    <b v="0"/>
    <n v="38"/>
    <b v="1"/>
    <s v="music/rock"/>
    <n v="74.61"/>
    <x v="4"/>
    <n v="2011"/>
    <x v="11"/>
  </r>
  <r>
    <n v="100"/>
    <n v="804"/>
    <s v="City of Sound - A city full of stories untold"/>
    <s v="Hope and Inspiration.  That is what this project is all about. In the midst of a dark and broken world our stories can speak life."/>
    <x v="62"/>
    <n v="5500"/>
    <x v="0"/>
    <x v="0"/>
    <s v="USD"/>
    <n v="1311393540"/>
    <x v="804"/>
    <n v="1309919526"/>
    <b v="0"/>
    <n v="18"/>
    <b v="1"/>
    <s v="music/rock"/>
    <n v="305.56"/>
    <x v="4"/>
    <n v="2011"/>
    <x v="11"/>
  </r>
  <r>
    <n v="105"/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x v="805"/>
    <n v="1306525512"/>
    <b v="0"/>
    <n v="54"/>
    <b v="1"/>
    <s v="music/rock"/>
    <n v="58.33"/>
    <x v="4"/>
    <n v="2011"/>
    <x v="11"/>
  </r>
  <r>
    <n v="104"/>
    <n v="806"/>
    <s v="Golden Animals NEW Album!"/>
    <s v="Help Golden Animals finish their NEW Album!"/>
    <x v="6"/>
    <n v="8355"/>
    <x v="0"/>
    <x v="0"/>
    <s v="USD"/>
    <n v="1315413339"/>
    <x v="806"/>
    <n v="1312821339"/>
    <b v="0"/>
    <n v="71"/>
    <b v="1"/>
    <s v="music/rock"/>
    <n v="117.68"/>
    <x v="4"/>
    <n v="2011"/>
    <x v="11"/>
  </r>
  <r>
    <n v="105"/>
    <n v="807"/>
    <s v="Sic Vita - New EP Release - 2017"/>
    <s v="Join the Sic Vita family and lend a hand as we create a new album!"/>
    <x v="23"/>
    <n v="4205"/>
    <x v="0"/>
    <x v="0"/>
    <s v="USD"/>
    <n v="1488333600"/>
    <x v="807"/>
    <n v="1485270311"/>
    <b v="0"/>
    <n v="57"/>
    <b v="1"/>
    <s v="music/rock"/>
    <n v="73.77"/>
    <x v="4"/>
    <n v="2017"/>
    <x v="11"/>
  </r>
  <r>
    <n v="100"/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x v="808"/>
    <n v="1416363886"/>
    <b v="0"/>
    <n v="43"/>
    <b v="1"/>
    <s v="music/rock"/>
    <n v="104.65"/>
    <x v="4"/>
    <n v="2014"/>
    <x v="11"/>
  </r>
  <r>
    <n v="104"/>
    <n v="809"/>
    <s v="Peter's New Album!!"/>
    <s v="Acknowledged songwriter looking to record album of new songs to secure a Publishing Contract"/>
    <x v="23"/>
    <n v="4151"/>
    <x v="0"/>
    <x v="0"/>
    <s v="USD"/>
    <n v="1390161630"/>
    <x v="809"/>
    <n v="1387569630"/>
    <b v="0"/>
    <n v="52"/>
    <b v="1"/>
    <s v="music/rock"/>
    <n v="79.83"/>
    <x v="4"/>
    <n v="2013"/>
    <x v="11"/>
  </r>
  <r>
    <n v="105"/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x v="810"/>
    <n v="1343870462"/>
    <b v="0"/>
    <n v="27"/>
    <b v="1"/>
    <s v="music/rock"/>
    <n v="58.33"/>
    <x v="4"/>
    <n v="2012"/>
    <x v="11"/>
  </r>
  <r>
    <n v="104"/>
    <n v="811"/>
    <s v="Love Water Tour"/>
    <s v="We need your financial support to cover the tour costs!  (Sound, lights, travel, stage design)"/>
    <x v="28"/>
    <n v="1040"/>
    <x v="0"/>
    <x v="0"/>
    <s v="USD"/>
    <n v="1373475120"/>
    <x v="811"/>
    <n v="1371569202"/>
    <b v="0"/>
    <n v="12"/>
    <b v="1"/>
    <s v="music/rock"/>
    <n v="86.67"/>
    <x v="4"/>
    <n v="2013"/>
    <x v="11"/>
  </r>
  <r>
    <n v="152"/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x v="812"/>
    <n v="1357604752"/>
    <b v="0"/>
    <n v="33"/>
    <b v="1"/>
    <s v="music/rock"/>
    <n v="27.61"/>
    <x v="4"/>
    <n v="2013"/>
    <x v="11"/>
  </r>
  <r>
    <n v="160"/>
    <n v="813"/>
    <s v="Rules of Civility and Decent Behavior"/>
    <s v="A pre order campaign to fund the pressing of our second full length vinyl LP"/>
    <x v="15"/>
    <n v="2399.94"/>
    <x v="0"/>
    <x v="0"/>
    <s v="USD"/>
    <n v="1342825365"/>
    <x v="813"/>
    <n v="1340233365"/>
    <b v="0"/>
    <n v="96"/>
    <b v="1"/>
    <s v="music/rock"/>
    <n v="25"/>
    <x v="4"/>
    <n v="2012"/>
    <x v="11"/>
  </r>
  <r>
    <n v="127"/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x v="814"/>
    <n v="1305568201"/>
    <b v="0"/>
    <n v="28"/>
    <b v="1"/>
    <s v="music/rock"/>
    <n v="45.46"/>
    <x v="4"/>
    <n v="2011"/>
    <x v="11"/>
  </r>
  <r>
    <n v="107"/>
    <n v="815"/>
    <s v="Some Late Help for The Early Reset"/>
    <s v="Be a part of helping The Early Reset finish their new 7 song EP."/>
    <x v="23"/>
    <n v="4280"/>
    <x v="0"/>
    <x v="0"/>
    <s v="USD"/>
    <n v="1414879303"/>
    <x v="815"/>
    <n v="1412287303"/>
    <b v="0"/>
    <n v="43"/>
    <b v="1"/>
    <s v="music/rock"/>
    <n v="99.53"/>
    <x v="4"/>
    <n v="2014"/>
    <x v="11"/>
  </r>
  <r>
    <n v="115"/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x v="816"/>
    <n v="1362776043"/>
    <b v="0"/>
    <n v="205"/>
    <b v="1"/>
    <s v="music/rock"/>
    <n v="39.31"/>
    <x v="4"/>
    <n v="2013"/>
    <x v="11"/>
  </r>
  <r>
    <n v="137"/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x v="817"/>
    <n v="1326810211"/>
    <b v="0"/>
    <n v="23"/>
    <b v="1"/>
    <s v="music/rock"/>
    <n v="89.42"/>
    <x v="4"/>
    <n v="2012"/>
    <x v="11"/>
  </r>
  <r>
    <n v="156"/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x v="818"/>
    <n v="1343682681"/>
    <b v="0"/>
    <n v="19"/>
    <b v="1"/>
    <s v="music/rock"/>
    <n v="28.68"/>
    <x v="4"/>
    <n v="2012"/>
    <x v="11"/>
  </r>
  <r>
    <n v="109"/>
    <n v="819"/>
    <s v="Winter Tour"/>
    <s v="We are touring the Southeast in support of our new EP"/>
    <x v="44"/>
    <n v="435"/>
    <x v="0"/>
    <x v="0"/>
    <s v="USD"/>
    <n v="1387601040"/>
    <x v="819"/>
    <n v="1386806254"/>
    <b v="0"/>
    <n v="14"/>
    <b v="1"/>
    <s v="music/rock"/>
    <n v="31.07"/>
    <x v="4"/>
    <n v="2013"/>
    <x v="11"/>
  </r>
  <r>
    <n v="134"/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x v="820"/>
    <n v="1399666342"/>
    <b v="0"/>
    <n v="38"/>
    <b v="1"/>
    <s v="music/rock"/>
    <n v="70.55"/>
    <x v="4"/>
    <n v="2014"/>
    <x v="11"/>
  </r>
  <r>
    <n v="100"/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x v="0"/>
    <s v="USD"/>
    <n v="1430712060"/>
    <x v="821"/>
    <n v="1427753265"/>
    <b v="0"/>
    <n v="78"/>
    <b v="1"/>
    <s v="music/rock"/>
    <n v="224.13"/>
    <x v="4"/>
    <n v="2015"/>
    <x v="11"/>
  </r>
  <r>
    <n v="119"/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x v="822"/>
    <n v="1346885050"/>
    <b v="0"/>
    <n v="69"/>
    <b v="1"/>
    <s v="music/rock"/>
    <n v="51.81"/>
    <x v="4"/>
    <n v="2012"/>
    <x v="11"/>
  </r>
  <r>
    <n v="180"/>
    <n v="823"/>
    <s v="Debut Album"/>
    <s v="Eyes For Fire is finally ready to release their Debut Album but we need YOU to help us put the final touches on it."/>
    <x v="134"/>
    <n v="1436"/>
    <x v="0"/>
    <x v="0"/>
    <s v="USD"/>
    <n v="1427062852"/>
    <x v="823"/>
    <n v="1424474452"/>
    <b v="0"/>
    <n v="33"/>
    <b v="1"/>
    <s v="music/rock"/>
    <n v="43.52"/>
    <x v="4"/>
    <n v="2015"/>
    <x v="11"/>
  </r>
  <r>
    <n v="134"/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x v="0"/>
    <s v="USD"/>
    <n v="1271573940"/>
    <x v="824"/>
    <n v="1268459318"/>
    <b v="0"/>
    <n v="54"/>
    <b v="1"/>
    <s v="music/rock"/>
    <n v="39.82"/>
    <x v="4"/>
    <n v="2010"/>
    <x v="11"/>
  </r>
  <r>
    <n v="100"/>
    <n v="825"/>
    <s v="KILL FREEMAN"/>
    <s v="Kickstarting Kill Freeman independently. Help fund the New Record, Video and Live Shows."/>
    <x v="78"/>
    <n v="12554"/>
    <x v="0"/>
    <x v="0"/>
    <s v="USD"/>
    <n v="1351495284"/>
    <x v="825"/>
    <n v="1349335284"/>
    <b v="0"/>
    <n v="99"/>
    <b v="1"/>
    <s v="music/rock"/>
    <n v="126.81"/>
    <x v="4"/>
    <n v="2012"/>
    <x v="11"/>
  </r>
  <r>
    <n v="101"/>
    <n v="826"/>
    <s v="Protect The Dream Debut Album"/>
    <s v="Protect The Dream is preparing to record their debut album 8 years in the making. Lets make it happen Kickstarter!"/>
    <x v="62"/>
    <n v="5580"/>
    <x v="0"/>
    <x v="0"/>
    <s v="USD"/>
    <n v="1332719730"/>
    <x v="826"/>
    <n v="1330908930"/>
    <b v="0"/>
    <n v="49"/>
    <b v="1"/>
    <s v="music/rock"/>
    <n v="113.88"/>
    <x v="4"/>
    <n v="2012"/>
    <x v="11"/>
  </r>
  <r>
    <n v="103"/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x v="827"/>
    <n v="1326972107"/>
    <b v="0"/>
    <n v="11"/>
    <b v="1"/>
    <s v="music/rock"/>
    <n v="28.18"/>
    <x v="4"/>
    <n v="2012"/>
    <x v="11"/>
  </r>
  <r>
    <n v="107"/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x v="828"/>
    <n v="1339549982"/>
    <b v="0"/>
    <n v="38"/>
    <b v="1"/>
    <s v="music/rock"/>
    <n v="36.61"/>
    <x v="4"/>
    <n v="2012"/>
    <x v="11"/>
  </r>
  <r>
    <n v="104"/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x v="829"/>
    <n v="1463253240"/>
    <b v="0"/>
    <n v="16"/>
    <b v="1"/>
    <s v="music/rock"/>
    <n v="32.5"/>
    <x v="4"/>
    <n v="2016"/>
    <x v="11"/>
  </r>
  <r>
    <n v="108"/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x v="830"/>
    <n v="1361363825"/>
    <b v="0"/>
    <n v="32"/>
    <b v="1"/>
    <s v="music/rock"/>
    <n v="60.66"/>
    <x v="4"/>
    <n v="2013"/>
    <x v="11"/>
  </r>
  <r>
    <n v="233"/>
    <n v="831"/>
    <s v="Let The 7Horse Run!"/>
    <s v="7Horse is a new band with a self-funded album and a show they want to rock in your town!"/>
    <x v="15"/>
    <n v="3500"/>
    <x v="0"/>
    <x v="0"/>
    <s v="USD"/>
    <n v="1335540694"/>
    <x v="831"/>
    <n v="1332948694"/>
    <b v="0"/>
    <n v="20"/>
    <b v="1"/>
    <s v="music/rock"/>
    <n v="175"/>
    <x v="4"/>
    <n v="2012"/>
    <x v="11"/>
  </r>
  <r>
    <n v="101"/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x v="832"/>
    <n v="1321978335"/>
    <b v="0"/>
    <n v="154"/>
    <b v="1"/>
    <s v="music/rock"/>
    <n v="97.99"/>
    <x v="4"/>
    <n v="2011"/>
    <x v="11"/>
  </r>
  <r>
    <n v="102"/>
    <n v="833"/>
    <s v="Ragman Rolls"/>
    <s v="This is an American rock album."/>
    <x v="12"/>
    <n v="6100"/>
    <x v="0"/>
    <x v="0"/>
    <s v="USD"/>
    <n v="1397941475"/>
    <x v="833"/>
    <n v="1395349475"/>
    <b v="0"/>
    <n v="41"/>
    <b v="1"/>
    <s v="music/rock"/>
    <n v="148.78"/>
    <x v="4"/>
    <n v="2014"/>
    <x v="11"/>
  </r>
  <r>
    <n v="131"/>
    <n v="834"/>
    <s v="VANS Warped Tour or BUST!"/>
    <s v="We were selected out of 4,000 bands to play on VANS Warped Tour! Amazing opportunity, but touring costs $$$!  We REALLY need your help!"/>
    <x v="62"/>
    <n v="7206"/>
    <x v="0"/>
    <x v="0"/>
    <s v="USD"/>
    <n v="1372651140"/>
    <x v="834"/>
    <n v="1369770292"/>
    <b v="0"/>
    <n v="75"/>
    <b v="1"/>
    <s v="music/rock"/>
    <n v="96.08"/>
    <x v="4"/>
    <n v="2013"/>
    <x v="11"/>
  </r>
  <r>
    <n v="117"/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x v="835"/>
    <n v="1333709958"/>
    <b v="0"/>
    <n v="40"/>
    <b v="1"/>
    <s v="music/rock"/>
    <n v="58.63"/>
    <x v="4"/>
    <n v="2012"/>
    <x v="11"/>
  </r>
  <r>
    <n v="101"/>
    <n v="836"/>
    <s v="DESMADRE Full Album + Press Kit"/>
    <s v="An album you can bring home to mom."/>
    <x v="10"/>
    <n v="5046.5200000000004"/>
    <x v="0"/>
    <x v="0"/>
    <s v="USD"/>
    <n v="1381108918"/>
    <x v="836"/>
    <n v="1378516918"/>
    <b v="0"/>
    <n v="46"/>
    <b v="1"/>
    <s v="music/rock"/>
    <n v="109.71"/>
    <x v="4"/>
    <n v="2013"/>
    <x v="11"/>
  </r>
  <r>
    <n v="122"/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x v="837"/>
    <n v="1396396662"/>
    <b v="0"/>
    <n v="62"/>
    <b v="1"/>
    <s v="music/rock"/>
    <n v="49.11"/>
    <x v="4"/>
    <n v="2014"/>
    <x v="11"/>
  </r>
  <r>
    <n v="145"/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x v="838"/>
    <n v="1324243985"/>
    <b v="0"/>
    <n v="61"/>
    <b v="1"/>
    <s v="music/rock"/>
    <n v="47.67"/>
    <x v="4"/>
    <n v="2011"/>
    <x v="11"/>
  </r>
  <r>
    <n v="117"/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x v="839"/>
    <n v="1345745956"/>
    <b v="0"/>
    <n v="96"/>
    <b v="1"/>
    <s v="music/rock"/>
    <n v="60.74"/>
    <x v="4"/>
    <n v="2012"/>
    <x v="11"/>
  </r>
  <r>
    <n v="120"/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x v="840"/>
    <n v="1472102787"/>
    <b v="0"/>
    <n v="190"/>
    <b v="1"/>
    <s v="music/metal"/>
    <n v="63.38"/>
    <x v="4"/>
    <n v="2016"/>
    <x v="12"/>
  </r>
  <r>
    <n v="101"/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x v="841"/>
    <n v="1413058063"/>
    <b v="1"/>
    <n v="94"/>
    <b v="1"/>
    <s v="music/metal"/>
    <n v="53.89"/>
    <x v="4"/>
    <n v="2014"/>
    <x v="12"/>
  </r>
  <r>
    <n v="104"/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x v="842"/>
    <n v="1378735983"/>
    <b v="1"/>
    <n v="39"/>
    <b v="1"/>
    <s v="music/metal"/>
    <n v="66.87"/>
    <x v="4"/>
    <n v="2013"/>
    <x v="12"/>
  </r>
  <r>
    <n v="267"/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x v="843"/>
    <n v="1479708680"/>
    <b v="0"/>
    <n v="127"/>
    <b v="1"/>
    <s v="music/metal"/>
    <n v="63.1"/>
    <x v="4"/>
    <n v="2016"/>
    <x v="12"/>
  </r>
  <r>
    <n v="194"/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x v="844"/>
    <n v="1411489552"/>
    <b v="1"/>
    <n v="159"/>
    <b v="1"/>
    <s v="music/metal"/>
    <n v="36.630000000000003"/>
    <x v="4"/>
    <n v="2014"/>
    <x v="12"/>
  </r>
  <r>
    <n v="120"/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x v="845"/>
    <n v="1469595396"/>
    <b v="0"/>
    <n v="177"/>
    <b v="1"/>
    <s v="music/metal"/>
    <n v="34.01"/>
    <x v="4"/>
    <n v="2016"/>
    <x v="12"/>
  </r>
  <r>
    <n v="122"/>
    <n v="846"/>
    <s v="CURVE: The debut album from Miroist needs awesome merch"/>
    <s v="Pre-order and help me fund new merchandise so we can make the album release something amazing."/>
    <x v="184"/>
    <n v="1342.01"/>
    <x v="0"/>
    <x v="1"/>
    <s v="GBP"/>
    <n v="1394460000"/>
    <x v="846"/>
    <n v="1393233855"/>
    <b v="0"/>
    <n v="47"/>
    <b v="1"/>
    <s v="music/metal"/>
    <n v="28.55"/>
    <x v="4"/>
    <n v="2014"/>
    <x v="12"/>
  </r>
  <r>
    <n v="100"/>
    <n v="847"/>
    <s v="CENTROPYMUSIC"/>
    <s v="MUSIC WITH MEANING!  MUSIC THAT MATTERS!!!"/>
    <x v="185"/>
    <n v="10"/>
    <x v="0"/>
    <x v="0"/>
    <s v="USD"/>
    <n v="1436555376"/>
    <x v="847"/>
    <n v="1433963376"/>
    <b v="0"/>
    <n v="1"/>
    <b v="1"/>
    <s v="music/metal"/>
    <n v="10"/>
    <x v="4"/>
    <n v="2015"/>
    <x v="12"/>
  </r>
  <r>
    <n v="100"/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x v="848"/>
    <n v="1426446033"/>
    <b v="0"/>
    <n v="16"/>
    <b v="1"/>
    <s v="music/metal"/>
    <n v="18.75"/>
    <x v="4"/>
    <n v="2015"/>
    <x v="12"/>
  </r>
  <r>
    <n v="120"/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x v="849"/>
    <n v="1424057664"/>
    <b v="0"/>
    <n v="115"/>
    <b v="1"/>
    <s v="music/metal"/>
    <n v="41.7"/>
    <x v="4"/>
    <n v="2015"/>
    <x v="12"/>
  </r>
  <r>
    <n v="155"/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x v="850"/>
    <n v="1458762717"/>
    <b v="0"/>
    <n v="133"/>
    <b v="1"/>
    <s v="music/metal"/>
    <n v="46.67"/>
    <x v="4"/>
    <n v="2016"/>
    <x v="12"/>
  </r>
  <r>
    <n v="130"/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x v="851"/>
    <n v="1464815253"/>
    <b v="0"/>
    <n v="70"/>
    <b v="1"/>
    <s v="music/metal"/>
    <n v="37.270000000000003"/>
    <x v="4"/>
    <n v="2016"/>
    <x v="12"/>
  </r>
  <r>
    <n v="105"/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x v="852"/>
    <n v="1476386395"/>
    <b v="0"/>
    <n v="62"/>
    <b v="1"/>
    <s v="music/metal"/>
    <n v="59.26"/>
    <x v="4"/>
    <n v="2016"/>
    <x v="12"/>
  </r>
  <r>
    <n v="100"/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x v="853"/>
    <n v="1421524709"/>
    <b v="0"/>
    <n v="10"/>
    <b v="1"/>
    <s v="music/metal"/>
    <n v="30"/>
    <x v="4"/>
    <n v="2015"/>
    <x v="12"/>
  </r>
  <r>
    <n v="118"/>
    <n v="854"/>
    <s v="Westfield Massacre - Sophomore Album &amp; Tour"/>
    <s v="Writing and Recording Sophomore record, and funding Tour to support Spring 2017 album release."/>
    <x v="186"/>
    <n v="32865.300000000003"/>
    <x v="0"/>
    <x v="0"/>
    <s v="USD"/>
    <n v="1482901546"/>
    <x v="854"/>
    <n v="1480309546"/>
    <b v="0"/>
    <n v="499"/>
    <b v="1"/>
    <s v="music/metal"/>
    <n v="65.86"/>
    <x v="4"/>
    <n v="2016"/>
    <x v="12"/>
  </r>
  <r>
    <n v="103"/>
    <n v="855"/>
    <s v="AtteroTerra's Sophomore Album - Pray for Apocalypse"/>
    <s v="AtteroTerra's &quot;Pray for Apocalypse&quot; is fully completed, and only being held up by funding."/>
    <x v="187"/>
    <n v="1500"/>
    <x v="0"/>
    <x v="0"/>
    <s v="USD"/>
    <n v="1469329217"/>
    <x v="855"/>
    <n v="1466737217"/>
    <b v="0"/>
    <n v="47"/>
    <b v="1"/>
    <s v="music/metal"/>
    <n v="31.91"/>
    <x v="4"/>
    <n v="2016"/>
    <x v="12"/>
  </r>
  <r>
    <n v="218"/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12"/>
    <s v="EUR"/>
    <n v="1477422000"/>
    <x v="856"/>
    <n v="1472282956"/>
    <b v="0"/>
    <n v="28"/>
    <b v="1"/>
    <s v="music/metal"/>
    <n v="19.46"/>
    <x v="4"/>
    <n v="2016"/>
    <x v="12"/>
  </r>
  <r>
    <n v="100"/>
    <n v="857"/>
    <s v="A Reason To Breathe - DEBUT ALBUM"/>
    <s v="Modern Post-Hardcore/Electro music (Hardstyle, EDM, Trap, Dubstep, Dembow, House)."/>
    <x v="38"/>
    <n v="1200"/>
    <x v="0"/>
    <x v="3"/>
    <s v="EUR"/>
    <n v="1448463431"/>
    <x v="857"/>
    <n v="1444831031"/>
    <b v="0"/>
    <n v="24"/>
    <b v="1"/>
    <s v="music/metal"/>
    <n v="50"/>
    <x v="4"/>
    <n v="2015"/>
    <x v="12"/>
  </r>
  <r>
    <n v="144"/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x v="858"/>
    <n v="1426528418"/>
    <b v="0"/>
    <n v="76"/>
    <b v="1"/>
    <s v="music/metal"/>
    <n v="22.74"/>
    <x v="4"/>
    <n v="2015"/>
    <x v="12"/>
  </r>
  <r>
    <n v="105"/>
    <n v="859"/>
    <s v="Rise With Us Campaign"/>
    <s v="We are heading to the studio to create our second album and we want you to be right there with us!"/>
    <x v="23"/>
    <n v="4187"/>
    <x v="0"/>
    <x v="0"/>
    <s v="USD"/>
    <n v="1433376000"/>
    <x v="859"/>
    <n v="1430768468"/>
    <b v="0"/>
    <n v="98"/>
    <b v="1"/>
    <s v="music/metal"/>
    <n v="42.72"/>
    <x v="4"/>
    <n v="2015"/>
    <x v="12"/>
  </r>
  <r>
    <n v="18"/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x v="0"/>
    <s v="USD"/>
    <n v="1385123713"/>
    <x v="860"/>
    <n v="1382528113"/>
    <b v="0"/>
    <n v="48"/>
    <b v="0"/>
    <s v="music/jazz"/>
    <n v="52.92"/>
    <x v="4"/>
    <n v="2013"/>
    <x v="13"/>
  </r>
  <r>
    <n v="2"/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x v="0"/>
    <s v="USD"/>
    <n v="1474067404"/>
    <x v="861"/>
    <n v="1471475404"/>
    <b v="0"/>
    <n v="2"/>
    <b v="0"/>
    <s v="music/jazz"/>
    <n v="50.5"/>
    <x v="4"/>
    <n v="2016"/>
    <x v="13"/>
  </r>
  <r>
    <n v="0"/>
    <n v="862"/>
    <s v="The London Jazz Machine  - Jazz greats musical project"/>
    <s v="I want to work with the great John Goodsall and Percy Jones from Brand X to create the ultimate new jazz album."/>
    <x v="63"/>
    <n v="170"/>
    <x v="2"/>
    <x v="1"/>
    <s v="GBP"/>
    <n v="1384179548"/>
    <x v="862"/>
    <n v="1381583948"/>
    <b v="0"/>
    <n v="4"/>
    <b v="0"/>
    <s v="music/jazz"/>
    <n v="42.5"/>
    <x v="4"/>
    <n v="2013"/>
    <x v="13"/>
  </r>
  <r>
    <n v="5"/>
    <n v="863"/>
    <s v="Help Fund Jason's Debut Jazz CD &quot;Exodus&quot;"/>
    <s v="I'm making the move from a side man in local groups to the leader with this debut jazz CD project."/>
    <x v="13"/>
    <n v="90"/>
    <x v="2"/>
    <x v="0"/>
    <s v="USD"/>
    <n v="1329014966"/>
    <x v="863"/>
    <n v="1326422966"/>
    <b v="0"/>
    <n v="5"/>
    <b v="0"/>
    <s v="music/jazz"/>
    <n v="18"/>
    <x v="4"/>
    <n v="2012"/>
    <x v="13"/>
  </r>
  <r>
    <n v="42"/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x v="0"/>
    <s v="USD"/>
    <n v="1381917540"/>
    <x v="864"/>
    <n v="1379990038"/>
    <b v="0"/>
    <n v="79"/>
    <b v="0"/>
    <s v="music/jazz"/>
    <n v="34.18"/>
    <x v="4"/>
    <n v="2013"/>
    <x v="13"/>
  </r>
  <r>
    <n v="2"/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x v="0"/>
    <s v="USD"/>
    <n v="1358361197"/>
    <x v="865"/>
    <n v="1353177197"/>
    <b v="0"/>
    <n v="2"/>
    <b v="0"/>
    <s v="music/jazz"/>
    <n v="22.5"/>
    <x v="4"/>
    <n v="2012"/>
    <x v="13"/>
  </r>
  <r>
    <n v="18"/>
    <n v="866"/>
    <s v="California Dreamin' Tour 2015"/>
    <s v="Drivetime heads to Cali for summer tour supported by @Smoothjazz.com &amp; @JJZPhilly  #Spaghettini #The Roxy"/>
    <x v="8"/>
    <n v="640"/>
    <x v="2"/>
    <x v="0"/>
    <s v="USD"/>
    <n v="1425136200"/>
    <x v="866"/>
    <n v="1421853518"/>
    <b v="0"/>
    <n v="11"/>
    <b v="0"/>
    <s v="music/jazz"/>
    <n v="58.18"/>
    <x v="4"/>
    <n v="2015"/>
    <x v="13"/>
  </r>
  <r>
    <n v="24"/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x v="0"/>
    <s v="USD"/>
    <n v="1259643540"/>
    <x v="867"/>
    <n v="1254450706"/>
    <b v="0"/>
    <n v="11"/>
    <b v="0"/>
    <s v="music/jazz"/>
    <n v="109.18"/>
    <x v="4"/>
    <n v="2009"/>
    <x v="13"/>
  </r>
  <r>
    <n v="0"/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x v="0"/>
    <s v="USD"/>
    <n v="1389055198"/>
    <x v="868"/>
    <n v="1386463198"/>
    <b v="0"/>
    <n v="1"/>
    <b v="0"/>
    <s v="music/jazz"/>
    <n v="50"/>
    <x v="4"/>
    <n v="2013"/>
    <x v="13"/>
  </r>
  <r>
    <n v="12"/>
    <n v="869"/>
    <s v="Live DVD Concert by Twice As Good"/>
    <s v="The band Twice As Good wants to create and distribute a DVD of their live concert performance. This amazing band needs to be seen!"/>
    <x v="188"/>
    <n v="1040"/>
    <x v="2"/>
    <x v="0"/>
    <s v="USD"/>
    <n v="1365448657"/>
    <x v="869"/>
    <n v="1362860257"/>
    <b v="0"/>
    <n v="3"/>
    <b v="0"/>
    <s v="music/jazz"/>
    <n v="346.67"/>
    <x v="4"/>
    <n v="2013"/>
    <x v="13"/>
  </r>
  <r>
    <n v="0"/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x v="1"/>
    <s v="GBP"/>
    <n v="1377995523"/>
    <x v="870"/>
    <n v="1375403523"/>
    <b v="0"/>
    <n v="5"/>
    <b v="0"/>
    <s v="music/jazz"/>
    <n v="12.4"/>
    <x v="4"/>
    <n v="2013"/>
    <x v="13"/>
  </r>
  <r>
    <n v="5"/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x v="0"/>
    <s v="USD"/>
    <n v="1385735295"/>
    <x v="871"/>
    <n v="1383139695"/>
    <b v="0"/>
    <n v="12"/>
    <b v="0"/>
    <s v="music/jazz"/>
    <n v="27.08"/>
    <x v="4"/>
    <n v="2013"/>
    <x v="13"/>
  </r>
  <r>
    <n v="1"/>
    <n v="872"/>
    <s v="Songs of Africa Ensemble Goodwill Africa Tour"/>
    <s v="The Songs of Africa Ensemble embarks on their first Goodwill Africa Tour, to taste African music &amp; culture firsthand."/>
    <x v="6"/>
    <n v="65"/>
    <x v="2"/>
    <x v="0"/>
    <s v="USD"/>
    <n v="1299786527"/>
    <x v="872"/>
    <n v="1295898527"/>
    <b v="0"/>
    <n v="2"/>
    <b v="0"/>
    <s v="music/jazz"/>
    <n v="32.5"/>
    <x v="4"/>
    <n v="2011"/>
    <x v="13"/>
  </r>
  <r>
    <n v="1"/>
    <n v="873"/>
    <s v="The Dreamer-An Original Jazz CD"/>
    <s v="Fall in love with &quot;The Dreamer&quot;, new original music from trumpeter Freddie Dunn!"/>
    <x v="8"/>
    <n v="45"/>
    <x v="2"/>
    <x v="0"/>
    <s v="USD"/>
    <n v="1352610040"/>
    <x v="873"/>
    <n v="1349150440"/>
    <b v="0"/>
    <n v="5"/>
    <b v="0"/>
    <s v="music/jazz"/>
    <n v="9"/>
    <x v="4"/>
    <n v="2012"/>
    <x v="13"/>
  </r>
  <r>
    <n v="24"/>
    <n v="874"/>
    <s v="New Jerry Tachoir Group Recording"/>
    <s v="Tachoir music has been described as &quot;Highly original compositions with dazzling improvisations by virtuoso musicians&quot; - The Times"/>
    <x v="9"/>
    <n v="730"/>
    <x v="2"/>
    <x v="0"/>
    <s v="USD"/>
    <n v="1367676034"/>
    <x v="874"/>
    <n v="1365084034"/>
    <b v="0"/>
    <n v="21"/>
    <b v="0"/>
    <s v="music/jazz"/>
    <n v="34.76"/>
    <x v="4"/>
    <n v="2013"/>
    <x v="13"/>
  </r>
  <r>
    <n v="0"/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x v="0"/>
    <s v="USD"/>
    <n v="1442856131"/>
    <x v="875"/>
    <n v="1441128131"/>
    <b v="0"/>
    <n v="0"/>
    <b v="0"/>
    <s v="music/jazz"/>
    <n v="0"/>
    <x v="4"/>
    <n v="2015"/>
    <x v="13"/>
  </r>
  <r>
    <n v="41"/>
    <n v="876"/>
    <s v="Sound Of Dobells"/>
    <s v="What was the greatest record shop ever?  DOBELLS!"/>
    <x v="189"/>
    <n v="1286"/>
    <x v="2"/>
    <x v="1"/>
    <s v="GBP"/>
    <n v="1359978927"/>
    <x v="876"/>
    <n v="1357127727"/>
    <b v="0"/>
    <n v="45"/>
    <b v="0"/>
    <s v="music/jazz"/>
    <n v="28.58"/>
    <x v="4"/>
    <n v="2013"/>
    <x v="13"/>
  </r>
  <r>
    <n v="68"/>
    <n v="877"/>
    <s v="A Saxidentals Music Video!!!"/>
    <s v="The Saxidentals are a Laie, HI based saxophone quartet. We have been playing gigs all around Laie and would love to make a music video!"/>
    <x v="13"/>
    <n v="1351"/>
    <x v="2"/>
    <x v="0"/>
    <s v="USD"/>
    <n v="1387479360"/>
    <x v="877"/>
    <n v="1384887360"/>
    <b v="0"/>
    <n v="29"/>
    <b v="0"/>
    <s v="music/jazz"/>
    <n v="46.59"/>
    <x v="4"/>
    <n v="2013"/>
    <x v="13"/>
  </r>
  <r>
    <n v="1"/>
    <n v="878"/>
    <s v="Justin Cron's Sax Debut Album"/>
    <s v="Join in and help me make my first jazz album. I would really like to make a Christmas album and a smooth jazz CD. Want a FREE CD?"/>
    <x v="10"/>
    <n v="65"/>
    <x v="2"/>
    <x v="0"/>
    <s v="USD"/>
    <n v="1293082524"/>
    <x v="878"/>
    <n v="1290490524"/>
    <b v="0"/>
    <n v="2"/>
    <b v="0"/>
    <s v="music/jazz"/>
    <n v="32.5"/>
    <x v="4"/>
    <n v="2010"/>
    <x v="13"/>
  </r>
  <r>
    <n v="31"/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x v="0"/>
    <s v="USD"/>
    <n v="1338321305"/>
    <x v="879"/>
    <n v="1336506905"/>
    <b v="0"/>
    <n v="30"/>
    <b v="0"/>
    <s v="music/jazz"/>
    <n v="21.47"/>
    <x v="4"/>
    <n v="2012"/>
    <x v="13"/>
  </r>
  <r>
    <n v="3"/>
    <n v="880"/>
    <s v="Lifelike Figures Vinyl Pressing!"/>
    <s v="A record representing an era in East Bay local music that sustained art &amp; community that deserves to be preserved on 180 gram vinyl."/>
    <x v="191"/>
    <n v="113"/>
    <x v="2"/>
    <x v="0"/>
    <s v="USD"/>
    <n v="1351582938"/>
    <x v="880"/>
    <n v="1348731738"/>
    <b v="0"/>
    <n v="8"/>
    <b v="0"/>
    <s v="music/indie rock"/>
    <n v="14.13"/>
    <x v="4"/>
    <n v="2012"/>
    <x v="14"/>
  </r>
  <r>
    <n v="1"/>
    <n v="881"/>
    <s v="Funding the new album by Chris Reed and the Anime Raiders"/>
    <s v="To raise funds to finish the latest album by Chris Reed and the Anime Raiders, called &quot;Deep City Diving&quot;"/>
    <x v="192"/>
    <n v="30"/>
    <x v="2"/>
    <x v="0"/>
    <s v="USD"/>
    <n v="1326520886"/>
    <x v="881"/>
    <n v="1322632886"/>
    <b v="0"/>
    <n v="1"/>
    <b v="0"/>
    <s v="music/indie rock"/>
    <n v="30"/>
    <x v="4"/>
    <n v="2011"/>
    <x v="14"/>
  </r>
  <r>
    <n v="20"/>
    <n v="882"/>
    <s v="The Scotty Karate Vinyl Round-Up (Scotch Bonnet)"/>
    <s v="This Full length Album Needs the real living record life. It took us 4 hard years, countless deaths and several studios but we won."/>
    <x v="15"/>
    <n v="302"/>
    <x v="2"/>
    <x v="0"/>
    <s v="USD"/>
    <n v="1315341550"/>
    <x v="882"/>
    <n v="1312490350"/>
    <b v="0"/>
    <n v="14"/>
    <b v="0"/>
    <s v="music/indie rock"/>
    <n v="21.57"/>
    <x v="4"/>
    <n v="2011"/>
    <x v="14"/>
  </r>
  <r>
    <n v="40"/>
    <n v="883"/>
    <s v="Dana Lawrence Music NEW EP"/>
    <s v="Seeking supporters to help me break the 15 year streak since my last record.  Dana Lawrence Music is ready to go back into the studio!"/>
    <x v="10"/>
    <n v="2001"/>
    <x v="2"/>
    <x v="0"/>
    <s v="USD"/>
    <n v="1456957635"/>
    <x v="883"/>
    <n v="1451773635"/>
    <b v="0"/>
    <n v="24"/>
    <b v="0"/>
    <s v="music/indie rock"/>
    <n v="83.38"/>
    <x v="4"/>
    <n v="2016"/>
    <x v="14"/>
  </r>
  <r>
    <n v="1"/>
    <n v="884"/>
    <s v="Angwish &quot;I Wanna Be Your Monkey&quot; Music Video"/>
    <s v="We need to hire an animal trainer to have a chimpanzee actor perform in our music video with us!"/>
    <x v="13"/>
    <n v="20"/>
    <x v="2"/>
    <x v="0"/>
    <s v="USD"/>
    <n v="1336789860"/>
    <x v="884"/>
    <n v="1331666146"/>
    <b v="0"/>
    <n v="2"/>
    <b v="0"/>
    <s v="music/indie rock"/>
    <n v="10"/>
    <x v="4"/>
    <n v="2012"/>
    <x v="14"/>
  </r>
  <r>
    <n v="75"/>
    <n v="885"/>
    <s v="Origin - Cobrette Bardole's Sophomore Album!"/>
    <s v="Cobrette Bardole's widely anticipated sophomore release is ready for tracking and he needs your help to make it a reality!"/>
    <x v="28"/>
    <n v="750"/>
    <x v="2"/>
    <x v="0"/>
    <s v="USD"/>
    <n v="1483137311"/>
    <x v="885"/>
    <n v="1481322911"/>
    <b v="0"/>
    <n v="21"/>
    <b v="0"/>
    <s v="music/indie rock"/>
    <n v="35.71"/>
    <x v="4"/>
    <n v="2016"/>
    <x v="14"/>
  </r>
  <r>
    <n v="41"/>
    <n v="886"/>
    <s v="Sap Laughter : Merch Fundraiser!"/>
    <s v="The time has finally come... Sap Laughter is in the process of updating our merchandise setup, and we need your help making it happen!"/>
    <x v="2"/>
    <n v="205"/>
    <x v="2"/>
    <x v="0"/>
    <s v="USD"/>
    <n v="1473972813"/>
    <x v="886"/>
    <n v="1471812813"/>
    <b v="0"/>
    <n v="7"/>
    <b v="0"/>
    <s v="music/indie rock"/>
    <n v="29.29"/>
    <x v="4"/>
    <n v="2016"/>
    <x v="14"/>
  </r>
  <r>
    <n v="0"/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x v="0"/>
    <s v="USD"/>
    <n v="1338159655"/>
    <x v="887"/>
    <n v="1335567655"/>
    <b v="0"/>
    <n v="0"/>
    <b v="0"/>
    <s v="music/indie rock"/>
    <n v="0"/>
    <x v="4"/>
    <n v="2012"/>
    <x v="14"/>
  </r>
  <r>
    <n v="7"/>
    <n v="888"/>
    <s v="Ginger Binge's first album"/>
    <s v="Support Ginger Binge sounds. We're an independent 'cosmic Americana' band. We love to play music for you. We are grateful for your help"/>
    <x v="28"/>
    <n v="72"/>
    <x v="2"/>
    <x v="0"/>
    <s v="USD"/>
    <n v="1314856800"/>
    <x v="888"/>
    <n v="1311789885"/>
    <b v="0"/>
    <n v="4"/>
    <b v="0"/>
    <s v="music/indie rock"/>
    <n v="18"/>
    <x v="4"/>
    <n v="2011"/>
    <x v="14"/>
  </r>
  <r>
    <n v="9"/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x v="0"/>
    <s v="USD"/>
    <n v="1412534943"/>
    <x v="889"/>
    <n v="1409942943"/>
    <b v="0"/>
    <n v="32"/>
    <b v="0"/>
    <s v="music/indie rock"/>
    <n v="73.760000000000005"/>
    <x v="4"/>
    <n v="2014"/>
    <x v="14"/>
  </r>
  <r>
    <n v="4"/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x v="0"/>
    <s v="USD"/>
    <n v="1385055979"/>
    <x v="890"/>
    <n v="1382460379"/>
    <b v="0"/>
    <n v="4"/>
    <b v="0"/>
    <s v="music/indie rock"/>
    <n v="31.25"/>
    <x v="4"/>
    <n v="2013"/>
    <x v="14"/>
  </r>
  <r>
    <n v="3"/>
    <n v="891"/>
    <s v="Den-Mate: New EP and Tour"/>
    <s v="Along with a new EP production and release, it's time to bring Den-Mate, LIVE, to a location near you - East Coast and Beyond!"/>
    <x v="6"/>
    <n v="260"/>
    <x v="2"/>
    <x v="0"/>
    <s v="USD"/>
    <n v="1408581930"/>
    <x v="891"/>
    <n v="1405989930"/>
    <b v="0"/>
    <n v="9"/>
    <b v="0"/>
    <s v="music/indie rock"/>
    <n v="28.89"/>
    <x v="4"/>
    <n v="2014"/>
    <x v="14"/>
  </r>
  <r>
    <n v="41"/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x v="0"/>
    <s v="USD"/>
    <n v="1280635200"/>
    <x v="892"/>
    <n v="1273121283"/>
    <b v="0"/>
    <n v="17"/>
    <b v="0"/>
    <s v="music/indie rock"/>
    <n v="143.82"/>
    <x v="4"/>
    <n v="2010"/>
    <x v="14"/>
  </r>
  <r>
    <n v="10"/>
    <n v="893"/>
    <s v="The Big Band Theory Music Festival"/>
    <s v="The Philly music scene is full of amazing talent. This annual music festival is to celebrate those gems within that scene!"/>
    <x v="13"/>
    <n v="200"/>
    <x v="2"/>
    <x v="0"/>
    <s v="USD"/>
    <n v="1427920363"/>
    <x v="893"/>
    <n v="1425331963"/>
    <b v="0"/>
    <n v="5"/>
    <b v="0"/>
    <s v="music/indie rock"/>
    <n v="40"/>
    <x v="4"/>
    <n v="2015"/>
    <x v="14"/>
  </r>
  <r>
    <n v="39"/>
    <n v="894"/>
    <s v="Saint Sebastian's Debut Album &amp; Short Film"/>
    <s v="Help Saint Sebastian finish their debut album, Melancholy Breakdown, accompanied by a short documentary film about fibromyalgia."/>
    <x v="22"/>
    <n v="7834"/>
    <x v="2"/>
    <x v="0"/>
    <s v="USD"/>
    <n v="1465169610"/>
    <x v="894"/>
    <n v="1462577610"/>
    <b v="0"/>
    <n v="53"/>
    <b v="0"/>
    <s v="music/indie rock"/>
    <n v="147.81"/>
    <x v="4"/>
    <n v="2016"/>
    <x v="14"/>
  </r>
  <r>
    <n v="2"/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x v="0"/>
    <s v="USD"/>
    <n v="1287975829"/>
    <x v="895"/>
    <n v="1284087829"/>
    <b v="0"/>
    <n v="7"/>
    <b v="0"/>
    <s v="music/indie rock"/>
    <n v="27.86"/>
    <x v="4"/>
    <n v="2010"/>
    <x v="14"/>
  </r>
  <r>
    <n v="40"/>
    <n v="896"/>
    <s v="Hardsoul Poets New Album!"/>
    <s v="The people have spoken...the stars have aligned...Hardsoul Poets are making a new record and we want our fans on the front lines."/>
    <x v="6"/>
    <n v="3200"/>
    <x v="2"/>
    <x v="0"/>
    <s v="USD"/>
    <n v="1440734400"/>
    <x v="896"/>
    <n v="1438549026"/>
    <b v="0"/>
    <n v="72"/>
    <b v="0"/>
    <s v="music/indie rock"/>
    <n v="44.44"/>
    <x v="4"/>
    <n v="2015"/>
    <x v="14"/>
  </r>
  <r>
    <n v="0"/>
    <n v="897"/>
    <s v="Park XXVII Album Release"/>
    <s v="Park XXVII is putting together an album of up and coming Georgia bands. We need money to fund the recording/production costs of this cd"/>
    <x v="9"/>
    <n v="0"/>
    <x v="2"/>
    <x v="0"/>
    <s v="USD"/>
    <n v="1354123908"/>
    <x v="897"/>
    <n v="1351528308"/>
    <b v="0"/>
    <n v="0"/>
    <b v="0"/>
    <s v="music/indie rock"/>
    <n v="0"/>
    <x v="4"/>
    <n v="2012"/>
    <x v="14"/>
  </r>
  <r>
    <n v="3"/>
    <n v="898"/>
    <s v="Foundations: 12 Songs in 2012"/>
    <s v="For each month in 2012, Sonnet will be releasing a Jesus-celebrating, grave-shattering, ear-tickling, mind-provoking song!"/>
    <x v="30"/>
    <n v="70"/>
    <x v="2"/>
    <x v="0"/>
    <s v="USD"/>
    <n v="1326651110"/>
    <x v="898"/>
    <n v="1322763110"/>
    <b v="0"/>
    <n v="2"/>
    <b v="0"/>
    <s v="music/indie rock"/>
    <n v="35"/>
    <x v="4"/>
    <n v="2011"/>
    <x v="14"/>
  </r>
  <r>
    <n v="37"/>
    <n v="899"/>
    <s v="Lets get 48/14 pressed!!!"/>
    <s v="Lets get 48/14 pressed and in your cd players,ipods,blogs, and facebook status'. Lets get it everywhere!"/>
    <x v="47"/>
    <n v="280"/>
    <x v="2"/>
    <x v="0"/>
    <s v="USD"/>
    <n v="1306549362"/>
    <x v="899"/>
    <n v="1302661362"/>
    <b v="0"/>
    <n v="8"/>
    <b v="0"/>
    <s v="music/indie rock"/>
    <n v="35"/>
    <x v="4"/>
    <n v="2011"/>
    <x v="14"/>
  </r>
  <r>
    <n v="0"/>
    <n v="900"/>
    <s v="Project Revive: Protecting the Creative Impulse"/>
    <s v="With Project Revive, I aim to protect and nurture the creative impulse through music."/>
    <x v="10"/>
    <n v="21"/>
    <x v="2"/>
    <x v="0"/>
    <s v="USD"/>
    <n v="1459365802"/>
    <x v="900"/>
    <n v="1456777402"/>
    <b v="0"/>
    <n v="2"/>
    <b v="0"/>
    <s v="music/jazz"/>
    <n v="10.5"/>
    <x v="4"/>
    <n v="2016"/>
    <x v="13"/>
  </r>
  <r>
    <n v="0"/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x v="901"/>
    <n v="1272050914"/>
    <b v="0"/>
    <n v="0"/>
    <b v="0"/>
    <s v="music/jazz"/>
    <n v="0"/>
    <x v="4"/>
    <n v="2010"/>
    <x v="13"/>
  </r>
  <r>
    <n v="0"/>
    <n v="902"/>
    <s v="MISTER BROWN"/>
    <s v="I'VE STARTED A BRAND NEW ALBUM THAT WILL FEATURE ACID JAZZ, FUNK, ROCK, AND DANCE WITH THE PROMISE OF TOURING NEXT YEAR IN THE USA"/>
    <x v="11"/>
    <n v="90"/>
    <x v="2"/>
    <x v="0"/>
    <s v="USD"/>
    <n v="1409412600"/>
    <x v="902"/>
    <n v="1404947422"/>
    <b v="0"/>
    <n v="3"/>
    <b v="0"/>
    <s v="music/jazz"/>
    <n v="30"/>
    <x v="4"/>
    <n v="2014"/>
    <x v="13"/>
  </r>
  <r>
    <n v="3"/>
    <n v="903"/>
    <s v="U City Jazz Festival, St. Louis, MO"/>
    <s v="The U City Jazz Festival is offered for free to the community and features the best jazz talent from the midwest."/>
    <x v="10"/>
    <n v="160"/>
    <x v="2"/>
    <x v="0"/>
    <s v="USD"/>
    <n v="1348367100"/>
    <x v="903"/>
    <n v="1346180780"/>
    <b v="0"/>
    <n v="4"/>
    <b v="0"/>
    <s v="music/jazz"/>
    <n v="40"/>
    <x v="4"/>
    <n v="2012"/>
    <x v="13"/>
  </r>
  <r>
    <n v="0"/>
    <n v="904"/>
    <s v="The Woodlands Jazz Fest"/>
    <s v="Support the preservation of Jazz and help us become a national Jazz Festival with the best music, food, and fun for all ages!"/>
    <x v="63"/>
    <n v="151"/>
    <x v="2"/>
    <x v="0"/>
    <s v="USD"/>
    <n v="1451786137"/>
    <x v="904"/>
    <n v="1449194137"/>
    <b v="0"/>
    <n v="3"/>
    <b v="0"/>
    <s v="music/jazz"/>
    <n v="50.33"/>
    <x v="4"/>
    <n v="2015"/>
    <x v="13"/>
  </r>
  <r>
    <n v="3"/>
    <n v="905"/>
    <s v="Jazz For Everyone!"/>
    <s v="Working hard to get into the studio to record, produce, and edit my break out CD. I hope to realize my vision!"/>
    <x v="115"/>
    <n v="196"/>
    <x v="2"/>
    <x v="0"/>
    <s v="USD"/>
    <n v="1295847926"/>
    <x v="905"/>
    <n v="1290663926"/>
    <b v="0"/>
    <n v="6"/>
    <b v="0"/>
    <s v="music/jazz"/>
    <n v="32.67"/>
    <x v="4"/>
    <n v="2010"/>
    <x v="13"/>
  </r>
  <r>
    <n v="0"/>
    <n v="906"/>
    <s v="24th Music Presents Channeling Motown (Live)"/>
    <s v="The DMV's most respected saxophonist pay tribute to Motown."/>
    <x v="36"/>
    <n v="0"/>
    <x v="2"/>
    <x v="0"/>
    <s v="USD"/>
    <n v="1394681590"/>
    <x v="906"/>
    <n v="1392093190"/>
    <b v="0"/>
    <n v="0"/>
    <b v="0"/>
    <s v="music/jazz"/>
    <n v="0"/>
    <x v="4"/>
    <n v="2014"/>
    <x v="13"/>
  </r>
  <r>
    <n v="0"/>
    <n v="907"/>
    <s v="Greg Chambers Saxophone CD"/>
    <s v="Greg Chambers' self-titled CD needs support for post production, replication, and promotion."/>
    <x v="193"/>
    <n v="0"/>
    <x v="2"/>
    <x v="0"/>
    <s v="USD"/>
    <n v="1315715823"/>
    <x v="907"/>
    <n v="1313123823"/>
    <b v="0"/>
    <n v="0"/>
    <b v="0"/>
    <s v="music/jazz"/>
    <n v="0"/>
    <x v="4"/>
    <n v="2011"/>
    <x v="13"/>
  </r>
  <r>
    <n v="0"/>
    <n v="908"/>
    <s v="Help Tony Copeland and get free cd's and mp3's"/>
    <s v="This project is designed to help protect the environment by using Eco-friendly product packaging."/>
    <x v="30"/>
    <n v="0"/>
    <x v="2"/>
    <x v="0"/>
    <s v="USD"/>
    <n v="1280206740"/>
    <x v="908"/>
    <n v="1276283655"/>
    <b v="0"/>
    <n v="0"/>
    <b v="0"/>
    <s v="music/jazz"/>
    <n v="0"/>
    <x v="4"/>
    <n v="2010"/>
    <x v="13"/>
  </r>
  <r>
    <n v="3"/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x v="0"/>
    <s v="USD"/>
    <n v="1343016000"/>
    <x v="909"/>
    <n v="1340296440"/>
    <b v="0"/>
    <n v="8"/>
    <b v="0"/>
    <s v="music/jazz"/>
    <n v="65"/>
    <x v="4"/>
    <n v="2012"/>
    <x v="13"/>
  </r>
  <r>
    <n v="22"/>
    <n v="910"/>
    <s v="Hattie Bee's Second Album"/>
    <s v="After the success of my first album &quot;A Very Hattie Christmas&quot; I'm coming back with my second album &quot;The Way We Used To Bee&quot;."/>
    <x v="131"/>
    <n v="123"/>
    <x v="2"/>
    <x v="1"/>
    <s v="GBP"/>
    <n v="1488546319"/>
    <x v="910"/>
    <n v="1483362319"/>
    <b v="0"/>
    <n v="5"/>
    <b v="0"/>
    <s v="music/jazz"/>
    <n v="24.6"/>
    <x v="4"/>
    <n v="2017"/>
    <x v="13"/>
  </r>
  <r>
    <n v="0"/>
    <n v="911"/>
    <s v="Hot Jazz and Latin Luxury in Lima"/>
    <s v="Promoting an &quot;over the top&quot; all inclusive jazz experience featuring top notch performers in a luxurious Latin setting in Lima, Peru."/>
    <x v="57"/>
    <n v="0"/>
    <x v="2"/>
    <x v="0"/>
    <s v="USD"/>
    <n v="1390522045"/>
    <x v="911"/>
    <n v="1388707645"/>
    <b v="0"/>
    <n v="0"/>
    <b v="0"/>
    <s v="music/jazz"/>
    <n v="0"/>
    <x v="4"/>
    <n v="2014"/>
    <x v="13"/>
  </r>
  <r>
    <n v="1"/>
    <n v="912"/>
    <s v="Triad a new album by James Murrell"/>
    <s v="My new album will be called Triad, an album of original music performed by me &amp; guest musical artists."/>
    <x v="8"/>
    <n v="30"/>
    <x v="2"/>
    <x v="0"/>
    <s v="USD"/>
    <n v="1355197047"/>
    <x v="912"/>
    <n v="1350009447"/>
    <b v="0"/>
    <n v="2"/>
    <b v="0"/>
    <s v="music/jazz"/>
    <n v="15"/>
    <x v="4"/>
    <n v="2012"/>
    <x v="13"/>
  </r>
  <r>
    <n v="7"/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x v="0"/>
    <s v="USD"/>
    <n v="1336188019"/>
    <x v="913"/>
    <n v="1333596019"/>
    <b v="0"/>
    <n v="24"/>
    <b v="0"/>
    <s v="music/jazz"/>
    <n v="82.58"/>
    <x v="4"/>
    <n v="2012"/>
    <x v="13"/>
  </r>
  <r>
    <n v="0"/>
    <n v="914"/>
    <s v="Soul Of Man Video Project"/>
    <s v="This project is for the making of a music video. All funds will go towards production costs for this event only."/>
    <x v="15"/>
    <n v="0"/>
    <x v="2"/>
    <x v="0"/>
    <s v="USD"/>
    <n v="1345918747"/>
    <x v="914"/>
    <n v="1343326747"/>
    <b v="0"/>
    <n v="0"/>
    <b v="0"/>
    <s v="music/jazz"/>
    <n v="0"/>
    <x v="4"/>
    <n v="2012"/>
    <x v="13"/>
  </r>
  <r>
    <n v="6"/>
    <n v="915"/>
    <s v="Russ Spiegel's Uncommon Knowledge: The Deep Brooklyn Suite"/>
    <s v="â€œThe Deep Brooklyn Suiteâ€ is a series of musical impressions about living and surviving in Brooklyn."/>
    <x v="115"/>
    <n v="375"/>
    <x v="2"/>
    <x v="0"/>
    <s v="USD"/>
    <n v="1330577940"/>
    <x v="915"/>
    <n v="1327853914"/>
    <b v="0"/>
    <n v="9"/>
    <b v="0"/>
    <s v="music/jazz"/>
    <n v="41.67"/>
    <x v="4"/>
    <n v="2012"/>
    <x v="13"/>
  </r>
  <r>
    <n v="0"/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x v="0"/>
    <s v="USD"/>
    <n v="1287723600"/>
    <x v="916"/>
    <n v="1284409734"/>
    <b v="0"/>
    <n v="0"/>
    <b v="0"/>
    <s v="music/jazz"/>
    <n v="0"/>
    <x v="4"/>
    <n v="2010"/>
    <x v="13"/>
  </r>
  <r>
    <n v="1"/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x v="0"/>
    <s v="USD"/>
    <n v="1405305000"/>
    <x v="917"/>
    <n v="1402612730"/>
    <b v="0"/>
    <n v="1"/>
    <b v="0"/>
    <s v="music/jazz"/>
    <n v="30"/>
    <x v="4"/>
    <n v="2014"/>
    <x v="13"/>
  </r>
  <r>
    <n v="5"/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x v="1"/>
    <s v="GBP"/>
    <n v="1417474761"/>
    <x v="918"/>
    <n v="1414879161"/>
    <b v="0"/>
    <n v="10"/>
    <b v="0"/>
    <s v="music/jazz"/>
    <n v="19.600000000000001"/>
    <x v="4"/>
    <n v="2014"/>
    <x v="13"/>
  </r>
  <r>
    <n v="1"/>
    <n v="919"/>
    <s v="Jazz CD:  Out of The Blue"/>
    <s v="Cool jazz with a New Orleans flavor."/>
    <x v="22"/>
    <n v="100"/>
    <x v="2"/>
    <x v="0"/>
    <s v="USD"/>
    <n v="1355930645"/>
    <x v="919"/>
    <n v="1352906645"/>
    <b v="0"/>
    <n v="1"/>
    <b v="0"/>
    <s v="music/jazz"/>
    <n v="100"/>
    <x v="4"/>
    <n v="2012"/>
    <x v="13"/>
  </r>
  <r>
    <n v="0"/>
    <n v="920"/>
    <s v="MIAMI JAZZ PROJECT: TEST OF TIME RECORDING"/>
    <s v="Miami club band records powerhouse fusion album. You don't have to be a musician to understand the sound of jazz."/>
    <x v="62"/>
    <n v="0"/>
    <x v="2"/>
    <x v="0"/>
    <s v="USD"/>
    <n v="1384448822"/>
    <x v="920"/>
    <n v="1381853222"/>
    <b v="0"/>
    <n v="0"/>
    <b v="0"/>
    <s v="music/jazz"/>
    <n v="0"/>
    <x v="4"/>
    <n v="2013"/>
    <x v="13"/>
  </r>
  <r>
    <n v="31"/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x v="0"/>
    <s v="USD"/>
    <n v="1323666376"/>
    <x v="921"/>
    <n v="1320033976"/>
    <b v="0"/>
    <n v="20"/>
    <b v="0"/>
    <s v="music/jazz"/>
    <n v="231.75"/>
    <x v="4"/>
    <n v="2011"/>
    <x v="13"/>
  </r>
  <r>
    <n v="21"/>
    <n v="922"/>
    <s v="THE JOEY MORANT PROJECT:   JAZZIFIED R'nB"/>
    <s v="Our goal is to help educate the world about jazz and its components; how it relates to love, romance, and success."/>
    <x v="100"/>
    <n v="5680"/>
    <x v="2"/>
    <x v="0"/>
    <s v="USD"/>
    <n v="1412167393"/>
    <x v="922"/>
    <n v="1409143393"/>
    <b v="0"/>
    <n v="30"/>
    <b v="0"/>
    <s v="music/jazz"/>
    <n v="189.33"/>
    <x v="4"/>
    <n v="2014"/>
    <x v="13"/>
  </r>
  <r>
    <n v="2"/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x v="0"/>
    <s v="USD"/>
    <n v="1416614523"/>
    <x v="923"/>
    <n v="1414018923"/>
    <b v="0"/>
    <n v="6"/>
    <b v="0"/>
    <s v="music/jazz"/>
    <n v="55"/>
    <x v="4"/>
    <n v="2014"/>
    <x v="13"/>
  </r>
  <r>
    <n v="11"/>
    <n v="924"/>
    <s v="Africa Brass Master Class for youth"/>
    <s v="Cultural and jazz instructional classes for youth at Preservation Hall. Preserving traditional New Orleans jazz and it's African roots."/>
    <x v="9"/>
    <n v="327"/>
    <x v="2"/>
    <x v="0"/>
    <s v="USD"/>
    <n v="1360795069"/>
    <x v="924"/>
    <n v="1358203069"/>
    <b v="0"/>
    <n v="15"/>
    <b v="0"/>
    <s v="music/jazz"/>
    <n v="21.8"/>
    <x v="4"/>
    <n v="2013"/>
    <x v="13"/>
  </r>
  <r>
    <n v="3"/>
    <n v="925"/>
    <s v="&quot;Never Let Me Go&quot; CD Recording Project"/>
    <s v="This project is a mix of original &amp; standard song selections.  This phase covers recording and package design expenses."/>
    <x v="12"/>
    <n v="160"/>
    <x v="2"/>
    <x v="0"/>
    <s v="USD"/>
    <n v="1385590111"/>
    <x v="925"/>
    <n v="1382994511"/>
    <b v="0"/>
    <n v="5"/>
    <b v="0"/>
    <s v="music/jazz"/>
    <n v="32"/>
    <x v="4"/>
    <n v="2013"/>
    <x v="13"/>
  </r>
  <r>
    <n v="0"/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x v="0"/>
    <s v="USD"/>
    <n v="1278628800"/>
    <x v="926"/>
    <n v="1276043330"/>
    <b v="0"/>
    <n v="0"/>
    <b v="0"/>
    <s v="music/jazz"/>
    <n v="0"/>
    <x v="4"/>
    <n v="2010"/>
    <x v="13"/>
  </r>
  <r>
    <n v="0"/>
    <n v="927"/>
    <s v="JETRO DA SILVA FUNK PROJECT"/>
    <s v="Studio CD/DVD Solo project of Pianist &amp; Keyboardist Jetro da Silva"/>
    <x v="22"/>
    <n v="0"/>
    <x v="2"/>
    <x v="0"/>
    <s v="USD"/>
    <n v="1337024695"/>
    <x v="927"/>
    <n v="1334432695"/>
    <b v="0"/>
    <n v="0"/>
    <b v="0"/>
    <s v="music/jazz"/>
    <n v="0"/>
    <x v="4"/>
    <n v="2012"/>
    <x v="13"/>
  </r>
  <r>
    <n v="11"/>
    <n v="928"/>
    <s v="In a Jazzy Motown"/>
    <s v="A real Motown Backup singer on 22 gold and platinum albums headlines her own Jazz CD of Motown songs."/>
    <x v="107"/>
    <n v="1575"/>
    <x v="2"/>
    <x v="0"/>
    <s v="USD"/>
    <n v="1353196800"/>
    <x v="928"/>
    <n v="1348864913"/>
    <b v="0"/>
    <n v="28"/>
    <b v="0"/>
    <s v="music/jazz"/>
    <n v="56.25"/>
    <x v="4"/>
    <n v="2012"/>
    <x v="13"/>
  </r>
  <r>
    <n v="0"/>
    <n v="929"/>
    <s v="EXPERIMENTAL JAZZ STUDIO RECORDING"/>
    <s v="I am searching for monetary funding to go into a good recording studio and record experimental intuitive improv jazz."/>
    <x v="2"/>
    <n v="0"/>
    <x v="2"/>
    <x v="0"/>
    <s v="USD"/>
    <n v="1333946569"/>
    <x v="929"/>
    <n v="1331358169"/>
    <b v="0"/>
    <n v="0"/>
    <b v="0"/>
    <s v="music/jazz"/>
    <n v="0"/>
    <x v="4"/>
    <n v="2012"/>
    <x v="13"/>
  </r>
  <r>
    <n v="38"/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x v="0"/>
    <s v="USD"/>
    <n v="1277501520"/>
    <x v="930"/>
    <n v="1273874306"/>
    <b v="0"/>
    <n v="5"/>
    <b v="0"/>
    <s v="music/jazz"/>
    <n v="69"/>
    <x v="4"/>
    <n v="2010"/>
    <x v="13"/>
  </r>
  <r>
    <n v="7"/>
    <n v="931"/>
    <s v="First jazz album for Multidirectional, Now printing time!"/>
    <s v="A contemporary jazz project crossing music lines, from jazz to rock walking through some free elements and full of melody!"/>
    <x v="13"/>
    <n v="131"/>
    <x v="2"/>
    <x v="1"/>
    <s v="GBP"/>
    <n v="1395007200"/>
    <x v="931"/>
    <n v="1392021502"/>
    <b v="0"/>
    <n v="7"/>
    <b v="0"/>
    <s v="music/jazz"/>
    <n v="18.71"/>
    <x v="4"/>
    <n v="2014"/>
    <x v="13"/>
  </r>
  <r>
    <n v="15"/>
    <n v="932"/>
    <s v="Mandy Harvey Christmas Album"/>
    <s v="Help me to create my 3rd album, a Christmas CD with 16 Holiday/Original favorites!"/>
    <x v="196"/>
    <n v="1381"/>
    <x v="2"/>
    <x v="0"/>
    <s v="USD"/>
    <n v="1363990545"/>
    <x v="932"/>
    <n v="1360106145"/>
    <b v="0"/>
    <n v="30"/>
    <b v="0"/>
    <s v="music/jazz"/>
    <n v="46.03"/>
    <x v="4"/>
    <n v="2013"/>
    <x v="13"/>
  </r>
  <r>
    <n v="6"/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x v="0"/>
    <s v="USD"/>
    <n v="1399867409"/>
    <x v="933"/>
    <n v="1394683409"/>
    <b v="0"/>
    <n v="2"/>
    <b v="0"/>
    <s v="music/jazz"/>
    <n v="60"/>
    <x v="4"/>
    <n v="2014"/>
    <x v="13"/>
  </r>
  <r>
    <n v="30"/>
    <n v="934"/>
    <s v="Kyle Krysa debut EP Ground Effect"/>
    <s v="Ground Effect is my first solo EP project intended to help promote Fusion and creative music music in Saskatchewan and Canada."/>
    <x v="10"/>
    <n v="1520"/>
    <x v="2"/>
    <x v="5"/>
    <s v="CAD"/>
    <n v="1399183200"/>
    <x v="934"/>
    <n v="1396633284"/>
    <b v="0"/>
    <n v="30"/>
    <b v="0"/>
    <s v="music/jazz"/>
    <n v="50.67"/>
    <x v="4"/>
    <n v="2014"/>
    <x v="13"/>
  </r>
  <r>
    <n v="1"/>
    <n v="935"/>
    <s v="The Art of You Too"/>
    <s v="This vocal music and spoken word project uses the  gift of life,love,hope &amp; peace to enable people to see themselves as a masterpiece!"/>
    <x v="8"/>
    <n v="50"/>
    <x v="2"/>
    <x v="0"/>
    <s v="USD"/>
    <n v="1454054429"/>
    <x v="935"/>
    <n v="1451462429"/>
    <b v="0"/>
    <n v="2"/>
    <b v="0"/>
    <s v="music/jazz"/>
    <n v="25"/>
    <x v="4"/>
    <n v="2015"/>
    <x v="13"/>
  </r>
  <r>
    <n v="0"/>
    <n v="936"/>
    <s v="Jazz Singer, Marti Mendenhall Live Concert Recording"/>
    <s v="A CD of a live Jazz concert featuring Marti Mendenhall, George Mitchell, Scott Steed and Todd Strait."/>
    <x v="123"/>
    <n v="0"/>
    <x v="2"/>
    <x v="0"/>
    <s v="USD"/>
    <n v="1326916800"/>
    <x v="936"/>
    <n v="1323131689"/>
    <b v="0"/>
    <n v="0"/>
    <b v="0"/>
    <s v="music/jazz"/>
    <n v="0"/>
    <x v="4"/>
    <n v="2011"/>
    <x v="13"/>
  </r>
  <r>
    <n v="1"/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x v="0"/>
    <s v="USD"/>
    <n v="1383509357"/>
    <x v="937"/>
    <n v="1380913757"/>
    <b v="0"/>
    <n v="2"/>
    <b v="0"/>
    <s v="music/jazz"/>
    <n v="20"/>
    <x v="4"/>
    <n v="2013"/>
    <x v="13"/>
  </r>
  <r>
    <n v="0"/>
    <n v="938"/>
    <s v="Celebrating American Jazz &amp; Soul Music"/>
    <s v="Creating new avenues of exposure for young Jazz &amp; Soul artists_x000a_to express their Art of Music."/>
    <x v="39"/>
    <n v="25"/>
    <x v="2"/>
    <x v="0"/>
    <s v="USD"/>
    <n v="1346585448"/>
    <x v="938"/>
    <n v="1343993448"/>
    <b v="0"/>
    <n v="1"/>
    <b v="0"/>
    <s v="music/jazz"/>
    <n v="25"/>
    <x v="4"/>
    <n v="2012"/>
    <x v="13"/>
  </r>
  <r>
    <n v="1"/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x v="0"/>
    <s v="USD"/>
    <n v="1372622280"/>
    <x v="939"/>
    <n v="1369246738"/>
    <b v="0"/>
    <n v="2"/>
    <b v="0"/>
    <s v="music/jazz"/>
    <n v="20"/>
    <x v="4"/>
    <n v="2013"/>
    <x v="13"/>
  </r>
  <r>
    <n v="17"/>
    <n v="940"/>
    <s v="The LUMIC Band by Cope4Golf creates a scientific golf swing."/>
    <s v="The 1st club in your bag should be between your ears!  Light up Your Brain Power. Play Smarter. Swing the LUMIC Band.."/>
    <x v="7"/>
    <n v="1544"/>
    <x v="2"/>
    <x v="0"/>
    <s v="USD"/>
    <n v="1439251926"/>
    <x v="940"/>
    <n v="1435363926"/>
    <b v="0"/>
    <n v="14"/>
    <b v="0"/>
    <s v="technology/wearables"/>
    <n v="110.29"/>
    <x v="2"/>
    <n v="2015"/>
    <x v="8"/>
  </r>
  <r>
    <n v="2"/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x v="0"/>
    <s v="USD"/>
    <n v="1486693145"/>
    <x v="941"/>
    <n v="1484101145"/>
    <b v="0"/>
    <n v="31"/>
    <b v="0"/>
    <s v="technology/wearables"/>
    <n v="37.450000000000003"/>
    <x v="2"/>
    <n v="2017"/>
    <x v="8"/>
  </r>
  <r>
    <n v="9"/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x v="0"/>
    <s v="USD"/>
    <n v="1455826460"/>
    <x v="942"/>
    <n v="1452716060"/>
    <b v="0"/>
    <n v="16"/>
    <b v="0"/>
    <s v="technology/wearables"/>
    <n v="41.75"/>
    <x v="2"/>
    <n v="2016"/>
    <x v="8"/>
  </r>
  <r>
    <n v="10"/>
    <n v="943"/>
    <s v="SleepMode"/>
    <s v="A mask for home or travel that will give you the best, undisturbed sleep of your life."/>
    <x v="9"/>
    <n v="289"/>
    <x v="2"/>
    <x v="0"/>
    <s v="USD"/>
    <n v="1480438905"/>
    <x v="943"/>
    <n v="1477843305"/>
    <b v="0"/>
    <n v="12"/>
    <b v="0"/>
    <s v="technology/wearables"/>
    <n v="24.08"/>
    <x v="2"/>
    <n v="2016"/>
    <x v="8"/>
  </r>
  <r>
    <n v="13"/>
    <n v="944"/>
    <s v="RoamingTails, The Connected Pet Tag"/>
    <s v="Find your pet when it's missing, digitally store pet-related information, and locate pet friend establishments and services."/>
    <x v="63"/>
    <n v="6663"/>
    <x v="2"/>
    <x v="0"/>
    <s v="USD"/>
    <n v="1460988000"/>
    <x v="944"/>
    <n v="1458050450"/>
    <b v="0"/>
    <n v="96"/>
    <b v="0"/>
    <s v="technology/wearables"/>
    <n v="69.41"/>
    <x v="2"/>
    <n v="2016"/>
    <x v="8"/>
  </r>
  <r>
    <n v="2"/>
    <n v="945"/>
    <s v="CT BAND"/>
    <s v="Make your watch Smart ! CT Band is an ultra-thin, high-tech smart watch-strap awarded twice at CES 2017 las vegas"/>
    <x v="57"/>
    <n v="2484"/>
    <x v="2"/>
    <x v="6"/>
    <s v="EUR"/>
    <n v="1487462340"/>
    <x v="945"/>
    <n v="1482958626"/>
    <b v="0"/>
    <n v="16"/>
    <b v="0"/>
    <s v="technology/wearables"/>
    <n v="155.25"/>
    <x v="2"/>
    <n v="2016"/>
    <x v="8"/>
  </r>
  <r>
    <n v="2"/>
    <n v="946"/>
    <s v="OmniTrade Apron"/>
    <s v="Soft edged-Hard working. The perfect wearable organization for the home and professional shop."/>
    <x v="36"/>
    <n v="286"/>
    <x v="2"/>
    <x v="0"/>
    <s v="USD"/>
    <n v="1473444048"/>
    <x v="946"/>
    <n v="1470852048"/>
    <b v="0"/>
    <n v="5"/>
    <b v="0"/>
    <s v="technology/wearables"/>
    <n v="57.2"/>
    <x v="2"/>
    <n v="2016"/>
    <x v="8"/>
  </r>
  <r>
    <n v="0"/>
    <n v="947"/>
    <s v="PAKPOWER, The CCP Pack"/>
    <s v="The CCP Pack is a bag that charges your smartphones and tablets on the go! Also holds small important items. &quot;Never Without Power&quot;."/>
    <x v="16"/>
    <n v="0"/>
    <x v="2"/>
    <x v="0"/>
    <s v="USD"/>
    <n v="1467312306"/>
    <x v="947"/>
    <n v="1462128306"/>
    <b v="0"/>
    <n v="0"/>
    <b v="0"/>
    <s v="technology/wearables"/>
    <n v="0"/>
    <x v="2"/>
    <n v="2016"/>
    <x v="8"/>
  </r>
  <r>
    <n v="12"/>
    <n v="948"/>
    <s v="Led Shirt - WiFi Controlled"/>
    <s v="T-Shirt with Led panel controlled by Android app over WiFi. _x000a_Multiple shirts, games, text, video effects support,"/>
    <x v="23"/>
    <n v="480"/>
    <x v="2"/>
    <x v="9"/>
    <s v="EUR"/>
    <n v="1457812364"/>
    <x v="948"/>
    <n v="1455220364"/>
    <b v="0"/>
    <n v="8"/>
    <b v="0"/>
    <s v="technology/wearables"/>
    <n v="60"/>
    <x v="2"/>
    <n v="2016"/>
    <x v="8"/>
  </r>
  <r>
    <n v="1"/>
    <n v="949"/>
    <s v="INBED"/>
    <s v="Der INBED ist ein innovatives Multisensor-Wearable fÃ¼r die SturzprÃ¤vention motorisch eingeschrÃ¤nkter Personen."/>
    <x v="22"/>
    <n v="273"/>
    <x v="2"/>
    <x v="12"/>
    <s v="EUR"/>
    <n v="1456016576"/>
    <x v="949"/>
    <n v="1450832576"/>
    <b v="0"/>
    <n v="7"/>
    <b v="0"/>
    <s v="technology/wearables"/>
    <n v="39"/>
    <x v="2"/>
    <n v="2015"/>
    <x v="8"/>
  </r>
  <r>
    <n v="28"/>
    <n v="950"/>
    <s v="EZC Smartlight"/>
    <s v="Rider worn tail light brake light. Adheres to virtually any coat, jacket or vest. Stays on even when you get off."/>
    <x v="10"/>
    <n v="1402"/>
    <x v="2"/>
    <x v="5"/>
    <s v="CAD"/>
    <n v="1453053661"/>
    <x v="950"/>
    <n v="1450461661"/>
    <b v="0"/>
    <n v="24"/>
    <b v="0"/>
    <s v="technology/wearables"/>
    <n v="58.42"/>
    <x v="2"/>
    <n v="2015"/>
    <x v="8"/>
  </r>
  <r>
    <n v="38"/>
    <n v="951"/>
    <s v="Smart Harness"/>
    <s v="Revolutionizing the way we walk our dogs!"/>
    <x v="63"/>
    <n v="19195"/>
    <x v="2"/>
    <x v="0"/>
    <s v="USD"/>
    <n v="1465054872"/>
    <x v="951"/>
    <n v="1461166872"/>
    <b v="0"/>
    <n v="121"/>
    <b v="0"/>
    <s v="technology/wearables"/>
    <n v="158.63999999999999"/>
    <x v="2"/>
    <n v="2016"/>
    <x v="8"/>
  </r>
  <r>
    <n v="40"/>
    <n v="952"/>
    <s v="Audionoggin - Join the Earvolution"/>
    <s v="Audionoggin: Wireless personal surround sound for the athlete in everyone."/>
    <x v="197"/>
    <n v="19572"/>
    <x v="2"/>
    <x v="0"/>
    <s v="USD"/>
    <n v="1479483812"/>
    <x v="952"/>
    <n v="1476888212"/>
    <b v="0"/>
    <n v="196"/>
    <b v="0"/>
    <s v="technology/wearables"/>
    <n v="99.86"/>
    <x v="2"/>
    <n v="2016"/>
    <x v="8"/>
  </r>
  <r>
    <n v="1"/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x v="0"/>
    <s v="USD"/>
    <n v="1422158199"/>
    <x v="953"/>
    <n v="1419566199"/>
    <b v="0"/>
    <n v="5"/>
    <b v="0"/>
    <s v="technology/wearables"/>
    <n v="25.2"/>
    <x v="2"/>
    <n v="2014"/>
    <x v="8"/>
  </r>
  <r>
    <n v="43"/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x v="0"/>
    <s v="USD"/>
    <n v="1440100839"/>
    <x v="954"/>
    <n v="1436472039"/>
    <b v="0"/>
    <n v="73"/>
    <b v="0"/>
    <s v="technology/wearables"/>
    <n v="89.19"/>
    <x v="2"/>
    <n v="2015"/>
    <x v="8"/>
  </r>
  <r>
    <n v="6"/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x v="0"/>
    <s v="USD"/>
    <n v="1473750300"/>
    <x v="955"/>
    <n v="1470294300"/>
    <b v="0"/>
    <n v="93"/>
    <b v="0"/>
    <s v="technology/wearables"/>
    <n v="182.62"/>
    <x v="2"/>
    <n v="2016"/>
    <x v="8"/>
  </r>
  <r>
    <n v="2"/>
    <n v="956"/>
    <s v="SemiYours"/>
    <s v="You can rent out your Car with Uber. _x000a_You can rent out your Home with Airbnb. _x000a_Now you can rent out your CLOSET with SemiYOURS!"/>
    <x v="63"/>
    <n v="861"/>
    <x v="2"/>
    <x v="0"/>
    <s v="USD"/>
    <n v="1430081759"/>
    <x v="956"/>
    <n v="1424901359"/>
    <b v="0"/>
    <n v="17"/>
    <b v="0"/>
    <s v="technology/wearables"/>
    <n v="50.65"/>
    <x v="2"/>
    <n v="2015"/>
    <x v="8"/>
  </r>
  <r>
    <n v="2"/>
    <n v="957"/>
    <s v="DUALBAND, the Leather NFC Smart Watch Band"/>
    <s v="A Leather Smart watch Band, that NEVER needs to be charged for only $37!"/>
    <x v="14"/>
    <n v="233"/>
    <x v="2"/>
    <x v="0"/>
    <s v="USD"/>
    <n v="1479392133"/>
    <x v="957"/>
    <n v="1476710133"/>
    <b v="0"/>
    <n v="7"/>
    <b v="0"/>
    <s v="technology/wearables"/>
    <n v="33.29"/>
    <x v="2"/>
    <n v="2016"/>
    <x v="8"/>
  </r>
  <r>
    <n v="11"/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x v="0"/>
    <s v="USD"/>
    <n v="1428641940"/>
    <x v="958"/>
    <n v="1426792563"/>
    <b v="0"/>
    <n v="17"/>
    <b v="0"/>
    <s v="technology/wearables"/>
    <n v="51.82"/>
    <x v="2"/>
    <n v="2015"/>
    <x v="8"/>
  </r>
  <r>
    <n v="39"/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x v="0"/>
    <s v="USD"/>
    <n v="1421640665"/>
    <x v="959"/>
    <n v="1419048665"/>
    <b v="0"/>
    <n v="171"/>
    <b v="0"/>
    <s v="technology/wearables"/>
    <n v="113.63"/>
    <x v="2"/>
    <n v="2014"/>
    <x v="8"/>
  </r>
  <r>
    <n v="46"/>
    <n v="960"/>
    <s v="Kai - Turn any pair of Glasses into Smart Glasses!"/>
    <s v="Kai sits right behind your ear and lets you access a smart voice interface 24/7. Call, text, search, and even call an Uber."/>
    <x v="199"/>
    <n v="25655"/>
    <x v="2"/>
    <x v="0"/>
    <s v="USD"/>
    <n v="1489500155"/>
    <x v="960"/>
    <n v="1485874955"/>
    <b v="0"/>
    <n v="188"/>
    <b v="0"/>
    <s v="technology/wearables"/>
    <n v="136.46"/>
    <x v="2"/>
    <n v="2017"/>
    <x v="8"/>
  </r>
  <r>
    <n v="42"/>
    <n v="961"/>
    <s v="The first personal trainer and diet coach for your dog!"/>
    <s v="Active, happy &amp; healthy together! _x000a_Thatâ€™s our mission for all dogs and their parents."/>
    <x v="75"/>
    <n v="40079"/>
    <x v="2"/>
    <x v="0"/>
    <s v="USD"/>
    <n v="1487617200"/>
    <x v="961"/>
    <n v="1483634335"/>
    <b v="0"/>
    <n v="110"/>
    <b v="0"/>
    <s v="technology/wearables"/>
    <n v="364.35"/>
    <x v="2"/>
    <n v="2017"/>
    <x v="8"/>
  </r>
  <r>
    <n v="28"/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x v="0"/>
    <s v="USD"/>
    <n v="1455210353"/>
    <x v="962"/>
    <n v="1451927153"/>
    <b v="0"/>
    <n v="37"/>
    <b v="0"/>
    <s v="technology/wearables"/>
    <n v="19.239999999999998"/>
    <x v="2"/>
    <n v="2016"/>
    <x v="8"/>
  </r>
  <r>
    <n v="1"/>
    <n v="963"/>
    <s v="The Ultimate Learning Center"/>
    <s v="WE are molding an educated, motivated, non violent GENERATION!"/>
    <x v="19"/>
    <n v="377"/>
    <x v="2"/>
    <x v="0"/>
    <s v="USD"/>
    <n v="1476717319"/>
    <x v="963"/>
    <n v="1473693319"/>
    <b v="0"/>
    <n v="9"/>
    <b v="0"/>
    <s v="technology/wearables"/>
    <n v="41.89"/>
    <x v="2"/>
    <n v="2016"/>
    <x v="8"/>
  </r>
  <r>
    <n v="1"/>
    <n v="964"/>
    <s v="GoMote: a remote control for your smartphone"/>
    <s v="Tired of fumbling around for the audio controls on your phone?  Easily control your music with the GoMote and a click of your thumb."/>
    <x v="74"/>
    <n v="879"/>
    <x v="2"/>
    <x v="5"/>
    <s v="CAD"/>
    <n v="1441119919"/>
    <x v="964"/>
    <n v="1437663919"/>
    <b v="0"/>
    <n v="29"/>
    <b v="0"/>
    <s v="technology/wearables"/>
    <n v="30.31"/>
    <x v="2"/>
    <n v="2015"/>
    <x v="8"/>
  </r>
  <r>
    <n v="1"/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x v="0"/>
    <s v="USD"/>
    <n v="1477454340"/>
    <x v="965"/>
    <n v="1474676646"/>
    <b v="0"/>
    <n v="6"/>
    <b v="0"/>
    <s v="technology/wearables"/>
    <n v="49.67"/>
    <x v="2"/>
    <n v="2016"/>
    <x v="8"/>
  </r>
  <r>
    <n v="15"/>
    <n v="966"/>
    <s v="ICE SHIRT; Running, Multi-Sport, Cycling, Athletic Wear"/>
    <s v="ICE SHIRT; running, multi-sport, cycling, &amp; athletic wear shirts that hold melting ice to cool you on hot days."/>
    <x v="14"/>
    <n v="1776"/>
    <x v="2"/>
    <x v="0"/>
    <s v="USD"/>
    <n v="1475766932"/>
    <x v="966"/>
    <n v="1473174932"/>
    <b v="0"/>
    <n v="30"/>
    <b v="0"/>
    <s v="technology/wearables"/>
    <n v="59.2"/>
    <x v="2"/>
    <n v="2016"/>
    <x v="8"/>
  </r>
  <r>
    <n v="18"/>
    <n v="967"/>
    <s v="Better Beanie"/>
    <s v="Better Beanie is the new therapeutic wearable designed to assist you while keeping your hands free."/>
    <x v="22"/>
    <n v="3562"/>
    <x v="2"/>
    <x v="0"/>
    <s v="USD"/>
    <n v="1461301574"/>
    <x v="967"/>
    <n v="1456121174"/>
    <b v="0"/>
    <n v="81"/>
    <b v="0"/>
    <s v="technology/wearables"/>
    <n v="43.98"/>
    <x v="2"/>
    <n v="2016"/>
    <x v="8"/>
  </r>
  <r>
    <n v="1"/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x v="0"/>
    <s v="USD"/>
    <n v="1408134034"/>
    <x v="968"/>
    <n v="1405542034"/>
    <b v="0"/>
    <n v="4"/>
    <b v="0"/>
    <s v="technology/wearables"/>
    <n v="26.5"/>
    <x v="2"/>
    <n v="2014"/>
    <x v="8"/>
  </r>
  <r>
    <n v="47"/>
    <n v="969"/>
    <s v="Make 100 | Geek &amp; Chic: Smart Safety Jewelry."/>
    <s v="Geek &amp; Chic Smart Jewelry Collection, Wearables Meet Style!"/>
    <x v="11"/>
    <n v="14000"/>
    <x v="2"/>
    <x v="14"/>
    <s v="MXN"/>
    <n v="1486624607"/>
    <x v="969"/>
    <n v="1483773407"/>
    <b v="0"/>
    <n v="11"/>
    <b v="0"/>
    <s v="technology/wearables"/>
    <n v="1272.73"/>
    <x v="2"/>
    <n v="2017"/>
    <x v="8"/>
  </r>
  <r>
    <n v="46"/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x v="5"/>
    <s v="CAD"/>
    <n v="1485147540"/>
    <x v="970"/>
    <n v="1481951853"/>
    <b v="0"/>
    <n v="14"/>
    <b v="0"/>
    <s v="technology/wearables"/>
    <n v="164"/>
    <x v="2"/>
    <n v="2016"/>
    <x v="8"/>
  </r>
  <r>
    <n v="0"/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x v="0"/>
    <s v="USD"/>
    <n v="1433178060"/>
    <x v="971"/>
    <n v="1429290060"/>
    <b v="0"/>
    <n v="5"/>
    <b v="0"/>
    <s v="technology/wearables"/>
    <n v="45.2"/>
    <x v="2"/>
    <n v="2015"/>
    <x v="8"/>
  </r>
  <r>
    <n v="35"/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x v="0"/>
    <s v="USD"/>
    <n v="1409813940"/>
    <x v="972"/>
    <n v="1407271598"/>
    <b v="0"/>
    <n v="45"/>
    <b v="0"/>
    <s v="technology/wearables"/>
    <n v="153.88999999999999"/>
    <x v="2"/>
    <n v="2014"/>
    <x v="8"/>
  </r>
  <r>
    <n v="2"/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x v="0"/>
    <s v="USD"/>
    <n v="1447032093"/>
    <x v="973"/>
    <n v="1441844493"/>
    <b v="0"/>
    <n v="8"/>
    <b v="0"/>
    <s v="technology/wearables"/>
    <n v="51.38"/>
    <x v="2"/>
    <n v="2015"/>
    <x v="8"/>
  </r>
  <r>
    <n v="1"/>
    <n v="974"/>
    <s v="KneeJack"/>
    <s v="The device that allows those with artificial knees or arthritic knees to kneel down without putting pressure on their knees."/>
    <x v="63"/>
    <n v="280"/>
    <x v="2"/>
    <x v="0"/>
    <s v="USD"/>
    <n v="1458925156"/>
    <x v="974"/>
    <n v="1456336756"/>
    <b v="0"/>
    <n v="3"/>
    <b v="0"/>
    <s v="technology/wearables"/>
    <n v="93.33"/>
    <x v="2"/>
    <n v="2016"/>
    <x v="8"/>
  </r>
  <r>
    <n v="3"/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x v="0"/>
    <s v="USD"/>
    <n v="1467132185"/>
    <x v="975"/>
    <n v="1461948185"/>
    <b v="0"/>
    <n v="24"/>
    <b v="0"/>
    <s v="technology/wearables"/>
    <n v="108.63"/>
    <x v="2"/>
    <n v="2016"/>
    <x v="8"/>
  </r>
  <r>
    <n v="2"/>
    <n v="976"/>
    <s v="Cinnamon II The Ultimate Retro Smartwatch"/>
    <s v="The Cinnamon II is an AppleÂ® ][ compatible wrist watch. Featuring 32k of memory and a 1 Mhz cpu. It's the ultimate in geek fashion."/>
    <x v="60"/>
    <n v="2889"/>
    <x v="2"/>
    <x v="2"/>
    <s v="AUD"/>
    <n v="1439515497"/>
    <x v="976"/>
    <n v="1435627497"/>
    <b v="0"/>
    <n v="18"/>
    <b v="0"/>
    <s v="technology/wearables"/>
    <n v="160.5"/>
    <x v="2"/>
    <n v="2015"/>
    <x v="8"/>
  </r>
  <r>
    <n v="34"/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x v="15"/>
    <s v="EUR"/>
    <n v="1456094197"/>
    <x v="977"/>
    <n v="1453502197"/>
    <b v="0"/>
    <n v="12"/>
    <b v="0"/>
    <s v="technology/wearables"/>
    <n v="75.75"/>
    <x v="2"/>
    <n v="2016"/>
    <x v="8"/>
  </r>
  <r>
    <n v="56"/>
    <n v="978"/>
    <s v="hidn tempo - a wearable stress coach"/>
    <s v="hidn tempo is an intelligent watch band that allows you to monitor your stress and manage it anywhere, anytime."/>
    <x v="201"/>
    <n v="97273"/>
    <x v="2"/>
    <x v="11"/>
    <s v="SEK"/>
    <n v="1456385101"/>
    <x v="978"/>
    <n v="1453793101"/>
    <b v="0"/>
    <n v="123"/>
    <b v="0"/>
    <s v="technology/wearables"/>
    <n v="790.84"/>
    <x v="2"/>
    <n v="2016"/>
    <x v="8"/>
  </r>
  <r>
    <n v="83"/>
    <n v="979"/>
    <s v="Trequant - First Wearable for Tremors"/>
    <s v="Trequant is specifically designed for people with tremors. It helps them to track and analyse their tremors for better understanding."/>
    <x v="19"/>
    <n v="28986.16"/>
    <x v="2"/>
    <x v="0"/>
    <s v="USD"/>
    <n v="1466449140"/>
    <x v="979"/>
    <n v="1463392828"/>
    <b v="0"/>
    <n v="96"/>
    <b v="0"/>
    <s v="technology/wearables"/>
    <n v="301.94"/>
    <x v="2"/>
    <n v="2016"/>
    <x v="8"/>
  </r>
  <r>
    <n v="15"/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x v="0"/>
    <s v="USD"/>
    <n v="1417387322"/>
    <x v="980"/>
    <n v="1413495722"/>
    <b v="0"/>
    <n v="31"/>
    <b v="0"/>
    <s v="technology/wearables"/>
    <n v="47.94"/>
    <x v="2"/>
    <n v="2014"/>
    <x v="8"/>
  </r>
  <r>
    <n v="0"/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x v="0"/>
    <s v="USD"/>
    <n v="1407624222"/>
    <x v="981"/>
    <n v="1405032222"/>
    <b v="0"/>
    <n v="4"/>
    <b v="0"/>
    <s v="technology/wearables"/>
    <n v="2.75"/>
    <x v="2"/>
    <n v="2014"/>
    <x v="8"/>
  </r>
  <r>
    <n v="0"/>
    <n v="982"/>
    <s v="Smart 2-in-1 I-PHONE HANDLE/WALLETtm"/>
    <s v="revolutonary ultra-slim 2-in-1 Smart  2-in-1 I-PHONE handle/WALLETtm with 360 rotatiion"/>
    <x v="178"/>
    <n v="3"/>
    <x v="2"/>
    <x v="0"/>
    <s v="USD"/>
    <n v="1475431486"/>
    <x v="982"/>
    <n v="1472839486"/>
    <b v="0"/>
    <n v="3"/>
    <b v="0"/>
    <s v="technology/wearables"/>
    <n v="1"/>
    <x v="2"/>
    <n v="2016"/>
    <x v="8"/>
  </r>
  <r>
    <n v="30"/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x v="3"/>
    <s v="EUR"/>
    <n v="1471985640"/>
    <x v="983"/>
    <n v="1469289685"/>
    <b v="0"/>
    <n v="179"/>
    <b v="0"/>
    <s v="technology/wearables"/>
    <n v="171.79"/>
    <x v="2"/>
    <n v="2016"/>
    <x v="8"/>
  </r>
  <r>
    <n v="1"/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x v="0"/>
    <s v="USD"/>
    <n v="1427507208"/>
    <x v="984"/>
    <n v="1424918808"/>
    <b v="0"/>
    <n v="3"/>
    <b v="0"/>
    <s v="technology/wearables"/>
    <n v="35.33"/>
    <x v="2"/>
    <n v="2015"/>
    <x v="8"/>
  </r>
  <r>
    <n v="6"/>
    <n v="985"/>
    <s v="Cardiglow : Fitness Tracker and Biofeedback Device"/>
    <s v="Make your heart shine and watch it work! Cardiglow tracks improvements, times intervals and translates heart rate into color."/>
    <x v="11"/>
    <n v="1888"/>
    <x v="2"/>
    <x v="12"/>
    <s v="EUR"/>
    <n v="1451602800"/>
    <x v="985"/>
    <n v="1449011610"/>
    <b v="0"/>
    <n v="23"/>
    <b v="0"/>
    <s v="technology/wearables"/>
    <n v="82.09"/>
    <x v="2"/>
    <n v="2015"/>
    <x v="8"/>
  </r>
  <r>
    <n v="13"/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x v="1"/>
    <s v="GBP"/>
    <n v="1452384000"/>
    <x v="986"/>
    <n v="1447698300"/>
    <b v="0"/>
    <n v="23"/>
    <b v="0"/>
    <s v="technology/wearables"/>
    <n v="110.87"/>
    <x v="2"/>
    <n v="2015"/>
    <x v="8"/>
  </r>
  <r>
    <n v="13"/>
    <n v="987"/>
    <s v="Kidswatcher"/>
    <s v="Always know where your precious children are. Let them explore the world freely and in a secure way by using the Kidswatcher."/>
    <x v="63"/>
    <n v="6610"/>
    <x v="2"/>
    <x v="9"/>
    <s v="EUR"/>
    <n v="1403507050"/>
    <x v="987"/>
    <n v="1400051050"/>
    <b v="0"/>
    <n v="41"/>
    <b v="0"/>
    <s v="technology/wearables"/>
    <n v="161.22"/>
    <x v="2"/>
    <n v="2014"/>
    <x v="8"/>
  </r>
  <r>
    <n v="0"/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x v="13"/>
    <s v="EUR"/>
    <n v="1475310825"/>
    <x v="988"/>
    <n v="1472718825"/>
    <b v="0"/>
    <n v="0"/>
    <b v="0"/>
    <s v="technology/wearables"/>
    <n v="0"/>
    <x v="2"/>
    <n v="2016"/>
    <x v="8"/>
  </r>
  <r>
    <n v="17"/>
    <n v="989"/>
    <s v="Power Rope"/>
    <s v="The most useful phone charger you will ever buy"/>
    <x v="3"/>
    <n v="1677"/>
    <x v="2"/>
    <x v="0"/>
    <s v="USD"/>
    <n v="1475101495"/>
    <x v="989"/>
    <n v="1472509495"/>
    <b v="0"/>
    <n v="32"/>
    <b v="0"/>
    <s v="technology/wearables"/>
    <n v="52.41"/>
    <x v="2"/>
    <n v="2016"/>
    <x v="8"/>
  </r>
  <r>
    <n v="0"/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x v="0"/>
    <s v="USD"/>
    <n v="1409770164"/>
    <x v="990"/>
    <n v="1407178164"/>
    <b v="0"/>
    <n v="2"/>
    <b v="0"/>
    <s v="technology/wearables"/>
    <n v="13"/>
    <x v="2"/>
    <n v="2014"/>
    <x v="8"/>
  </r>
  <r>
    <n v="4"/>
    <n v="991"/>
    <s v="Russell &amp; Sons Watches"/>
    <s v="Russell &amp; Sons Watches_x000a__x000a_RS Watches is a business that provides quality watches at an affordable price. RS Watches was created with th"/>
    <x v="10"/>
    <n v="212"/>
    <x v="2"/>
    <x v="1"/>
    <s v="GBP"/>
    <n v="1468349460"/>
    <x v="991"/>
    <n v="1466186988"/>
    <b v="0"/>
    <n v="7"/>
    <b v="0"/>
    <s v="technology/wearables"/>
    <n v="30.29"/>
    <x v="2"/>
    <n v="2016"/>
    <x v="8"/>
  </r>
  <r>
    <n v="0"/>
    <n v="992"/>
    <s v="WairConditioning"/>
    <s v="The HOTTEST and COOLEST thing yet! WairConditioning... an entirely new level of comfortability!"/>
    <x v="57"/>
    <n v="467"/>
    <x v="2"/>
    <x v="0"/>
    <s v="USD"/>
    <n v="1462655519"/>
    <x v="992"/>
    <n v="1457475119"/>
    <b v="0"/>
    <n v="4"/>
    <b v="0"/>
    <s v="technology/wearables"/>
    <n v="116.75"/>
    <x v="2"/>
    <n v="2016"/>
    <x v="8"/>
  </r>
  <r>
    <n v="25"/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x v="0"/>
    <s v="USD"/>
    <n v="1478926800"/>
    <x v="993"/>
    <n v="1476054568"/>
    <b v="0"/>
    <n v="196"/>
    <b v="0"/>
    <s v="technology/wearables"/>
    <n v="89.6"/>
    <x v="2"/>
    <n v="2016"/>
    <x v="8"/>
  </r>
  <r>
    <n v="2"/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x v="994"/>
    <n v="1412835530"/>
    <b v="0"/>
    <n v="11"/>
    <b v="0"/>
    <s v="technology/wearables"/>
    <n v="424.45"/>
    <x v="2"/>
    <n v="2014"/>
    <x v="8"/>
  </r>
  <r>
    <n v="7"/>
    <n v="995"/>
    <s v="DAZLN: NFC Nails that Light Up Holiday Parties!"/>
    <s v="DAZLN nails light up near NFC devices like your mobile phone. If you're tired of receiving or gifting the same old thing look here!"/>
    <x v="3"/>
    <n v="726"/>
    <x v="2"/>
    <x v="0"/>
    <s v="USD"/>
    <n v="1417276800"/>
    <x v="995"/>
    <n v="1415140480"/>
    <b v="0"/>
    <n v="9"/>
    <b v="0"/>
    <s v="technology/wearables"/>
    <n v="80.67"/>
    <x v="2"/>
    <n v="2014"/>
    <x v="8"/>
  </r>
  <r>
    <n v="2"/>
    <n v="996"/>
    <s v="Social behavior in technical communities"/>
    <s v="Study the behaviour of technical communities by tracking their movement  through wearables"/>
    <x v="23"/>
    <n v="65"/>
    <x v="2"/>
    <x v="0"/>
    <s v="USD"/>
    <n v="1406474820"/>
    <x v="996"/>
    <n v="1403902060"/>
    <b v="0"/>
    <n v="5"/>
    <b v="0"/>
    <s v="technology/wearables"/>
    <n v="13"/>
    <x v="2"/>
    <n v="2014"/>
    <x v="8"/>
  </r>
  <r>
    <n v="1"/>
    <n v="997"/>
    <s v="iPhanny"/>
    <s v="The iPhanny keeps your iPhone 6 safe from bending in those dangerous pants pockets."/>
    <x v="10"/>
    <n v="65"/>
    <x v="2"/>
    <x v="0"/>
    <s v="USD"/>
    <n v="1417145297"/>
    <x v="997"/>
    <n v="1414549697"/>
    <b v="0"/>
    <n v="8"/>
    <b v="0"/>
    <s v="technology/wearables"/>
    <n v="8.1300000000000008"/>
    <x v="2"/>
    <n v="2014"/>
    <x v="8"/>
  </r>
  <r>
    <n v="59"/>
    <n v="998"/>
    <s v="Ollinfit: The Wearable Personal Trainer"/>
    <s v="Ollinfit is the first wearable fitness trainer with 3 sensors for superior accuracy, feedback and results."/>
    <x v="127"/>
    <n v="35135"/>
    <x v="2"/>
    <x v="5"/>
    <s v="CAD"/>
    <n v="1447909401"/>
    <x v="998"/>
    <n v="1444017801"/>
    <b v="0"/>
    <n v="229"/>
    <b v="0"/>
    <s v="technology/wearables"/>
    <n v="153.43"/>
    <x v="2"/>
    <n v="2015"/>
    <x v="8"/>
  </r>
  <r>
    <n v="8"/>
    <n v="999"/>
    <s v="Avid Watch: Multi-Sport Smart Watch with Activity Tracking"/>
    <s v="Built in running, cycling, pedometer, and golf features for the edge you need to perform at your very best!"/>
    <x v="60"/>
    <n v="11683"/>
    <x v="2"/>
    <x v="5"/>
    <s v="CAD"/>
    <n v="1415865720"/>
    <x v="999"/>
    <n v="1413270690"/>
    <b v="0"/>
    <n v="40"/>
    <b v="0"/>
    <s v="technology/wearables"/>
    <n v="292.08"/>
    <x v="2"/>
    <n v="2014"/>
    <x v="8"/>
  </r>
  <r>
    <n v="2"/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n v="1489537560"/>
    <x v="1000"/>
    <n v="1484357160"/>
    <b v="0"/>
    <n v="6"/>
    <b v="0"/>
    <s v="technology/wearables"/>
    <n v="3304"/>
    <x v="2"/>
    <n v="2017"/>
    <x v="8"/>
  </r>
  <r>
    <n v="104"/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x v="1001"/>
    <n v="1481908613"/>
    <b v="0"/>
    <n v="4"/>
    <b v="0"/>
    <s v="technology/wearables"/>
    <n v="1300"/>
    <x v="2"/>
    <n v="2016"/>
    <x v="8"/>
  </r>
  <r>
    <n v="30"/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n v="1450331940"/>
    <x v="1002"/>
    <n v="1447777514"/>
    <b v="0"/>
    <n v="22"/>
    <b v="0"/>
    <s v="technology/wearables"/>
    <n v="134.55000000000001"/>
    <x v="2"/>
    <n v="2015"/>
    <x v="8"/>
  </r>
  <r>
    <n v="16"/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x v="1003"/>
    <n v="1487091661"/>
    <b v="0"/>
    <n v="15"/>
    <b v="0"/>
    <s v="technology/wearables"/>
    <n v="214.07"/>
    <x v="2"/>
    <n v="2017"/>
    <x v="8"/>
  </r>
  <r>
    <n v="82"/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x v="1004"/>
    <n v="1453222827"/>
    <b v="0"/>
    <n v="95"/>
    <b v="0"/>
    <s v="technology/wearables"/>
    <n v="216.34"/>
    <x v="2"/>
    <n v="2016"/>
    <x v="8"/>
  </r>
  <r>
    <n v="75"/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n v="1446217183"/>
    <x v="1005"/>
    <n v="1443538783"/>
    <b v="0"/>
    <n v="161"/>
    <b v="0"/>
    <s v="technology/wearables"/>
    <n v="932.31"/>
    <x v="2"/>
    <n v="2015"/>
    <x v="8"/>
  </r>
  <r>
    <n v="6"/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x v="1006"/>
    <n v="1417654672"/>
    <b v="0"/>
    <n v="8"/>
    <b v="0"/>
    <s v="technology/wearables"/>
    <n v="29.25"/>
    <x v="2"/>
    <n v="2014"/>
    <x v="8"/>
  </r>
  <r>
    <n v="44"/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x v="1007"/>
    <n v="1478095223"/>
    <b v="0"/>
    <n v="76"/>
    <b v="0"/>
    <s v="technology/wearables"/>
    <n v="174.95"/>
    <x v="2"/>
    <n v="2016"/>
    <x v="8"/>
  </r>
  <r>
    <n v="0"/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n v="1482953115"/>
    <x v="1008"/>
    <n v="1480361115"/>
    <b v="0"/>
    <n v="1"/>
    <b v="0"/>
    <s v="technology/wearables"/>
    <n v="250"/>
    <x v="2"/>
    <n v="2016"/>
    <x v="8"/>
  </r>
  <r>
    <n v="13"/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n v="1466346646"/>
    <x v="1009"/>
    <n v="1463754646"/>
    <b v="0"/>
    <n v="101"/>
    <b v="0"/>
    <s v="technology/wearables"/>
    <n v="65"/>
    <x v="2"/>
    <n v="2016"/>
    <x v="8"/>
  </r>
  <r>
    <n v="0"/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n v="1473044340"/>
    <x v="1010"/>
    <n v="1468180462"/>
    <b v="0"/>
    <n v="4"/>
    <b v="0"/>
    <s v="technology/wearables"/>
    <n v="55"/>
    <x v="2"/>
    <n v="2016"/>
    <x v="8"/>
  </r>
  <r>
    <n v="0"/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x v="1011"/>
    <n v="1415050395"/>
    <b v="0"/>
    <n v="1"/>
    <b v="0"/>
    <s v="technology/wearables"/>
    <n v="75"/>
    <x v="2"/>
    <n v="2014"/>
    <x v="8"/>
  </r>
  <r>
    <n v="21535"/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x v="1012"/>
    <n v="1481366052"/>
    <b v="0"/>
    <n v="775"/>
    <b v="0"/>
    <s v="technology/wearables"/>
    <n v="1389.36"/>
    <x v="2"/>
    <n v="2016"/>
    <x v="8"/>
  </r>
  <r>
    <n v="35"/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x v="1013"/>
    <n v="1449000056"/>
    <b v="0"/>
    <n v="90"/>
    <b v="0"/>
    <s v="technology/wearables"/>
    <n v="95.91"/>
    <x v="2"/>
    <n v="2015"/>
    <x v="8"/>
  </r>
  <r>
    <n v="31"/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x v="1014"/>
    <n v="1415750615"/>
    <b v="0"/>
    <n v="16"/>
    <b v="0"/>
    <s v="technology/wearables"/>
    <n v="191.25"/>
    <x v="2"/>
    <n v="2014"/>
    <x v="8"/>
  </r>
  <r>
    <n v="3"/>
    <n v="1015"/>
    <s v="SKIN - Wearable music remote control for your mobile phone"/>
    <s v="SKIN - The wearable music remote control which makes your fitness lifestyle a bit easier"/>
    <x v="7"/>
    <n v="240"/>
    <x v="1"/>
    <x v="16"/>
    <s v="CHF"/>
    <n v="1448489095"/>
    <x v="1015"/>
    <n v="1445893495"/>
    <b v="0"/>
    <n v="6"/>
    <b v="0"/>
    <s v="technology/wearables"/>
    <n v="40"/>
    <x v="2"/>
    <n v="2015"/>
    <x v="8"/>
  </r>
  <r>
    <n v="3"/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n v="1459992856"/>
    <x v="1016"/>
    <n v="1456108456"/>
    <b v="0"/>
    <n v="38"/>
    <b v="0"/>
    <s v="technology/wearables"/>
    <n v="74.790000000000006"/>
    <x v="2"/>
    <n v="2016"/>
    <x v="8"/>
  </r>
  <r>
    <n v="23"/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n v="1448125935"/>
    <x v="1017"/>
    <n v="1444666335"/>
    <b v="0"/>
    <n v="355"/>
    <b v="0"/>
    <s v="technology/wearables"/>
    <n v="161.12"/>
    <x v="2"/>
    <n v="2015"/>
    <x v="8"/>
  </r>
  <r>
    <n v="3"/>
    <n v="1018"/>
    <s v="Owl (Canceled)"/>
    <s v="Owl is a fitness tracker along with an accompanying iOS app, that is both fun and interactive for children."/>
    <x v="22"/>
    <n v="621"/>
    <x v="1"/>
    <x v="0"/>
    <s v="USD"/>
    <n v="1468496933"/>
    <x v="1018"/>
    <n v="1465904933"/>
    <b v="0"/>
    <n v="7"/>
    <b v="0"/>
    <s v="technology/wearables"/>
    <n v="88.71"/>
    <x v="2"/>
    <n v="2016"/>
    <x v="8"/>
  </r>
  <r>
    <n v="47"/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n v="1423092149"/>
    <x v="1019"/>
    <n v="1420500149"/>
    <b v="0"/>
    <n v="400"/>
    <b v="0"/>
    <s v="technology/wearables"/>
    <n v="53.25"/>
    <x v="2"/>
    <n v="2015"/>
    <x v="8"/>
  </r>
  <r>
    <n v="206"/>
    <n v="1020"/>
    <s v="Sleepwreck - Disasterpiece EP (Jump Drives!)"/>
    <s v="I've got an awesome new batch of tracks that I think you're going to Love. CDs? So 1990! I present to you... SLEEPWRECK JUMP DRIVES!"/>
    <x v="207"/>
    <n v="3186"/>
    <x v="0"/>
    <x v="5"/>
    <s v="CAD"/>
    <n v="1433206020"/>
    <x v="1020"/>
    <n v="1430617209"/>
    <b v="0"/>
    <n v="30"/>
    <b v="1"/>
    <s v="music/electronic music"/>
    <n v="106.2"/>
    <x v="4"/>
    <n v="2015"/>
    <x v="15"/>
  </r>
  <r>
    <n v="352"/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x v="1021"/>
    <n v="1443074571"/>
    <b v="1"/>
    <n v="478"/>
    <b v="1"/>
    <s v="music/electronic music"/>
    <n v="22.08"/>
    <x v="4"/>
    <n v="2015"/>
    <x v="15"/>
  </r>
  <r>
    <n v="115"/>
    <n v="1022"/>
    <s v="Sammy Bananas - Bootlegs Vol. 2!!"/>
    <s v="Help get four new bootlegs onto vinyl in the second installment of my series!"/>
    <x v="13"/>
    <n v="2298"/>
    <x v="0"/>
    <x v="0"/>
    <s v="USD"/>
    <n v="1431876677"/>
    <x v="1022"/>
    <n v="1429284677"/>
    <b v="1"/>
    <n v="74"/>
    <b v="1"/>
    <s v="music/electronic music"/>
    <n v="31.05"/>
    <x v="4"/>
    <n v="2015"/>
    <x v="15"/>
  </r>
  <r>
    <n v="237"/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x v="1023"/>
    <n v="1432245861"/>
    <b v="0"/>
    <n v="131"/>
    <b v="1"/>
    <s v="music/electronic music"/>
    <n v="36.21"/>
    <x v="4"/>
    <n v="2015"/>
    <x v="15"/>
  </r>
  <r>
    <n v="119"/>
    <n v="1024"/>
    <s v="The Last Art Fact Album Ever"/>
    <s v="Art Fact is a legendary Swedish synth pop act from the 80's. This album will contain updated remakes of their greatest songs."/>
    <x v="22"/>
    <n v="23727.55"/>
    <x v="0"/>
    <x v="11"/>
    <s v="SEK"/>
    <n v="1454248563"/>
    <x v="1024"/>
    <n v="1451656563"/>
    <b v="1"/>
    <n v="61"/>
    <b v="1"/>
    <s v="music/electronic music"/>
    <n v="388.98"/>
    <x v="4"/>
    <n v="2016"/>
    <x v="15"/>
  </r>
  <r>
    <n v="110"/>
    <n v="1025"/>
    <s v="[NUREN] The New Renaissance"/>
    <s v="Jake Kaufman and Jessie Seely present THE WORLD'S FIRST VIRTUAL REALITY ROCK OPERA."/>
    <x v="54"/>
    <n v="76949.820000000007"/>
    <x v="0"/>
    <x v="0"/>
    <s v="USD"/>
    <n v="1426532437"/>
    <x v="1025"/>
    <n v="1423944037"/>
    <b v="1"/>
    <n v="1071"/>
    <b v="1"/>
    <s v="music/electronic music"/>
    <n v="71.849999999999994"/>
    <x v="4"/>
    <n v="2015"/>
    <x v="15"/>
  </r>
  <r>
    <n v="100"/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x v="1026"/>
    <n v="1456480016"/>
    <b v="1"/>
    <n v="122"/>
    <b v="1"/>
    <s v="music/electronic music"/>
    <n v="57.38"/>
    <x v="4"/>
    <n v="2016"/>
    <x v="15"/>
  </r>
  <r>
    <n v="103"/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x v="0"/>
    <s v="USD"/>
    <n v="1414025347"/>
    <x v="1027"/>
    <n v="1411433347"/>
    <b v="1"/>
    <n v="111"/>
    <b v="1"/>
    <s v="music/electronic music"/>
    <n v="69.67"/>
    <x v="4"/>
    <n v="2014"/>
    <x v="15"/>
  </r>
  <r>
    <n v="117"/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x v="1028"/>
    <n v="1484924605"/>
    <b v="1"/>
    <n v="255"/>
    <b v="1"/>
    <s v="music/electronic music"/>
    <n v="45.99"/>
    <x v="4"/>
    <n v="2017"/>
    <x v="15"/>
  </r>
  <r>
    <n v="112"/>
    <n v="1029"/>
    <s v="StrobeHouse presents Valborg 2015"/>
    <s v="We want to recreate last years massive Valborgparty in Lund but this time even bigger!"/>
    <x v="3"/>
    <n v="11176"/>
    <x v="0"/>
    <x v="11"/>
    <s v="SEK"/>
    <n v="1428184740"/>
    <x v="1029"/>
    <n v="1423501507"/>
    <b v="0"/>
    <n v="141"/>
    <b v="1"/>
    <s v="music/electronic music"/>
    <n v="79.260000000000005"/>
    <x v="4"/>
    <n v="2015"/>
    <x v="15"/>
  </r>
  <r>
    <n v="342"/>
    <n v="1030"/>
    <s v="The Gothsicles - I FEEL SICLE"/>
    <s v="Help fund the latest Gothsicles mega-album, I FEEL SICLE!"/>
    <x v="13"/>
    <n v="6842"/>
    <x v="0"/>
    <x v="0"/>
    <s v="USD"/>
    <n v="1473680149"/>
    <x v="1030"/>
    <n v="1472470549"/>
    <b v="0"/>
    <n v="159"/>
    <b v="1"/>
    <s v="music/electronic music"/>
    <n v="43.03"/>
    <x v="4"/>
    <n v="2016"/>
    <x v="15"/>
  </r>
  <r>
    <n v="107"/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x v="1031"/>
    <n v="1447698010"/>
    <b v="0"/>
    <n v="99"/>
    <b v="1"/>
    <s v="music/electronic music"/>
    <n v="108.48"/>
    <x v="4"/>
    <n v="2015"/>
    <x v="15"/>
  </r>
  <r>
    <n v="108"/>
    <n v="1032"/>
    <s v="Phantom Ship / Coastal (Album Preorder)"/>
    <s v="Ideal for living rooms and open spaces."/>
    <x v="105"/>
    <n v="5858.84"/>
    <x v="0"/>
    <x v="0"/>
    <s v="USD"/>
    <n v="1466697625"/>
    <x v="1032"/>
    <n v="1464105625"/>
    <b v="0"/>
    <n v="96"/>
    <b v="1"/>
    <s v="music/electronic music"/>
    <n v="61.03"/>
    <x v="4"/>
    <n v="2016"/>
    <x v="15"/>
  </r>
  <r>
    <n v="103"/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x v="1"/>
    <s v="GBP"/>
    <n v="1481564080"/>
    <x v="1033"/>
    <n v="1479144880"/>
    <b v="0"/>
    <n v="27"/>
    <b v="1"/>
    <s v="music/electronic music"/>
    <n v="50.59"/>
    <x v="4"/>
    <n v="2016"/>
    <x v="15"/>
  </r>
  <r>
    <n v="130"/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x v="1034"/>
    <n v="1467604804"/>
    <b v="0"/>
    <n v="166"/>
    <b v="1"/>
    <s v="music/electronic music"/>
    <n v="39.159999999999997"/>
    <x v="4"/>
    <n v="2016"/>
    <x v="15"/>
  </r>
  <r>
    <n v="108"/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x v="0"/>
    <s v="USD"/>
    <n v="1423668220"/>
    <x v="1035"/>
    <n v="1421076220"/>
    <b v="0"/>
    <n v="76"/>
    <b v="1"/>
    <s v="music/electronic music"/>
    <n v="65.16"/>
    <x v="4"/>
    <n v="2015"/>
    <x v="15"/>
  </r>
  <r>
    <n v="112"/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x v="1036"/>
    <n v="1354790790"/>
    <b v="0"/>
    <n v="211"/>
    <b v="1"/>
    <s v="music/electronic music"/>
    <n v="23.96"/>
    <x v="4"/>
    <n v="2012"/>
    <x v="15"/>
  </r>
  <r>
    <n v="102"/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x v="1037"/>
    <n v="1429991062"/>
    <b v="0"/>
    <n v="21"/>
    <b v="1"/>
    <s v="music/electronic music"/>
    <n v="48.62"/>
    <x v="4"/>
    <n v="2015"/>
    <x v="15"/>
  </r>
  <r>
    <n v="145"/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x v="1038"/>
    <n v="1455773623"/>
    <b v="0"/>
    <n v="61"/>
    <b v="1"/>
    <s v="music/electronic music"/>
    <n v="35.74"/>
    <x v="4"/>
    <n v="2016"/>
    <x v="15"/>
  </r>
  <r>
    <n v="128"/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x v="1039"/>
    <n v="1479436646"/>
    <b v="0"/>
    <n v="30"/>
    <b v="1"/>
    <s v="music/electronic music"/>
    <n v="21.37"/>
    <x v="4"/>
    <n v="2016"/>
    <x v="15"/>
  </r>
  <r>
    <n v="0"/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n v="1472317209"/>
    <x v="1040"/>
    <n v="1469725209"/>
    <b v="0"/>
    <n v="1"/>
    <b v="0"/>
    <s v="journalism/audio"/>
    <n v="250"/>
    <x v="5"/>
    <n v="2016"/>
    <x v="16"/>
  </r>
  <r>
    <n v="0"/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x v="1041"/>
    <n v="1405041992"/>
    <b v="0"/>
    <n v="0"/>
    <b v="0"/>
    <s v="journalism/audio"/>
    <n v="0"/>
    <x v="5"/>
    <n v="2014"/>
    <x v="16"/>
  </r>
  <r>
    <n v="2"/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n v="1410516000"/>
    <x v="1042"/>
    <n v="1406824948"/>
    <b v="0"/>
    <n v="1"/>
    <b v="0"/>
    <s v="journalism/audio"/>
    <n v="10"/>
    <x v="5"/>
    <n v="2014"/>
    <x v="16"/>
  </r>
  <r>
    <n v="9"/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n v="1432101855"/>
    <x v="1043"/>
    <n v="1429509855"/>
    <b v="0"/>
    <n v="292"/>
    <b v="0"/>
    <s v="journalism/audio"/>
    <n v="29.24"/>
    <x v="5"/>
    <n v="2015"/>
    <x v="16"/>
  </r>
  <r>
    <n v="0"/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x v="1044"/>
    <n v="1420668801"/>
    <b v="0"/>
    <n v="2"/>
    <b v="0"/>
    <s v="journalism/audio"/>
    <n v="3"/>
    <x v="5"/>
    <n v="2015"/>
    <x v="16"/>
  </r>
  <r>
    <n v="3"/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x v="1045"/>
    <n v="1406235550"/>
    <b v="0"/>
    <n v="8"/>
    <b v="0"/>
    <s v="journalism/audio"/>
    <n v="33.25"/>
    <x v="5"/>
    <n v="2014"/>
    <x v="16"/>
  </r>
  <r>
    <n v="0"/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n v="1451161560"/>
    <x v="1046"/>
    <n v="1447273560"/>
    <b v="0"/>
    <n v="0"/>
    <b v="0"/>
    <s v="journalism/audio"/>
    <n v="0"/>
    <x v="5"/>
    <n v="2015"/>
    <x v="16"/>
  </r>
  <r>
    <n v="0"/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x v="1047"/>
    <n v="1412624315"/>
    <b v="0"/>
    <n v="1"/>
    <b v="0"/>
    <s v="journalism/audio"/>
    <n v="1"/>
    <x v="5"/>
    <n v="2014"/>
    <x v="16"/>
  </r>
  <r>
    <n v="1"/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x v="1048"/>
    <n v="1471310189"/>
    <b v="0"/>
    <n v="4"/>
    <b v="0"/>
    <s v="journalism/audio"/>
    <n v="53"/>
    <x v="5"/>
    <n v="2016"/>
    <x v="16"/>
  </r>
  <r>
    <n v="0"/>
    <n v="1049"/>
    <s v="J1 (Canceled)"/>
    <s v="------"/>
    <x v="14"/>
    <n v="0"/>
    <x v="1"/>
    <x v="0"/>
    <s v="USD"/>
    <n v="1455272445"/>
    <x v="1049"/>
    <n v="1452680445"/>
    <b v="0"/>
    <n v="0"/>
    <b v="0"/>
    <s v="journalism/audio"/>
    <n v="0"/>
    <x v="5"/>
    <n v="2016"/>
    <x v="16"/>
  </r>
  <r>
    <n v="0"/>
    <n v="1050"/>
    <s v="The (Secular) Barbershop Podcast (Canceled)"/>
    <s v="Secularism is on the rise and I hear you.Talk to me."/>
    <x v="30"/>
    <n v="0"/>
    <x v="1"/>
    <x v="0"/>
    <s v="USD"/>
    <n v="1442257677"/>
    <x v="1050"/>
    <n v="1439665677"/>
    <b v="0"/>
    <n v="0"/>
    <b v="0"/>
    <s v="journalism/audio"/>
    <n v="0"/>
    <x v="5"/>
    <n v="2015"/>
    <x v="16"/>
  </r>
  <r>
    <n v="0"/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x v="1051"/>
    <n v="1406679625"/>
    <b v="0"/>
    <n v="0"/>
    <b v="0"/>
    <s v="journalism/audio"/>
    <n v="0"/>
    <x v="5"/>
    <n v="2014"/>
    <x v="16"/>
  </r>
  <r>
    <n v="0"/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n v="1465243740"/>
    <x v="1052"/>
    <n v="1461438495"/>
    <b v="0"/>
    <n v="0"/>
    <b v="0"/>
    <s v="journalism/audio"/>
    <n v="0"/>
    <x v="5"/>
    <n v="2016"/>
    <x v="16"/>
  </r>
  <r>
    <n v="1"/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x v="1053"/>
    <n v="1486613332"/>
    <b v="0"/>
    <n v="1"/>
    <b v="0"/>
    <s v="journalism/audio"/>
    <n v="15"/>
    <x v="5"/>
    <n v="2017"/>
    <x v="16"/>
  </r>
  <r>
    <n v="0"/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x v="1054"/>
    <n v="1405110399"/>
    <b v="0"/>
    <n v="0"/>
    <b v="0"/>
    <s v="journalism/audio"/>
    <n v="0"/>
    <x v="5"/>
    <n v="2014"/>
    <x v="16"/>
  </r>
  <r>
    <n v="0"/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x v="1055"/>
    <n v="1454802545"/>
    <b v="0"/>
    <n v="0"/>
    <b v="0"/>
    <s v="journalism/audio"/>
    <n v="0"/>
    <x v="5"/>
    <n v="2016"/>
    <x v="16"/>
  </r>
  <r>
    <n v="0"/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x v="1056"/>
    <n v="1424711777"/>
    <b v="0"/>
    <n v="0"/>
    <b v="0"/>
    <s v="journalism/audio"/>
    <n v="0"/>
    <x v="5"/>
    <n v="2015"/>
    <x v="16"/>
  </r>
  <r>
    <n v="0"/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x v="1057"/>
    <n v="1478292883"/>
    <b v="0"/>
    <n v="0"/>
    <b v="0"/>
    <s v="journalism/audio"/>
    <n v="0"/>
    <x v="5"/>
    <n v="2016"/>
    <x v="16"/>
  </r>
  <r>
    <n v="0"/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n v="1427328000"/>
    <x v="1058"/>
    <n v="1423777043"/>
    <b v="0"/>
    <n v="0"/>
    <b v="0"/>
    <s v="journalism/audio"/>
    <n v="0"/>
    <x v="5"/>
    <n v="2015"/>
    <x v="16"/>
  </r>
  <r>
    <n v="0"/>
    <n v="1059"/>
    <s v="Voice Over Artist (Canceled)"/>
    <s v="Turning myself into a vocal artist."/>
    <x v="184"/>
    <n v="0"/>
    <x v="1"/>
    <x v="0"/>
    <s v="USD"/>
    <n v="1426269456"/>
    <x v="1059"/>
    <n v="1423681056"/>
    <b v="0"/>
    <n v="0"/>
    <b v="0"/>
    <s v="journalism/audio"/>
    <n v="0"/>
    <x v="5"/>
    <n v="2015"/>
    <x v="16"/>
  </r>
  <r>
    <n v="1"/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x v="1060"/>
    <n v="1426542893"/>
    <b v="0"/>
    <n v="1"/>
    <b v="0"/>
    <s v="journalism/audio"/>
    <n v="50"/>
    <x v="5"/>
    <n v="2015"/>
    <x v="16"/>
  </r>
  <r>
    <n v="0"/>
    <n v="1061"/>
    <s v="Chat Box 23 (Canceled)"/>
    <s v="T.O., Adi &amp; Mercedes discuss their point of views, women's issues &amp; Hollywood Hotties."/>
    <x v="23"/>
    <n v="0"/>
    <x v="1"/>
    <x v="0"/>
    <s v="USD"/>
    <n v="1462150800"/>
    <x v="1061"/>
    <n v="1456987108"/>
    <b v="0"/>
    <n v="0"/>
    <b v="0"/>
    <s v="journalism/audio"/>
    <n v="0"/>
    <x v="5"/>
    <n v="2016"/>
    <x v="16"/>
  </r>
  <r>
    <n v="95"/>
    <n v="1062"/>
    <s v="RETURNING AT A LATER DATE"/>
    <s v="SEE US ON PATREON www.badgirlartwork.com"/>
    <x v="212"/>
    <n v="190"/>
    <x v="1"/>
    <x v="0"/>
    <s v="USD"/>
    <n v="1468351341"/>
    <x v="1062"/>
    <n v="1467746541"/>
    <b v="0"/>
    <n v="4"/>
    <b v="0"/>
    <s v="journalism/audio"/>
    <n v="47.5"/>
    <x v="5"/>
    <n v="2016"/>
    <x v="16"/>
  </r>
  <r>
    <n v="0"/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x v="1063"/>
    <n v="1470012262"/>
    <b v="0"/>
    <n v="0"/>
    <b v="0"/>
    <s v="journalism/audio"/>
    <n v="0"/>
    <x v="5"/>
    <n v="2016"/>
    <x v="16"/>
  </r>
  <r>
    <n v="9"/>
    <n v="1064"/>
    <s v="Vineyard Valley - A Social Winemaking Game!"/>
    <s v="Make wine from seed to bottle; build, socialize, sell, and relax in Vineyard Valley - a social, sandbox, free to play business sim!"/>
    <x v="161"/>
    <n v="8077"/>
    <x v="2"/>
    <x v="0"/>
    <s v="USD"/>
    <n v="1373174903"/>
    <x v="1064"/>
    <n v="1369286903"/>
    <b v="0"/>
    <n v="123"/>
    <b v="0"/>
    <s v="games/video games"/>
    <n v="65.67"/>
    <x v="6"/>
    <n v="2013"/>
    <x v="17"/>
  </r>
  <r>
    <n v="3"/>
    <n v="1065"/>
    <s v="Diggers Fall tactical multiplayer pc shooter"/>
    <s v="Need funds for an Australian fps mp shooter pc game called Diggers Fall were china invades Aus, cost for advertising and settings menu."/>
    <x v="9"/>
    <n v="81"/>
    <x v="2"/>
    <x v="2"/>
    <s v="AUD"/>
    <n v="1392800922"/>
    <x v="1065"/>
    <n v="1390381722"/>
    <b v="0"/>
    <n v="5"/>
    <b v="0"/>
    <s v="games/video games"/>
    <n v="16.2"/>
    <x v="6"/>
    <n v="2014"/>
    <x v="17"/>
  </r>
  <r>
    <n v="3"/>
    <n v="1066"/>
    <s v="So I'm A Dark Lord"/>
    <s v="A parody of old school RPGs where you are a new Dark Lord on a quest to amass monsters and allies on your side."/>
    <x v="60"/>
    <n v="5051"/>
    <x v="2"/>
    <x v="0"/>
    <s v="USD"/>
    <n v="1375657582"/>
    <x v="1066"/>
    <n v="1371769582"/>
    <b v="0"/>
    <n v="148"/>
    <b v="0"/>
    <s v="games/video games"/>
    <n v="34.130000000000003"/>
    <x v="6"/>
    <n v="2013"/>
    <x v="17"/>
  </r>
  <r>
    <n v="26"/>
    <n v="1067"/>
    <s v="Fate Fighters - The Ultimate Decision Maker"/>
    <s v="Canâ€™t make up your mind about something? Simply type in your two options and let the fighters of fate decide for you!"/>
    <x v="2"/>
    <n v="130"/>
    <x v="2"/>
    <x v="0"/>
    <s v="USD"/>
    <n v="1387657931"/>
    <x v="1067"/>
    <n v="1385065931"/>
    <b v="0"/>
    <n v="10"/>
    <b v="0"/>
    <s v="games/video games"/>
    <n v="13"/>
    <x v="6"/>
    <n v="2013"/>
    <x v="17"/>
  </r>
  <r>
    <n v="0"/>
    <n v="1068"/>
    <s v="The Quest To Save Hip Hop"/>
    <s v="THE QUEST TO SAVE HIP HOP is an old school beat em up st game that has a focus on old school hip hop and new age hip hop coming to pc."/>
    <x v="11"/>
    <n v="45"/>
    <x v="2"/>
    <x v="0"/>
    <s v="USD"/>
    <n v="1460274864"/>
    <x v="1068"/>
    <n v="1457686464"/>
    <b v="0"/>
    <n v="4"/>
    <b v="0"/>
    <s v="games/video games"/>
    <n v="11.25"/>
    <x v="6"/>
    <n v="2016"/>
    <x v="17"/>
  </r>
  <r>
    <n v="39"/>
    <n v="1069"/>
    <s v="Until The End (PC, Mac, and Linux)"/>
    <s v="A run-n-gun zombie survival game where you scavenge for items to make the night a little less scary."/>
    <x v="41"/>
    <n v="850"/>
    <x v="2"/>
    <x v="0"/>
    <s v="USD"/>
    <n v="1385447459"/>
    <x v="1069"/>
    <n v="1382679059"/>
    <b v="0"/>
    <n v="21"/>
    <b v="0"/>
    <s v="games/video games"/>
    <n v="40.479999999999997"/>
    <x v="6"/>
    <n v="2013"/>
    <x v="17"/>
  </r>
  <r>
    <n v="1"/>
    <n v="1070"/>
    <s v="Prez Games: Do You Have What it Takes to Win the Presidency?"/>
    <s v="A deck building game where you build your campaign plans, raise cash and gain power in a drive to win the White House."/>
    <x v="3"/>
    <n v="70"/>
    <x v="2"/>
    <x v="0"/>
    <s v="USD"/>
    <n v="1349050622"/>
    <x v="1070"/>
    <n v="1347322622"/>
    <b v="0"/>
    <n v="2"/>
    <b v="0"/>
    <s v="games/video games"/>
    <n v="35"/>
    <x v="6"/>
    <n v="2012"/>
    <x v="17"/>
  </r>
  <r>
    <n v="0"/>
    <n v="1071"/>
    <s v="DJ's Bane"/>
    <s v="I'm making a game where you choose how you want to kill the DJ, so you yourself can decide what music will be played at the party."/>
    <x v="213"/>
    <n v="0"/>
    <x v="2"/>
    <x v="10"/>
    <s v="NOK"/>
    <n v="1447787093"/>
    <x v="1071"/>
    <n v="1445191493"/>
    <b v="0"/>
    <n v="0"/>
    <b v="0"/>
    <s v="games/video games"/>
    <n v="0"/>
    <x v="6"/>
    <n v="2015"/>
    <x v="17"/>
  </r>
  <r>
    <n v="0"/>
    <n v="1072"/>
    <s v="World Defense : Tower Defense"/>
    <s v="A tower defense game that is played anywhere on the earth's surface!  This project is to expand it to be multiplayer and mod support."/>
    <x v="96"/>
    <n v="51"/>
    <x v="2"/>
    <x v="0"/>
    <s v="USD"/>
    <n v="1391630297"/>
    <x v="1072"/>
    <n v="1389038297"/>
    <b v="0"/>
    <n v="4"/>
    <b v="0"/>
    <s v="games/video games"/>
    <n v="12.75"/>
    <x v="6"/>
    <n v="2014"/>
    <x v="17"/>
  </r>
  <r>
    <n v="1"/>
    <n v="1073"/>
    <s v="Rainbow Ball to the Iphone"/>
    <s v="We want to bring our Game Rainbow Ball to the iphone and to do that we need a little help"/>
    <x v="47"/>
    <n v="10"/>
    <x v="2"/>
    <x v="0"/>
    <s v="USD"/>
    <n v="1318806541"/>
    <x v="1073"/>
    <n v="1316214541"/>
    <b v="0"/>
    <n v="1"/>
    <b v="0"/>
    <s v="games/video games"/>
    <n v="10"/>
    <x v="6"/>
    <n v="2011"/>
    <x v="17"/>
  </r>
  <r>
    <n v="6"/>
    <n v="1074"/>
    <s v="Kingdom Espionage"/>
    <s v="An ambitious multiplayer game set in fantastical medieval world where you must defend your castle while attacking others to gain ranks!"/>
    <x v="214"/>
    <n v="3407"/>
    <x v="2"/>
    <x v="0"/>
    <s v="USD"/>
    <n v="1388808545"/>
    <x v="1074"/>
    <n v="1386216545"/>
    <b v="0"/>
    <n v="30"/>
    <b v="0"/>
    <s v="games/video games"/>
    <n v="113.57"/>
    <x v="6"/>
    <n v="2013"/>
    <x v="17"/>
  </r>
  <r>
    <n v="5"/>
    <n v="1075"/>
    <s v="Towers Of The Apocalypse"/>
    <s v="Fully 3D, post Apocalyptic themed tower defense video game. New take on the genre."/>
    <x v="28"/>
    <n v="45"/>
    <x v="2"/>
    <x v="0"/>
    <s v="USD"/>
    <n v="1336340516"/>
    <x v="1075"/>
    <n v="1333748516"/>
    <b v="0"/>
    <n v="3"/>
    <b v="0"/>
    <s v="games/video games"/>
    <n v="15"/>
    <x v="6"/>
    <n v="2012"/>
    <x v="17"/>
  </r>
  <r>
    <n v="63"/>
    <n v="1076"/>
    <s v="Kaptain Brawe 2: A Space Travesty"/>
    <s v="A comical point and click adventure by veteran team of Broken Sword and Monkey Island fame - Steve Ince and Bill Tiller"/>
    <x v="96"/>
    <n v="47074"/>
    <x v="2"/>
    <x v="0"/>
    <s v="USD"/>
    <n v="1410426250"/>
    <x v="1076"/>
    <n v="1405674250"/>
    <b v="0"/>
    <n v="975"/>
    <b v="0"/>
    <s v="games/video games"/>
    <n v="48.28"/>
    <x v="6"/>
    <n v="2014"/>
    <x v="17"/>
  </r>
  <r>
    <n v="29"/>
    <n v="1077"/>
    <s v="Legends of Callasia [Demo Available NOW!]"/>
    <s v="An epic strategy game of world conquest with simultaneous turn-based multiplayer gameplay and no hotseat waiting"/>
    <x v="31"/>
    <n v="7344"/>
    <x v="2"/>
    <x v="0"/>
    <s v="USD"/>
    <n v="1452744011"/>
    <x v="1077"/>
    <n v="1450152011"/>
    <b v="0"/>
    <n v="167"/>
    <b v="0"/>
    <s v="games/video games"/>
    <n v="43.98"/>
    <x v="6"/>
    <n v="2015"/>
    <x v="17"/>
  </r>
  <r>
    <n v="8"/>
    <n v="1078"/>
    <s v="New iPad/iPhone game development software needed"/>
    <s v="I am looking to create more games for the iPad/iPhone and want to add leaderboards, which requires new game development software"/>
    <x v="20"/>
    <n v="45"/>
    <x v="2"/>
    <x v="0"/>
    <s v="USD"/>
    <n v="1311309721"/>
    <x v="1078"/>
    <n v="1307421721"/>
    <b v="0"/>
    <n v="5"/>
    <b v="0"/>
    <s v="games/video games"/>
    <n v="9"/>
    <x v="6"/>
    <n v="2011"/>
    <x v="17"/>
  </r>
  <r>
    <n v="3"/>
    <n v="1079"/>
    <s v="Sirius Online, an indie Space MMO"/>
    <s v="Sirius Online is currently the work of two brothers striving to bring the Era of Freelancer back, adding dynamic markets and more."/>
    <x v="91"/>
    <n v="678"/>
    <x v="2"/>
    <x v="12"/>
    <s v="EUR"/>
    <n v="1463232936"/>
    <x v="1079"/>
    <n v="1461072936"/>
    <b v="0"/>
    <n v="18"/>
    <b v="0"/>
    <s v="games/video games"/>
    <n v="37.67"/>
    <x v="6"/>
    <n v="2016"/>
    <x v="17"/>
  </r>
  <r>
    <n v="9"/>
    <n v="1080"/>
    <s v="Skullforge: The Hunt"/>
    <s v="A fantasy action RPG which follows an elven ex-slave on a journey of magic, revenge, intrigue, and deceit."/>
    <x v="22"/>
    <n v="1821"/>
    <x v="2"/>
    <x v="0"/>
    <s v="USD"/>
    <n v="1399778333"/>
    <x v="1080"/>
    <n v="1397186333"/>
    <b v="0"/>
    <n v="98"/>
    <b v="0"/>
    <s v="games/video games"/>
    <n v="18.579999999999998"/>
    <x v="6"/>
    <n v="2014"/>
    <x v="17"/>
  </r>
  <r>
    <n v="0"/>
    <n v="1081"/>
    <s v="The Creature"/>
    <s v="Finishing your last job before you retire until a disaster strikes the cargo ship can you survive The Creature?"/>
    <x v="118"/>
    <n v="12"/>
    <x v="2"/>
    <x v="0"/>
    <s v="USD"/>
    <n v="1422483292"/>
    <x v="1081"/>
    <n v="1419891292"/>
    <b v="0"/>
    <n v="4"/>
    <b v="0"/>
    <s v="games/video games"/>
    <n v="3"/>
    <x v="6"/>
    <n v="2014"/>
    <x v="17"/>
  </r>
  <r>
    <n v="1"/>
    <n v="1082"/>
    <s v="T-Fighter: Code Name M - Mobile Edition"/>
    <s v="Challenge your trivia skills in this action oriented game against several opponents across time."/>
    <x v="3"/>
    <n v="56"/>
    <x v="2"/>
    <x v="0"/>
    <s v="USD"/>
    <n v="1344635088"/>
    <x v="1082"/>
    <n v="1342043088"/>
    <b v="0"/>
    <n v="3"/>
    <b v="0"/>
    <s v="games/video games"/>
    <n v="18.670000000000002"/>
    <x v="6"/>
    <n v="2012"/>
    <x v="17"/>
  </r>
  <r>
    <n v="1"/>
    <n v="1083"/>
    <s v="Video Game Store That Can Beat Out Any Other"/>
    <s v="We want to take everything video game related people have seen since 1978 to now and turn it into the top gamer lounge in canada !"/>
    <x v="63"/>
    <n v="410"/>
    <x v="2"/>
    <x v="5"/>
    <s v="CAD"/>
    <n v="1406994583"/>
    <x v="1083"/>
    <n v="1401810583"/>
    <b v="0"/>
    <n v="1"/>
    <b v="0"/>
    <s v="games/video games"/>
    <n v="410"/>
    <x v="6"/>
    <n v="2014"/>
    <x v="17"/>
  </r>
  <r>
    <n v="0"/>
    <n v="1084"/>
    <s v="My own channel"/>
    <s v="I want to start my own channel for gaming"/>
    <x v="131"/>
    <n v="0"/>
    <x v="2"/>
    <x v="0"/>
    <s v="USD"/>
    <n v="1407534804"/>
    <x v="1084"/>
    <n v="1404942804"/>
    <b v="0"/>
    <n v="0"/>
    <b v="0"/>
    <s v="games/video games"/>
    <n v="0"/>
    <x v="6"/>
    <n v="2014"/>
    <x v="17"/>
  </r>
  <r>
    <n v="3"/>
    <n v="1085"/>
    <s v="Sun Dryd Studios"/>
    <s v="The new kid on the block. Re-imagining old games and creating new ones. Ship, Lazer, Rock is first."/>
    <x v="11"/>
    <n v="1026"/>
    <x v="2"/>
    <x v="5"/>
    <s v="CAD"/>
    <n v="1457967975"/>
    <x v="1085"/>
    <n v="1455379575"/>
    <b v="0"/>
    <n v="9"/>
    <b v="0"/>
    <s v="games/video games"/>
    <n v="114"/>
    <x v="6"/>
    <n v="2016"/>
    <x v="17"/>
  </r>
  <r>
    <n v="0"/>
    <n v="1086"/>
    <s v="Cyber Universe Online"/>
    <s v="Humanity's future in the Galaxy"/>
    <x v="102"/>
    <n v="15"/>
    <x v="2"/>
    <x v="0"/>
    <s v="USD"/>
    <n v="1408913291"/>
    <x v="1086"/>
    <n v="1406321291"/>
    <b v="0"/>
    <n v="2"/>
    <b v="0"/>
    <s v="games/video games"/>
    <n v="7.5"/>
    <x v="6"/>
    <n v="2014"/>
    <x v="17"/>
  </r>
  <r>
    <n v="0"/>
    <n v="1087"/>
    <s v="Idle Gamers"/>
    <s v="Idle gamers are the group of gamers worth watching play video games. We have a back log of video ideas and want to entertain you."/>
    <x v="184"/>
    <n v="0"/>
    <x v="2"/>
    <x v="0"/>
    <s v="USD"/>
    <n v="1402852087"/>
    <x v="1087"/>
    <n v="1400260087"/>
    <b v="0"/>
    <n v="0"/>
    <b v="0"/>
    <s v="games/video games"/>
    <n v="0"/>
    <x v="6"/>
    <n v="2014"/>
    <x v="17"/>
  </r>
  <r>
    <n v="14"/>
    <n v="1088"/>
    <s v="Still Alive"/>
    <s v="A fresh twist on survival games. Intense, high-stakes 30 minute rounds for up to 10 players."/>
    <x v="101"/>
    <n v="6382.34"/>
    <x v="2"/>
    <x v="0"/>
    <s v="USD"/>
    <n v="1398366667"/>
    <x v="1088"/>
    <n v="1395774667"/>
    <b v="0"/>
    <n v="147"/>
    <b v="0"/>
    <s v="games/video games"/>
    <n v="43.42"/>
    <x v="6"/>
    <n v="2014"/>
    <x v="17"/>
  </r>
  <r>
    <n v="8"/>
    <n v="1089"/>
    <s v="Farabel"/>
    <s v="Farabel is a single player turn-based fantasy strategy game for Mac/PC/Linux"/>
    <x v="36"/>
    <n v="1174"/>
    <x v="2"/>
    <x v="6"/>
    <s v="EUR"/>
    <n v="1435293175"/>
    <x v="1089"/>
    <n v="1432701175"/>
    <b v="0"/>
    <n v="49"/>
    <b v="0"/>
    <s v="games/video games"/>
    <n v="23.96"/>
    <x v="6"/>
    <n v="2015"/>
    <x v="17"/>
  </r>
  <r>
    <n v="0"/>
    <n v="1090"/>
    <s v="Help Jumpy Punch Prosper!!"/>
    <s v="A sci-fi platformer game inspired by a certain blue hedgehog and Italian plumber. Jump, fight, dodge and sprint your way to victory."/>
    <x v="215"/>
    <n v="5"/>
    <x v="2"/>
    <x v="2"/>
    <s v="AUD"/>
    <n v="1432873653"/>
    <x v="1090"/>
    <n v="1430281653"/>
    <b v="0"/>
    <n v="1"/>
    <b v="0"/>
    <s v="games/video games"/>
    <n v="5"/>
    <x v="6"/>
    <n v="2015"/>
    <x v="17"/>
  </r>
  <r>
    <n v="13"/>
    <n v="1091"/>
    <s v="London Revolution - Open World RPG Minecraft Server"/>
    <s v="London Revolution is a Minecraft server in development. This is an open world RPG FPS server with questing and ruthless gangs."/>
    <x v="48"/>
    <n v="25"/>
    <x v="2"/>
    <x v="1"/>
    <s v="GBP"/>
    <n v="1460313672"/>
    <x v="1091"/>
    <n v="1457725272"/>
    <b v="0"/>
    <n v="2"/>
    <b v="0"/>
    <s v="games/video games"/>
    <n v="12.5"/>
    <x v="6"/>
    <n v="2016"/>
    <x v="17"/>
  </r>
  <r>
    <n v="1"/>
    <n v="1092"/>
    <s v="toggleme. - the next phenom in mobile gaming"/>
    <s v="toggleme. is the next breakout mobile game.Addictive gameplay, phenomenal design, real life rewards for achievements, and a great story"/>
    <x v="13"/>
    <n v="21"/>
    <x v="2"/>
    <x v="0"/>
    <s v="USD"/>
    <n v="1357432638"/>
    <x v="1092"/>
    <n v="1354840638"/>
    <b v="0"/>
    <n v="7"/>
    <b v="0"/>
    <s v="games/video games"/>
    <n v="3"/>
    <x v="6"/>
    <n v="2012"/>
    <x v="17"/>
  </r>
  <r>
    <n v="14"/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x v="5"/>
    <s v="CAD"/>
    <n v="1455232937"/>
    <x v="1093"/>
    <n v="1453936937"/>
    <b v="0"/>
    <n v="4"/>
    <b v="0"/>
    <s v="games/video games"/>
    <n v="10.56"/>
    <x v="6"/>
    <n v="2016"/>
    <x v="17"/>
  </r>
  <r>
    <n v="18"/>
    <n v="1094"/>
    <s v="Sprocket Junkie"/>
    <s v="An action racing game for iOS. Set in a steampunk world, players battle their way to the finish line on customizable rocket engines!"/>
    <x v="102"/>
    <n v="3294.01"/>
    <x v="2"/>
    <x v="0"/>
    <s v="USD"/>
    <n v="1318180033"/>
    <x v="1094"/>
    <n v="1315588033"/>
    <b v="0"/>
    <n v="27"/>
    <b v="0"/>
    <s v="games/video games"/>
    <n v="122"/>
    <x v="6"/>
    <n v="2011"/>
    <x v="17"/>
  </r>
  <r>
    <n v="5"/>
    <n v="1095"/>
    <s v="Project Snowstorm"/>
    <s v="MMORPG with Real-Time Pet Battles, Expansive 3D World and Ranked Individual &amp; Guild PvP arenas all on your mobile device!"/>
    <x v="69"/>
    <n v="25174"/>
    <x v="2"/>
    <x v="0"/>
    <s v="USD"/>
    <n v="1377867220"/>
    <x v="1095"/>
    <n v="1375275220"/>
    <b v="0"/>
    <n v="94"/>
    <b v="0"/>
    <s v="games/video games"/>
    <n v="267.81"/>
    <x v="6"/>
    <n v="2013"/>
    <x v="17"/>
  </r>
  <r>
    <n v="18"/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x v="0"/>
    <s v="USD"/>
    <n v="1412393400"/>
    <x v="1096"/>
    <n v="1409747154"/>
    <b v="0"/>
    <n v="29"/>
    <b v="0"/>
    <s v="games/video games"/>
    <n v="74.209999999999994"/>
    <x v="6"/>
    <n v="2014"/>
    <x v="17"/>
  </r>
  <r>
    <n v="0"/>
    <n v="1097"/>
    <s v="Rabbly"/>
    <s v="Rabbly is action-adventure game. Is about a scientist going on an adventure, to find rare materials in another galaxy."/>
    <x v="57"/>
    <n v="47"/>
    <x v="2"/>
    <x v="0"/>
    <s v="USD"/>
    <n v="1393786877"/>
    <x v="1097"/>
    <n v="1390330877"/>
    <b v="0"/>
    <n v="7"/>
    <b v="0"/>
    <s v="games/video games"/>
    <n v="6.71"/>
    <x v="6"/>
    <n v="2014"/>
    <x v="17"/>
  </r>
  <r>
    <n v="7"/>
    <n v="1098"/>
    <s v="Kick, Punch... Fireball"/>
    <s v="Kick, Punch... Fireball is an FPS type arena game set inside the fantasy world."/>
    <x v="31"/>
    <n v="1803"/>
    <x v="2"/>
    <x v="0"/>
    <s v="USD"/>
    <n v="1397413095"/>
    <x v="1098"/>
    <n v="1394821095"/>
    <b v="0"/>
    <n v="22"/>
    <b v="0"/>
    <s v="games/video games"/>
    <n v="81.95"/>
    <x v="6"/>
    <n v="2014"/>
    <x v="17"/>
  </r>
  <r>
    <n v="1"/>
    <n v="1099"/>
    <s v="Xeno - A Sci-Fi FPS"/>
    <s v="Xeno is an FPS which combines all the best elements of old school and modern games to create a fresh and unique gameplay experience."/>
    <x v="10"/>
    <n v="25"/>
    <x v="2"/>
    <x v="1"/>
    <s v="GBP"/>
    <n v="1431547468"/>
    <x v="1099"/>
    <n v="1428955468"/>
    <b v="0"/>
    <n v="1"/>
    <b v="0"/>
    <s v="games/video games"/>
    <n v="25"/>
    <x v="6"/>
    <n v="2015"/>
    <x v="17"/>
  </r>
  <r>
    <n v="3"/>
    <n v="1100"/>
    <s v="Aeldengald Saga Book I"/>
    <s v="A retro style puzzle rpg with a dark story. Your decisions will influence the world and decide the outcome of the story."/>
    <x v="23"/>
    <n v="100"/>
    <x v="2"/>
    <x v="12"/>
    <s v="EUR"/>
    <n v="1455417571"/>
    <x v="1100"/>
    <n v="1452825571"/>
    <b v="0"/>
    <n v="10"/>
    <b v="0"/>
    <s v="games/video games"/>
    <n v="10"/>
    <x v="6"/>
    <n v="2016"/>
    <x v="17"/>
  </r>
  <r>
    <n v="0"/>
    <n v="1101"/>
    <s v="Strain Wars"/>
    <s v="Different strains of marijuana leafs battling to the death to see which one is the top strain."/>
    <x v="57"/>
    <n v="41"/>
    <x v="2"/>
    <x v="0"/>
    <s v="USD"/>
    <n v="1468519920"/>
    <x v="1101"/>
    <n v="1466188338"/>
    <b v="0"/>
    <n v="6"/>
    <b v="0"/>
    <s v="games/video games"/>
    <n v="6.83"/>
    <x v="6"/>
    <n v="2016"/>
    <x v="17"/>
  </r>
  <r>
    <n v="5"/>
    <n v="1102"/>
    <s v="Runers"/>
    <s v="Runers is a top-down rogue-like shooter where as you advance you create more powerful spells and fight fierce monsters and bosses."/>
    <x v="6"/>
    <n v="425"/>
    <x v="2"/>
    <x v="0"/>
    <s v="USD"/>
    <n v="1386568740"/>
    <x v="1102"/>
    <n v="1383095125"/>
    <b v="0"/>
    <n v="24"/>
    <b v="0"/>
    <s v="games/video games"/>
    <n v="17.71"/>
    <x v="6"/>
    <n v="2013"/>
    <x v="17"/>
  </r>
  <r>
    <n v="2"/>
    <n v="1103"/>
    <s v="The Morgue"/>
    <s v="&quot;I go to work... I classify the bodies and store them accordingly... Sometimes I here noises... Other times is see her..."/>
    <x v="36"/>
    <n v="243"/>
    <x v="2"/>
    <x v="0"/>
    <s v="USD"/>
    <n v="1466227190"/>
    <x v="1103"/>
    <n v="1461043190"/>
    <b v="0"/>
    <n v="15"/>
    <b v="0"/>
    <s v="games/video games"/>
    <n v="16.2"/>
    <x v="6"/>
    <n v="2016"/>
    <x v="17"/>
  </r>
  <r>
    <n v="5"/>
    <n v="1104"/>
    <s v="Street Heroes - A Facebook Beat 'em Up"/>
    <s v="Street Heroes is a retro 2D side-scrolling multiplayer beat 'em up for Facebook that brings classic arcade fun to a social platform"/>
    <x v="127"/>
    <n v="2971"/>
    <x v="2"/>
    <x v="1"/>
    <s v="GBP"/>
    <n v="1402480221"/>
    <x v="1104"/>
    <n v="1399888221"/>
    <b v="0"/>
    <n v="37"/>
    <b v="0"/>
    <s v="games/video games"/>
    <n v="80.3"/>
    <x v="6"/>
    <n v="2014"/>
    <x v="17"/>
  </r>
  <r>
    <n v="0"/>
    <n v="1105"/>
    <s v="Nightmare Zombies"/>
    <s v="Nightmare Zombies is the first Oculus Rift Only immersive zombie simulator in the Post-Apocalypse urban environment of New York City."/>
    <x v="216"/>
    <n v="1431"/>
    <x v="2"/>
    <x v="0"/>
    <s v="USD"/>
    <n v="1395627327"/>
    <x v="1105"/>
    <n v="1393038927"/>
    <b v="0"/>
    <n v="20"/>
    <b v="0"/>
    <s v="games/video games"/>
    <n v="71.55"/>
    <x v="6"/>
    <n v="2014"/>
    <x v="17"/>
  </r>
  <r>
    <n v="41"/>
    <n v="1106"/>
    <s v="Backyard Zombies"/>
    <s v="Collect coins and save civilians while you blast your way through tons of zombies! Unlock new characters and levels!"/>
    <x v="44"/>
    <n v="165"/>
    <x v="2"/>
    <x v="0"/>
    <s v="USD"/>
    <n v="1333557975"/>
    <x v="1106"/>
    <n v="1330969575"/>
    <b v="0"/>
    <n v="7"/>
    <b v="0"/>
    <s v="games/video games"/>
    <n v="23.57"/>
    <x v="6"/>
    <n v="2012"/>
    <x v="17"/>
  </r>
  <r>
    <n v="0"/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x v="0"/>
    <s v="USD"/>
    <n v="1406148024"/>
    <x v="1107"/>
    <n v="1403556024"/>
    <b v="0"/>
    <n v="0"/>
    <b v="0"/>
    <s v="games/video games"/>
    <n v="0"/>
    <x v="6"/>
    <n v="2014"/>
    <x v="17"/>
  </r>
  <r>
    <n v="3"/>
    <n v="1108"/>
    <s v="Urbania: Create the future"/>
    <s v="Environmental awareness using social games where players are challenged to pursue sustainable development in the city of the future."/>
    <x v="31"/>
    <n v="732.5"/>
    <x v="2"/>
    <x v="0"/>
    <s v="USD"/>
    <n v="1334326635"/>
    <x v="1108"/>
    <n v="1329146235"/>
    <b v="0"/>
    <n v="21"/>
    <b v="0"/>
    <s v="games/video games"/>
    <n v="34.880000000000003"/>
    <x v="6"/>
    <n v="2012"/>
    <x v="17"/>
  </r>
  <r>
    <n v="0"/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x v="0"/>
    <s v="USD"/>
    <n v="1479495790"/>
    <x v="1109"/>
    <n v="1476900190"/>
    <b v="0"/>
    <n v="3"/>
    <b v="0"/>
    <s v="games/video games"/>
    <n v="15"/>
    <x v="6"/>
    <n v="2016"/>
    <x v="17"/>
  </r>
  <r>
    <n v="1"/>
    <n v="1110"/>
    <s v="PSI - Role Playing Game"/>
    <s v="PSI is a game about a group of people dealing with the effects of Nightmares becoming reality, life will never be the same."/>
    <x v="63"/>
    <n v="255"/>
    <x v="2"/>
    <x v="0"/>
    <s v="USD"/>
    <n v="1354919022"/>
    <x v="1110"/>
    <n v="1352327022"/>
    <b v="0"/>
    <n v="11"/>
    <b v="0"/>
    <s v="games/video games"/>
    <n v="23.18"/>
    <x v="6"/>
    <n v="2012"/>
    <x v="17"/>
  </r>
  <r>
    <n v="0"/>
    <n v="1111"/>
    <s v="Funding HyperLight Studios"/>
    <s v="We are bringing a new gaming experience to the field. One that will connect a community of people and servers from around the world."/>
    <x v="30"/>
    <n v="1"/>
    <x v="2"/>
    <x v="0"/>
    <s v="USD"/>
    <n v="1452228790"/>
    <x v="1111"/>
    <n v="1449636790"/>
    <b v="0"/>
    <n v="1"/>
    <b v="0"/>
    <s v="games/video games"/>
    <n v="1"/>
    <x v="6"/>
    <n v="2015"/>
    <x v="17"/>
  </r>
  <r>
    <n v="36"/>
    <n v="1112"/>
    <s v="Johnny Rocketfingers: Violent Point &amp; Click Adventure!"/>
    <s v="Tarantino-esque Adventure Game on Steroids Inspired by LucasArts, Gritty Action Movies and 1940's Animation"/>
    <x v="217"/>
    <n v="31272.92"/>
    <x v="2"/>
    <x v="0"/>
    <s v="USD"/>
    <n v="1421656200"/>
    <x v="1112"/>
    <n v="1416507211"/>
    <b v="0"/>
    <n v="312"/>
    <b v="0"/>
    <s v="games/video games"/>
    <n v="100.23"/>
    <x v="6"/>
    <n v="2014"/>
    <x v="17"/>
  </r>
  <r>
    <n v="1"/>
    <n v="1113"/>
    <s v="A YouTube Gaming Channel"/>
    <s v="A start up YouTube PC Gaming channel named ''Jeansie''. Comprised of witty banter and slightly above average  gaming skills :)"/>
    <x v="28"/>
    <n v="5"/>
    <x v="2"/>
    <x v="1"/>
    <s v="GBP"/>
    <n v="1408058820"/>
    <x v="1113"/>
    <n v="1405466820"/>
    <b v="0"/>
    <n v="1"/>
    <b v="0"/>
    <s v="games/video games"/>
    <n v="5"/>
    <x v="6"/>
    <n v="2014"/>
    <x v="17"/>
  </r>
  <r>
    <n v="0"/>
    <n v="1114"/>
    <s v="TeleRide"/>
    <s v="SciFi racing game for Android &amp; iOS platforms. Player gets a unique weapon which introduces an additional dimension to the competition."/>
    <x v="12"/>
    <n v="10"/>
    <x v="2"/>
    <x v="1"/>
    <s v="GBP"/>
    <n v="1381306687"/>
    <x v="1114"/>
    <n v="1378714687"/>
    <b v="0"/>
    <n v="3"/>
    <b v="0"/>
    <s v="games/video games"/>
    <n v="3.33"/>
    <x v="6"/>
    <n v="2013"/>
    <x v="17"/>
  </r>
  <r>
    <n v="0"/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x v="0"/>
    <s v="USD"/>
    <n v="1459352495"/>
    <x v="1115"/>
    <n v="1456764095"/>
    <b v="0"/>
    <n v="4"/>
    <b v="0"/>
    <s v="games/video games"/>
    <n v="13.25"/>
    <x v="6"/>
    <n v="2016"/>
    <x v="17"/>
  </r>
  <r>
    <n v="0"/>
    <n v="1116"/>
    <s v="Quest Remnants of Chaos"/>
    <s v="A medieval, post apocolyptic, Online, MMORPG. Class morphing, character customization game."/>
    <x v="69"/>
    <n v="178.52"/>
    <x v="2"/>
    <x v="0"/>
    <s v="USD"/>
    <n v="1339273208"/>
    <x v="1116"/>
    <n v="1334089208"/>
    <b v="0"/>
    <n v="10"/>
    <b v="0"/>
    <s v="games/video games"/>
    <n v="17.850000000000001"/>
    <x v="6"/>
    <n v="2012"/>
    <x v="17"/>
  </r>
  <r>
    <n v="8"/>
    <n v="1117"/>
    <s v="Medieval Village"/>
    <s v="Experience the Medieval in your own village. Increase your village into a city and walk through the streets."/>
    <x v="28"/>
    <n v="83"/>
    <x v="2"/>
    <x v="12"/>
    <s v="EUR"/>
    <n v="1451053313"/>
    <x v="1117"/>
    <n v="1448461313"/>
    <b v="0"/>
    <n v="8"/>
    <b v="0"/>
    <s v="games/video games"/>
    <n v="10.38"/>
    <x v="6"/>
    <n v="2015"/>
    <x v="17"/>
  </r>
  <r>
    <n v="2"/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x v="2"/>
    <s v="AUD"/>
    <n v="1396666779"/>
    <x v="1118"/>
    <n v="1394078379"/>
    <b v="0"/>
    <n v="3"/>
    <b v="0"/>
    <s v="games/video games"/>
    <n v="36.33"/>
    <x v="6"/>
    <n v="2014"/>
    <x v="17"/>
  </r>
  <r>
    <n v="0"/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x v="0"/>
    <s v="USD"/>
    <n v="1396810864"/>
    <x v="1119"/>
    <n v="1395687664"/>
    <b v="0"/>
    <n v="1"/>
    <b v="0"/>
    <s v="games/video games"/>
    <n v="5"/>
    <x v="6"/>
    <n v="2014"/>
    <x v="17"/>
  </r>
  <r>
    <n v="0"/>
    <n v="1120"/>
    <s v="PlanEt Ninjahwah"/>
    <s v="Planet Ninjahwah is a highly anticipated futuristic action adventure game that will blow your mind!!"/>
    <x v="31"/>
    <n v="0"/>
    <x v="2"/>
    <x v="0"/>
    <s v="USD"/>
    <n v="1319835400"/>
    <x v="1120"/>
    <n v="1315947400"/>
    <b v="0"/>
    <n v="0"/>
    <b v="0"/>
    <s v="games/video games"/>
    <n v="0"/>
    <x v="6"/>
    <n v="2011"/>
    <x v="17"/>
  </r>
  <r>
    <n v="0"/>
    <n v="1121"/>
    <s v="Pwincess"/>
    <s v="An action packed, side scrolling, platform jumping, laser shooting ADVENTURE that will be fun for everyone."/>
    <x v="65"/>
    <n v="29"/>
    <x v="2"/>
    <x v="0"/>
    <s v="USD"/>
    <n v="1457904316"/>
    <x v="1121"/>
    <n v="1455315916"/>
    <b v="0"/>
    <n v="5"/>
    <b v="0"/>
    <s v="games/video games"/>
    <n v="5.8"/>
    <x v="6"/>
    <n v="2016"/>
    <x v="17"/>
  </r>
  <r>
    <n v="0"/>
    <n v="1122"/>
    <s v="Funny Monsters (Mobile Game)"/>
    <s v="Mobile game featuring lots of funny little monsters on the run from their mad creator. Lots of gameplay elements will keep user bussy."/>
    <x v="50"/>
    <n v="0"/>
    <x v="2"/>
    <x v="1"/>
    <s v="GBP"/>
    <n v="1369932825"/>
    <x v="1122"/>
    <n v="1368723225"/>
    <b v="0"/>
    <n v="0"/>
    <b v="0"/>
    <s v="games/video games"/>
    <n v="0"/>
    <x v="6"/>
    <n v="2013"/>
    <x v="17"/>
  </r>
  <r>
    <n v="0"/>
    <n v="1123"/>
    <s v="Droplets"/>
    <s v="Fast paced mobile game where you control a rain drop by tilting your screen. Absorb other rain drops to go faster, but avoid clouds."/>
    <x v="10"/>
    <n v="11"/>
    <x v="2"/>
    <x v="0"/>
    <s v="USD"/>
    <n v="1397910848"/>
    <x v="1123"/>
    <n v="1395318848"/>
    <b v="0"/>
    <n v="3"/>
    <b v="0"/>
    <s v="games/video games"/>
    <n v="3.67"/>
    <x v="6"/>
    <n v="2014"/>
    <x v="17"/>
  </r>
  <r>
    <n v="0"/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x v="0"/>
    <s v="USD"/>
    <n v="1430409651"/>
    <x v="1124"/>
    <n v="1427817651"/>
    <b v="0"/>
    <n v="7"/>
    <b v="0"/>
    <s v="games/mobile games"/>
    <n v="60.71"/>
    <x v="6"/>
    <n v="2015"/>
    <x v="18"/>
  </r>
  <r>
    <n v="0"/>
    <n v="1125"/>
    <s v="Ultimate Supremacy"/>
    <s v="Ultimate Supremacy will be the ultimate in mobile gaming, if you love fighting and strategy games, you will love Ultimate Supremacy."/>
    <x v="9"/>
    <n v="0"/>
    <x v="2"/>
    <x v="1"/>
    <s v="GBP"/>
    <n v="1443193130"/>
    <x v="1125"/>
    <n v="1438009130"/>
    <b v="0"/>
    <n v="0"/>
    <b v="0"/>
    <s v="games/mobile games"/>
    <n v="0"/>
    <x v="6"/>
    <n v="2015"/>
    <x v="18"/>
  </r>
  <r>
    <n v="1"/>
    <n v="1126"/>
    <s v="GAMING TO LEARN"/>
    <s v="Imagine a science class where the teacher walks in a says &quot;Take out your cell phone and play a game.&quot;"/>
    <x v="13"/>
    <n v="10"/>
    <x v="2"/>
    <x v="0"/>
    <s v="USD"/>
    <n v="1468482694"/>
    <x v="1126"/>
    <n v="1465890694"/>
    <b v="0"/>
    <n v="2"/>
    <b v="0"/>
    <s v="games/mobile games"/>
    <n v="5"/>
    <x v="6"/>
    <n v="2016"/>
    <x v="18"/>
  </r>
  <r>
    <n v="2"/>
    <n v="1127"/>
    <s v="ABRAcaPOCUS!!"/>
    <s v="A fast-paced, creepy/cute mobile puzzle game where you draw series of magic symbols to summon &amp; collect demons, monsters, gods, &amp; myths"/>
    <x v="19"/>
    <n v="585"/>
    <x v="2"/>
    <x v="0"/>
    <s v="USD"/>
    <n v="1416000600"/>
    <x v="1127"/>
    <n v="1413318600"/>
    <b v="0"/>
    <n v="23"/>
    <b v="0"/>
    <s v="games/mobile games"/>
    <n v="25.43"/>
    <x v="6"/>
    <n v="2014"/>
    <x v="18"/>
  </r>
  <r>
    <n v="0"/>
    <n v="1128"/>
    <s v="Flying Turds"/>
    <s v="#havingfunFTW"/>
    <x v="28"/>
    <n v="1"/>
    <x v="2"/>
    <x v="1"/>
    <s v="GBP"/>
    <n v="1407425717"/>
    <x v="1128"/>
    <n v="1404833717"/>
    <b v="0"/>
    <n v="1"/>
    <b v="0"/>
    <s v="games/mobile games"/>
    <n v="1"/>
    <x v="6"/>
    <n v="2014"/>
    <x v="18"/>
  </r>
  <r>
    <n v="0"/>
    <n v="1129"/>
    <s v="Angry words with Friends"/>
    <s v="This app will provide you with the ability to use your most favorite profanities while playing a game with your friends."/>
    <x v="22"/>
    <n v="21"/>
    <x v="2"/>
    <x v="0"/>
    <s v="USD"/>
    <n v="1465107693"/>
    <x v="1129"/>
    <n v="1462515693"/>
    <b v="0"/>
    <n v="2"/>
    <b v="0"/>
    <s v="games/mobile games"/>
    <n v="10.5"/>
    <x v="6"/>
    <n v="2016"/>
    <x v="18"/>
  </r>
  <r>
    <n v="0"/>
    <n v="1130"/>
    <s v="Terror Interceptor Mobile Video Game"/>
    <s v="A modernized version of the classic aerial combat arcade game 1942.  Use real fighter jets to take down terrorists on a global scale."/>
    <x v="10"/>
    <n v="11"/>
    <x v="2"/>
    <x v="0"/>
    <s v="USD"/>
    <n v="1416963300"/>
    <x v="1130"/>
    <n v="1411775700"/>
    <b v="0"/>
    <n v="3"/>
    <b v="0"/>
    <s v="games/mobile games"/>
    <n v="3.67"/>
    <x v="6"/>
    <n v="2014"/>
    <x v="18"/>
  </r>
  <r>
    <n v="0"/>
    <n v="1131"/>
    <s v="Hot Potato - The App"/>
    <s v="Don't drop it like it's hot..Hot Potato is a battle between friends. Compete to keep Mr Potato off the ground. Who will drop him first?"/>
    <x v="79"/>
    <n v="0"/>
    <x v="2"/>
    <x v="2"/>
    <s v="AUD"/>
    <n v="1450993668"/>
    <x v="1131"/>
    <n v="1448401668"/>
    <b v="0"/>
    <n v="0"/>
    <b v="0"/>
    <s v="games/mobile games"/>
    <n v="0"/>
    <x v="6"/>
    <n v="2015"/>
    <x v="18"/>
  </r>
  <r>
    <n v="14"/>
    <n v="1132"/>
    <s v="One"/>
    <s v="One is a simple mobile game about exploring the connections between all living things. Featuring hand-painted art."/>
    <x v="3"/>
    <n v="1438"/>
    <x v="2"/>
    <x v="5"/>
    <s v="CAD"/>
    <n v="1483238771"/>
    <x v="1132"/>
    <n v="1480646771"/>
    <b v="0"/>
    <n v="13"/>
    <b v="0"/>
    <s v="games/mobile games"/>
    <n v="110.62"/>
    <x v="6"/>
    <n v="2016"/>
    <x v="18"/>
  </r>
  <r>
    <n v="1"/>
    <n v="1133"/>
    <s v="Ping"/>
    <s v="Ping is a simple game currently in the design process, where the player lives off of the power of their connection to the internet."/>
    <x v="9"/>
    <n v="20"/>
    <x v="2"/>
    <x v="1"/>
    <s v="GBP"/>
    <n v="1406799981"/>
    <x v="1133"/>
    <n v="1404207981"/>
    <b v="0"/>
    <n v="1"/>
    <b v="0"/>
    <s v="games/mobile games"/>
    <n v="20"/>
    <x v="6"/>
    <n v="2014"/>
    <x v="18"/>
  </r>
  <r>
    <n v="0"/>
    <n v="1134"/>
    <s v="New Mario Bro's style game!"/>
    <s v="We are creating a new Mario Bro's style game called KFK:Original. It's challenging, fun and totally awesome!!!"/>
    <x v="31"/>
    <n v="1"/>
    <x v="2"/>
    <x v="2"/>
    <s v="AUD"/>
    <n v="1417235580"/>
    <x v="1134"/>
    <n v="1416034228"/>
    <b v="0"/>
    <n v="1"/>
    <b v="0"/>
    <s v="games/mobile games"/>
    <n v="1"/>
    <x v="6"/>
    <n v="2014"/>
    <x v="18"/>
  </r>
  <r>
    <n v="5"/>
    <n v="1135"/>
    <s v="Trumperama"/>
    <s v="&quot;Trumperama&quot; ist ein Jump 'n' Run Spiel im 8-Bit Stil fÃ¼r Android._x000a_Donald Trump gewinnt die Wahlen und muss gestoppt werden!"/>
    <x v="28"/>
    <n v="50"/>
    <x v="2"/>
    <x v="12"/>
    <s v="EUR"/>
    <n v="1470527094"/>
    <x v="1135"/>
    <n v="1467935094"/>
    <b v="0"/>
    <n v="1"/>
    <b v="0"/>
    <s v="games/mobile games"/>
    <n v="50"/>
    <x v="6"/>
    <n v="2016"/>
    <x v="18"/>
  </r>
  <r>
    <n v="6"/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x v="6"/>
    <s v="EUR"/>
    <n v="1450541229"/>
    <x v="1136"/>
    <n v="1447949229"/>
    <b v="0"/>
    <n v="6"/>
    <b v="0"/>
    <s v="games/mobile games"/>
    <n v="45"/>
    <x v="6"/>
    <n v="2015"/>
    <x v="18"/>
  </r>
  <r>
    <n v="40"/>
    <n v="1137"/>
    <s v="Nodiatis RPG: Steam, Android, &amp; iOS Clients"/>
    <s v="This classic online RPG is being overhauled to run on more devices with an interface better suited for both mobile and widescreen."/>
    <x v="31"/>
    <n v="9875"/>
    <x v="2"/>
    <x v="0"/>
    <s v="USD"/>
    <n v="1461440421"/>
    <x v="1137"/>
    <n v="1458848421"/>
    <b v="0"/>
    <n v="39"/>
    <b v="0"/>
    <s v="games/mobile games"/>
    <n v="253.21"/>
    <x v="6"/>
    <n v="2016"/>
    <x v="18"/>
  </r>
  <r>
    <n v="0"/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x v="0"/>
    <s v="USD"/>
    <n v="1485035131"/>
    <x v="1138"/>
    <n v="1483307131"/>
    <b v="0"/>
    <n v="4"/>
    <b v="0"/>
    <s v="games/mobile games"/>
    <n v="31.25"/>
    <x v="6"/>
    <n v="2017"/>
    <x v="18"/>
  </r>
  <r>
    <n v="0"/>
    <n v="1139"/>
    <s v="Soulwalker"/>
    <s v="Take control of the Void and bend it to your will as you perfect your strategy and amass your deck. The light gathers, your power grows"/>
    <x v="6"/>
    <n v="5"/>
    <x v="2"/>
    <x v="0"/>
    <s v="USD"/>
    <n v="1420100426"/>
    <x v="1139"/>
    <n v="1417508426"/>
    <b v="0"/>
    <n v="1"/>
    <b v="0"/>
    <s v="games/mobile games"/>
    <n v="5"/>
    <x v="6"/>
    <n v="2014"/>
    <x v="18"/>
  </r>
  <r>
    <n v="0"/>
    <n v="1140"/>
    <s v="Medieval Empire by Bear Games"/>
    <s v="We are creating the next epic Massive Multiplayer Online-Real Time Strategy game and we want you to be a part of it!"/>
    <x v="10"/>
    <n v="0"/>
    <x v="2"/>
    <x v="1"/>
    <s v="GBP"/>
    <n v="1438859121"/>
    <x v="1140"/>
    <n v="1436267121"/>
    <b v="0"/>
    <n v="0"/>
    <b v="0"/>
    <s v="games/mobile games"/>
    <n v="0"/>
    <x v="6"/>
    <n v="2015"/>
    <x v="18"/>
  </r>
  <r>
    <n v="0"/>
    <n v="1141"/>
    <s v="Arena Z - Zombie Survival"/>
    <s v="I think this will be a great game!"/>
    <x v="2"/>
    <n v="0"/>
    <x v="2"/>
    <x v="12"/>
    <s v="EUR"/>
    <n v="1436460450"/>
    <x v="1141"/>
    <n v="1433868450"/>
    <b v="0"/>
    <n v="0"/>
    <b v="0"/>
    <s v="games/mobile games"/>
    <n v="0"/>
    <x v="6"/>
    <n v="2015"/>
    <x v="18"/>
  </r>
  <r>
    <n v="0"/>
    <n v="1142"/>
    <s v="3E Community, a company driven by YOU!"/>
    <s v="If only you could help choose and/or create the Top Chart apps with your ideas..._x000a_Want that to come true? Well here we are."/>
    <x v="23"/>
    <n v="0"/>
    <x v="2"/>
    <x v="0"/>
    <s v="USD"/>
    <n v="1424131727"/>
    <x v="1142"/>
    <n v="1421539727"/>
    <b v="0"/>
    <n v="0"/>
    <b v="0"/>
    <s v="games/mobile games"/>
    <n v="0"/>
    <x v="6"/>
    <n v="2015"/>
    <x v="18"/>
  </r>
  <r>
    <n v="0"/>
    <n v="1143"/>
    <s v="Convergence: Rift Wars"/>
    <s v="Convergence: RiftWars is a easy to approach competitive turn-based strategy game, featuring quick game play and military tactics."/>
    <x v="101"/>
    <n v="186"/>
    <x v="2"/>
    <x v="0"/>
    <s v="USD"/>
    <n v="1450327126"/>
    <x v="1143"/>
    <n v="1447735126"/>
    <b v="0"/>
    <n v="8"/>
    <b v="0"/>
    <s v="games/mobile games"/>
    <n v="23.25"/>
    <x v="6"/>
    <n v="2015"/>
    <x v="18"/>
  </r>
  <r>
    <n v="0"/>
    <n v="1144"/>
    <s v="We Need Your Help to Finish Our BBQ Food Truck"/>
    <s v="We need your help to finish our food truck. We are building a BBQ Food Truck to serve competition style BBQ."/>
    <x v="219"/>
    <n v="0"/>
    <x v="2"/>
    <x v="0"/>
    <s v="USD"/>
    <n v="1430281320"/>
    <x v="1144"/>
    <n v="1427689320"/>
    <b v="0"/>
    <n v="0"/>
    <b v="0"/>
    <s v="food/food trucks"/>
    <n v="0"/>
    <x v="7"/>
    <n v="2015"/>
    <x v="19"/>
  </r>
  <r>
    <n v="0"/>
    <n v="1145"/>
    <s v="A FORK IN THE ROAD food truck"/>
    <s v="Emphasizing locally and responsibly raised ingredients, serving delicious food! I need your help."/>
    <x v="58"/>
    <n v="100"/>
    <x v="2"/>
    <x v="0"/>
    <s v="USD"/>
    <n v="1412272592"/>
    <x v="1145"/>
    <n v="1407088592"/>
    <b v="0"/>
    <n v="1"/>
    <b v="0"/>
    <s v="food/food trucks"/>
    <n v="100"/>
    <x v="7"/>
    <n v="2014"/>
    <x v="19"/>
  </r>
  <r>
    <n v="9"/>
    <n v="1146"/>
    <s v="Sleepy PIg Barbecue: Auburn's First BBQ Food Truck"/>
    <s v="Bringing the flavor of competition BBQ to small town Auburn with the ease of a big city food truck."/>
    <x v="12"/>
    <n v="530"/>
    <x v="2"/>
    <x v="0"/>
    <s v="USD"/>
    <n v="1399071173"/>
    <x v="1146"/>
    <n v="1395787973"/>
    <b v="0"/>
    <n v="12"/>
    <b v="0"/>
    <s v="food/food trucks"/>
    <n v="44.17"/>
    <x v="7"/>
    <n v="2014"/>
    <x v="19"/>
  </r>
  <r>
    <n v="0"/>
    <n v="1147"/>
    <s v="baked pugtato"/>
    <s v="amazing gourmet baked potato truck with variable options for everyone, its always been my dream, help me make it come true :)."/>
    <x v="31"/>
    <n v="0"/>
    <x v="2"/>
    <x v="5"/>
    <s v="CAD"/>
    <n v="1413760783"/>
    <x v="1147"/>
    <n v="1408576783"/>
    <b v="0"/>
    <n v="0"/>
    <b v="0"/>
    <s v="food/food trucks"/>
    <n v="0"/>
    <x v="7"/>
    <n v="2014"/>
    <x v="19"/>
  </r>
  <r>
    <n v="0"/>
    <n v="1148"/>
    <s v="Warren's / Adilyn's Rollin' Bistro"/>
    <s v="New local (Louisville, KY.) food truck with a refreshing spin on rolling kitchens."/>
    <x v="36"/>
    <n v="73"/>
    <x v="2"/>
    <x v="0"/>
    <s v="USD"/>
    <n v="1480568781"/>
    <x v="1148"/>
    <n v="1477973181"/>
    <b v="0"/>
    <n v="3"/>
    <b v="0"/>
    <s v="food/food trucks"/>
    <n v="24.33"/>
    <x v="7"/>
    <n v="2016"/>
    <x v="19"/>
  </r>
  <r>
    <n v="0"/>
    <n v="1149"/>
    <s v="The Floridian Food Truck"/>
    <s v="Bringing culturally diverse Floridian cuisine to the people!"/>
    <x v="63"/>
    <n v="75"/>
    <x v="2"/>
    <x v="0"/>
    <s v="USD"/>
    <n v="1466096566"/>
    <x v="1149"/>
    <n v="1463504566"/>
    <b v="0"/>
    <n v="2"/>
    <b v="0"/>
    <s v="food/food trucks"/>
    <n v="37.5"/>
    <x v="7"/>
    <n v="2016"/>
    <x v="19"/>
  </r>
  <r>
    <n v="10"/>
    <n v="1150"/>
    <s v="Chef Po's Food Truck"/>
    <s v="Bringing delicious authentic and fusion Taiwanese Food to the West Coast."/>
    <x v="30"/>
    <n v="252"/>
    <x v="2"/>
    <x v="0"/>
    <s v="USD"/>
    <n v="1452293675"/>
    <x v="1150"/>
    <n v="1447109675"/>
    <b v="0"/>
    <n v="6"/>
    <b v="0"/>
    <s v="food/food trucks"/>
    <n v="42"/>
    <x v="7"/>
    <n v="2015"/>
    <x v="19"/>
  </r>
  <r>
    <n v="0"/>
    <n v="1151"/>
    <s v="Blaze'n Pontiac Grill"/>
    <s v="Basically home style foods as huge sandwiches, burgers, and apps. Limitited to NOTHING. Irish,Mexican, cajÃ£n, southern bqq even veggies"/>
    <x v="31"/>
    <n v="0"/>
    <x v="2"/>
    <x v="0"/>
    <s v="USD"/>
    <n v="1441592863"/>
    <x v="1151"/>
    <n v="1439000863"/>
    <b v="0"/>
    <n v="0"/>
    <b v="0"/>
    <s v="food/food trucks"/>
    <n v="0"/>
    <x v="7"/>
    <n v="2015"/>
    <x v="19"/>
  </r>
  <r>
    <n v="6"/>
    <n v="1152"/>
    <s v="Peruvian King Food Truck"/>
    <s v="Peruvian food truck with an LA twist."/>
    <x v="194"/>
    <n v="911"/>
    <x v="2"/>
    <x v="0"/>
    <s v="USD"/>
    <n v="1431709312"/>
    <x v="1152"/>
    <n v="1429117312"/>
    <b v="0"/>
    <n v="15"/>
    <b v="0"/>
    <s v="food/food trucks"/>
    <n v="60.73"/>
    <x v="7"/>
    <n v="2015"/>
    <x v="19"/>
  </r>
  <r>
    <n v="1"/>
    <n v="1153"/>
    <s v="The Cold Spot Mobile Trailer"/>
    <s v="A mobile concession trailer for snow cones, ice cream, smoothies and more"/>
    <x v="6"/>
    <n v="50"/>
    <x v="2"/>
    <x v="0"/>
    <s v="USD"/>
    <n v="1434647305"/>
    <x v="1153"/>
    <n v="1432055305"/>
    <b v="0"/>
    <n v="1"/>
    <b v="0"/>
    <s v="food/food trucks"/>
    <n v="50"/>
    <x v="7"/>
    <n v="2015"/>
    <x v="19"/>
  </r>
  <r>
    <n v="7"/>
    <n v="1154"/>
    <s v="Food Truck Funding"/>
    <s v="We're about to launch our first ever food truck to share our amazing food and we need your help! Be a part of our truck!"/>
    <x v="10"/>
    <n v="325"/>
    <x v="2"/>
    <x v="0"/>
    <s v="USD"/>
    <n v="1441507006"/>
    <x v="1154"/>
    <n v="1438915006"/>
    <b v="0"/>
    <n v="3"/>
    <b v="0"/>
    <s v="food/food trucks"/>
    <n v="108.33"/>
    <x v="7"/>
    <n v="2015"/>
    <x v="19"/>
  </r>
  <r>
    <n v="1"/>
    <n v="1155"/>
    <s v="Mobile Coffee Cart with a Purpose"/>
    <s v="I am on a mission to offer as many people as I can a great healthy coffee, tea, and snacks by using healthy products and ingredients."/>
    <x v="31"/>
    <n v="188"/>
    <x v="2"/>
    <x v="0"/>
    <s v="USD"/>
    <n v="1408040408"/>
    <x v="1155"/>
    <n v="1405448408"/>
    <b v="0"/>
    <n v="8"/>
    <b v="0"/>
    <s v="food/food trucks"/>
    <n v="23.5"/>
    <x v="7"/>
    <n v="2014"/>
    <x v="19"/>
  </r>
  <r>
    <n v="0"/>
    <n v="1156"/>
    <s v="Harley Hawg Dogs, Inc"/>
    <s v="A Food Truck featuring Deep Fried Natural Casing Beef/Pork mix Hot Dogs, New York Style Rippers. Also serving Fresh Cut Fries."/>
    <x v="115"/>
    <n v="0"/>
    <x v="2"/>
    <x v="0"/>
    <s v="USD"/>
    <n v="1424742162"/>
    <x v="1156"/>
    <n v="1422150162"/>
    <b v="0"/>
    <n v="0"/>
    <b v="0"/>
    <s v="food/food trucks"/>
    <n v="0"/>
    <x v="7"/>
    <n v="2015"/>
    <x v="19"/>
  </r>
  <r>
    <n v="2"/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x v="0"/>
    <s v="USD"/>
    <n v="1417795480"/>
    <x v="1157"/>
    <n v="1412607880"/>
    <b v="0"/>
    <n v="3"/>
    <b v="0"/>
    <s v="food/food trucks"/>
    <n v="50.33"/>
    <x v="7"/>
    <n v="2014"/>
    <x v="19"/>
  </r>
  <r>
    <n v="0"/>
    <n v="1158"/>
    <s v="Help me build my Tiny House Cupcake Bakery - Phase 1"/>
    <s v="It's been my dream to start my own cupcake bakery and it's now or never. Help me take the first steps toward building my dream."/>
    <x v="51"/>
    <n v="35"/>
    <x v="2"/>
    <x v="0"/>
    <s v="USD"/>
    <n v="1418091128"/>
    <x v="1158"/>
    <n v="1415499128"/>
    <b v="0"/>
    <n v="3"/>
    <b v="0"/>
    <s v="food/food trucks"/>
    <n v="11.67"/>
    <x v="7"/>
    <n v="2014"/>
    <x v="19"/>
  </r>
  <r>
    <n v="0"/>
    <n v="1159"/>
    <s v="Skewed Up Food Truck"/>
    <s v="Skewed Up food truck is my dream and need help getting it started, presenting some to the bank for my loan, spice up logo, etc."/>
    <x v="220"/>
    <n v="0"/>
    <x v="2"/>
    <x v="0"/>
    <s v="USD"/>
    <n v="1435679100"/>
    <x v="1159"/>
    <n v="1433006765"/>
    <b v="0"/>
    <n v="0"/>
    <b v="0"/>
    <s v="food/food trucks"/>
    <n v="0"/>
    <x v="7"/>
    <n v="2015"/>
    <x v="19"/>
  </r>
  <r>
    <n v="4"/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x v="0"/>
    <s v="USD"/>
    <n v="1427510586"/>
    <x v="1160"/>
    <n v="1424922186"/>
    <b v="0"/>
    <n v="19"/>
    <b v="0"/>
    <s v="food/food trucks"/>
    <n v="60.79"/>
    <x v="7"/>
    <n v="2015"/>
    <x v="19"/>
  </r>
  <r>
    <n v="0"/>
    <n v="1161"/>
    <s v="Pyros Brick Oven Pizza in a Food Truck."/>
    <s v="Amazing delicious pizza a real hit a true niche that has not been explored ground floor opportunity in food trucks done by a real chef"/>
    <x v="102"/>
    <n v="0"/>
    <x v="2"/>
    <x v="0"/>
    <s v="USD"/>
    <n v="1432047989"/>
    <x v="1161"/>
    <n v="1430233589"/>
    <b v="0"/>
    <n v="0"/>
    <b v="0"/>
    <s v="food/food trucks"/>
    <n v="0"/>
    <x v="7"/>
    <n v="2015"/>
    <x v="19"/>
  </r>
  <r>
    <n v="0"/>
    <n v="1162"/>
    <s v="Super Natural Kooking"/>
    <s v="Solar Powered, Recycled Fryer Oil for Truck Fuel, Locally Grown Organic &amp; Hormone Free Foods, Pop-up Bands, Private Party and Functions"/>
    <x v="127"/>
    <n v="35"/>
    <x v="2"/>
    <x v="0"/>
    <s v="USD"/>
    <n v="1411662264"/>
    <x v="1162"/>
    <n v="1408983864"/>
    <b v="0"/>
    <n v="2"/>
    <b v="0"/>
    <s v="food/food trucks"/>
    <n v="17.5"/>
    <x v="7"/>
    <n v="2014"/>
    <x v="19"/>
  </r>
  <r>
    <n v="0"/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x v="0"/>
    <s v="USD"/>
    <n v="1407604920"/>
    <x v="1163"/>
    <n v="1405012920"/>
    <b v="0"/>
    <n v="0"/>
    <b v="0"/>
    <s v="food/food trucks"/>
    <n v="0"/>
    <x v="7"/>
    <n v="2014"/>
    <x v="19"/>
  </r>
  <r>
    <n v="0"/>
    <n v="1164"/>
    <s v="Bayou Classic BBQ"/>
    <s v="Bayou Classic BBQ will be  Mansura,LA _x000a_newest and best mobile food truck_x000a_serving delicious BBQ Georgia style slow_x000a_smoke BBQ!"/>
    <x v="3"/>
    <n v="0"/>
    <x v="2"/>
    <x v="0"/>
    <s v="USD"/>
    <n v="1466270582"/>
    <x v="1164"/>
    <n v="1463678582"/>
    <b v="0"/>
    <n v="0"/>
    <b v="0"/>
    <s v="food/food trucks"/>
    <n v="0"/>
    <x v="7"/>
    <n v="2016"/>
    <x v="19"/>
  </r>
  <r>
    <n v="21"/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x v="0"/>
    <s v="USD"/>
    <n v="1404623330"/>
    <x v="1165"/>
    <n v="1401685730"/>
    <b v="0"/>
    <n v="25"/>
    <b v="0"/>
    <s v="food/food trucks"/>
    <n v="82.82"/>
    <x v="7"/>
    <n v="2014"/>
    <x v="19"/>
  </r>
  <r>
    <n v="19"/>
    <n v="1166"/>
    <s v="Fire On High: Organic Food Truck on a Mission"/>
    <s v="Making delicious healthy food affordable &amp; accessible to ALL Cincinnati neighborhoods. Locally sourced, seasonally-inspired menu"/>
    <x v="36"/>
    <n v="2871"/>
    <x v="2"/>
    <x v="0"/>
    <s v="USD"/>
    <n v="1435291200"/>
    <x v="1166"/>
    <n v="1432640342"/>
    <b v="0"/>
    <n v="8"/>
    <b v="0"/>
    <s v="food/food trucks"/>
    <n v="358.88"/>
    <x v="7"/>
    <n v="2015"/>
    <x v="19"/>
  </r>
  <r>
    <n v="2"/>
    <n v="1167"/>
    <s v="Empanada Express Food Truck"/>
    <s v="A mobile food truck serving up a Latino-inspired fusion cuisine using fresh, local, &amp; organic ingredients!"/>
    <x v="127"/>
    <n v="979"/>
    <x v="2"/>
    <x v="0"/>
    <s v="USD"/>
    <n v="1410543495"/>
    <x v="1167"/>
    <n v="1407865095"/>
    <b v="0"/>
    <n v="16"/>
    <b v="0"/>
    <s v="food/food trucks"/>
    <n v="61.19"/>
    <x v="7"/>
    <n v="2014"/>
    <x v="19"/>
  </r>
  <r>
    <n v="6"/>
    <n v="1168"/>
    <s v="SiMpLy FreSH fOoD TrUck"/>
    <s v="Simply fresh farm to table on wheels working close with local farms to ensure the highest of quality of product ."/>
    <x v="102"/>
    <n v="1020"/>
    <x v="2"/>
    <x v="0"/>
    <s v="USD"/>
    <n v="1474507065"/>
    <x v="1168"/>
    <n v="1471915065"/>
    <b v="0"/>
    <n v="3"/>
    <b v="0"/>
    <s v="food/food trucks"/>
    <n v="340"/>
    <x v="7"/>
    <n v="2016"/>
    <x v="19"/>
  </r>
  <r>
    <n v="0"/>
    <n v="1169"/>
    <s v="FREE Shuttle Service in Downtown Los Angeles"/>
    <s v="Our service provides door-to-door shuttle transportation in Downtown Los Angeles. FREE to passengers - driver tip appreciated."/>
    <x v="3"/>
    <n v="17"/>
    <x v="2"/>
    <x v="0"/>
    <s v="USD"/>
    <n v="1424593763"/>
    <x v="1169"/>
    <n v="1422001763"/>
    <b v="0"/>
    <n v="3"/>
    <b v="0"/>
    <s v="food/food trucks"/>
    <n v="5.67"/>
    <x v="7"/>
    <n v="2015"/>
    <x v="19"/>
  </r>
  <r>
    <n v="0"/>
    <n v="1170"/>
    <s v="Its A Rib Thing"/>
    <s v="They are sweet, sticky and incredibly addictive. People are left with a huge smile and a full stomach but still ask for more!!!"/>
    <x v="31"/>
    <n v="100"/>
    <x v="2"/>
    <x v="1"/>
    <s v="GBP"/>
    <n v="1433021171"/>
    <x v="1170"/>
    <n v="1430429171"/>
    <b v="0"/>
    <n v="2"/>
    <b v="0"/>
    <s v="food/food trucks"/>
    <n v="50"/>
    <x v="7"/>
    <n v="2015"/>
    <x v="19"/>
  </r>
  <r>
    <n v="0"/>
    <n v="1171"/>
    <s v="The Mean Green Purple Machine"/>
    <s v="Tulsa's first true biodiesel, alternative energy powered food truck! Oh yeah, and delicious food!"/>
    <x v="31"/>
    <n v="25"/>
    <x v="2"/>
    <x v="0"/>
    <s v="USD"/>
    <n v="1415909927"/>
    <x v="1171"/>
    <n v="1414351127"/>
    <b v="0"/>
    <n v="1"/>
    <b v="0"/>
    <s v="food/food trucks"/>
    <n v="25"/>
    <x v="7"/>
    <n v="2014"/>
    <x v="19"/>
  </r>
  <r>
    <n v="0"/>
    <n v="1172"/>
    <s v="let your dayz take you to the dogs."/>
    <s v="Bringing YOUR favorite dog recipes to the streets."/>
    <x v="7"/>
    <n v="0"/>
    <x v="2"/>
    <x v="0"/>
    <s v="USD"/>
    <n v="1408551752"/>
    <x v="1172"/>
    <n v="1405959752"/>
    <b v="0"/>
    <n v="0"/>
    <b v="0"/>
    <s v="food/food trucks"/>
    <n v="0"/>
    <x v="7"/>
    <n v="2014"/>
    <x v="19"/>
  </r>
  <r>
    <n v="0"/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x v="0"/>
    <s v="USD"/>
    <n v="1438576057"/>
    <x v="1173"/>
    <n v="1435552057"/>
    <b v="0"/>
    <n v="1"/>
    <b v="0"/>
    <s v="food/food trucks"/>
    <n v="30"/>
    <x v="7"/>
    <n v="2015"/>
    <x v="19"/>
  </r>
  <r>
    <n v="6"/>
    <n v="1174"/>
    <s v="Give The Black Burro a Stable Stable"/>
    <s v="Help me purchase a parking space to be the Burro's permanant home, I need your help to raise $15,000!"/>
    <x v="36"/>
    <n v="886"/>
    <x v="2"/>
    <x v="0"/>
    <s v="USD"/>
    <n v="1462738327"/>
    <x v="1174"/>
    <n v="1460146327"/>
    <b v="0"/>
    <n v="19"/>
    <b v="0"/>
    <s v="food/food trucks"/>
    <n v="46.63"/>
    <x v="7"/>
    <n v="2016"/>
    <x v="19"/>
  </r>
  <r>
    <n v="3"/>
    <n v="1175"/>
    <s v="Bad To The Cone Food Service ATX"/>
    <s v="&quot;Create-Your-Cone&quot;. Freshly made waffle cones stuffed with your choice of yummy ingredients, or frozen yogurt!"/>
    <x v="22"/>
    <n v="585"/>
    <x v="2"/>
    <x v="0"/>
    <s v="USD"/>
    <n v="1436981339"/>
    <x v="1175"/>
    <n v="1434389339"/>
    <b v="0"/>
    <n v="9"/>
    <b v="0"/>
    <s v="food/food trucks"/>
    <n v="65"/>
    <x v="7"/>
    <n v="2015"/>
    <x v="19"/>
  </r>
  <r>
    <n v="0"/>
    <n v="1176"/>
    <s v="Mirlin's Sushi"/>
    <s v="Mirlins Sushi!_x000a_Find us on Facebook!_x000a_(Gives backers a voice, and a direct link to us! No kickstarter disappearing act here!)"/>
    <x v="164"/>
    <n v="10"/>
    <x v="2"/>
    <x v="2"/>
    <s v="AUD"/>
    <n v="1488805200"/>
    <x v="1176"/>
    <n v="1484094498"/>
    <b v="0"/>
    <n v="1"/>
    <b v="0"/>
    <s v="food/food trucks"/>
    <n v="10"/>
    <x v="7"/>
    <n v="2017"/>
    <x v="19"/>
  </r>
  <r>
    <n v="0"/>
    <n v="1177"/>
    <s v="Funnel Cakes come to the UK!"/>
    <s v="Its CRAZY the UK is still in the dark about funnel cakes! We want to convert a trailer and show the country what they've been missing!"/>
    <x v="12"/>
    <n v="0"/>
    <x v="2"/>
    <x v="1"/>
    <s v="GBP"/>
    <n v="1413388296"/>
    <x v="1177"/>
    <n v="1410796296"/>
    <b v="0"/>
    <n v="0"/>
    <b v="0"/>
    <s v="food/food trucks"/>
    <n v="0"/>
    <x v="7"/>
    <n v="2014"/>
    <x v="19"/>
  </r>
  <r>
    <n v="0"/>
    <n v="1178"/>
    <s v="Thella's, food, tacos, burritos, health"/>
    <s v="Hi, Thella's is an idea of a local inexpensive burrito truck, where we want take the delicious burritos and tacos to whole new level"/>
    <x v="96"/>
    <n v="5"/>
    <x v="2"/>
    <x v="0"/>
    <s v="USD"/>
    <n v="1408225452"/>
    <x v="1178"/>
    <n v="1405633452"/>
    <b v="0"/>
    <n v="1"/>
    <b v="0"/>
    <s v="food/food trucks"/>
    <n v="5"/>
    <x v="7"/>
    <n v="2014"/>
    <x v="19"/>
  </r>
  <r>
    <n v="5"/>
    <n v="1179"/>
    <s v="El Camion Roja"/>
    <s v="Mexican Style Food Truck, run by a Red Seal Chef, in a town with NO MEXICAN FOOD! That is a culinary emergency situation!"/>
    <x v="127"/>
    <n v="3200"/>
    <x v="2"/>
    <x v="5"/>
    <s v="CAD"/>
    <n v="1446052627"/>
    <x v="1179"/>
    <n v="1443460627"/>
    <b v="0"/>
    <n v="5"/>
    <b v="0"/>
    <s v="food/food trucks"/>
    <n v="640"/>
    <x v="7"/>
    <n v="2015"/>
    <x v="19"/>
  </r>
  <r>
    <n v="12"/>
    <n v="1180"/>
    <s v="Hogzilla S.O.W. (Squeals On Wheels) A Veteran Owned Company"/>
    <s v="We would like to start a military-themed food truck to serve the Battle Creek/Kalamazoo area."/>
    <x v="63"/>
    <n v="5875"/>
    <x v="2"/>
    <x v="0"/>
    <s v="USD"/>
    <n v="1403983314"/>
    <x v="1180"/>
    <n v="1400786514"/>
    <b v="0"/>
    <n v="85"/>
    <b v="0"/>
    <s v="food/food trucks"/>
    <n v="69.12"/>
    <x v="7"/>
    <n v="2014"/>
    <x v="19"/>
  </r>
  <r>
    <n v="0"/>
    <n v="1181"/>
    <s v="Gringo Loco Tacos Food Truck"/>
    <s v="Bringing the best tacos to the streets of Chicago!"/>
    <x v="63"/>
    <n v="4"/>
    <x v="2"/>
    <x v="0"/>
    <s v="USD"/>
    <n v="1425197321"/>
    <x v="1181"/>
    <n v="1422605321"/>
    <b v="0"/>
    <n v="3"/>
    <b v="0"/>
    <s v="food/food trucks"/>
    <n v="1.33"/>
    <x v="7"/>
    <n v="2015"/>
    <x v="19"/>
  </r>
  <r>
    <n v="4"/>
    <n v="1182"/>
    <s v="J &amp; D Rolling Smoke BBQ expansion"/>
    <s v="Two  years ago this business was started to help a local non-profit.  We have since expanded and provide jobs in our small community."/>
    <x v="28"/>
    <n v="42"/>
    <x v="2"/>
    <x v="0"/>
    <s v="USD"/>
    <n v="1484239320"/>
    <x v="1182"/>
    <n v="1482609088"/>
    <b v="0"/>
    <n v="4"/>
    <b v="0"/>
    <s v="food/food trucks"/>
    <n v="10.5"/>
    <x v="7"/>
    <n v="2016"/>
    <x v="19"/>
  </r>
  <r>
    <n v="4"/>
    <n v="1183"/>
    <s v="Freshie's Donuts Food Trailer"/>
    <s v="Help Freshie keep her dream alive by pledging to get a donut truck! She will be able to do events as well as cater to the community"/>
    <x v="30"/>
    <n v="100"/>
    <x v="2"/>
    <x v="0"/>
    <s v="USD"/>
    <n v="1478059140"/>
    <x v="1183"/>
    <n v="1476391223"/>
    <b v="0"/>
    <n v="3"/>
    <b v="0"/>
    <s v="food/food trucks"/>
    <n v="33.33"/>
    <x v="7"/>
    <n v="2016"/>
    <x v="19"/>
  </r>
  <r>
    <n v="105"/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x v="1184"/>
    <n v="1483712611"/>
    <b v="0"/>
    <n v="375"/>
    <b v="1"/>
    <s v="photography/photobooks"/>
    <n v="61.56"/>
    <x v="8"/>
    <n v="2017"/>
    <x v="20"/>
  </r>
  <r>
    <n v="105"/>
    <n v="1185"/>
    <s v="Katrina  Reflections"/>
    <s v="A photo exhibition and book showcasing images and stories of our time in New Orleans, commemorating Katrinaâ€™s ten year anniversary."/>
    <x v="78"/>
    <n v="13180"/>
    <x v="0"/>
    <x v="0"/>
    <s v="USD"/>
    <n v="1433736000"/>
    <x v="1185"/>
    <n v="1430945149"/>
    <b v="0"/>
    <n v="111"/>
    <b v="1"/>
    <s v="photography/photobooks"/>
    <n v="118.74"/>
    <x v="8"/>
    <n v="2015"/>
    <x v="20"/>
  </r>
  <r>
    <n v="107"/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x v="1186"/>
    <n v="1430340195"/>
    <b v="0"/>
    <n v="123"/>
    <b v="1"/>
    <s v="photography/photobooks"/>
    <n v="65.08"/>
    <x v="8"/>
    <n v="2015"/>
    <x v="20"/>
  </r>
  <r>
    <n v="104"/>
    <n v="1187"/>
    <s v="&quot;SUNDANCERS: The Men of Utah&quot;"/>
    <s v="A gorgeous monograph of sensual imagery featuring the men of Utah, shot against the incredible expanses of land they call their own."/>
    <x v="222"/>
    <n v="9111"/>
    <x v="0"/>
    <x v="0"/>
    <s v="USD"/>
    <n v="1431885600"/>
    <x v="1187"/>
    <n v="1429133323"/>
    <b v="0"/>
    <n v="70"/>
    <b v="1"/>
    <s v="photography/photobooks"/>
    <n v="130.16"/>
    <x v="8"/>
    <n v="2015"/>
    <x v="20"/>
  </r>
  <r>
    <n v="161"/>
    <n v="1188"/>
    <s v="Because Dance."/>
    <s v="A photobook of young dancers and their inspiring stories, photographed in beautiful and unique locations."/>
    <x v="13"/>
    <n v="3211"/>
    <x v="0"/>
    <x v="5"/>
    <s v="CAD"/>
    <n v="1482943740"/>
    <x v="1188"/>
    <n v="1481129340"/>
    <b v="0"/>
    <n v="85"/>
    <b v="1"/>
    <s v="photography/photobooks"/>
    <n v="37.78"/>
    <x v="8"/>
    <n v="2016"/>
    <x v="20"/>
  </r>
  <r>
    <n v="108"/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x v="1189"/>
    <n v="1465428595"/>
    <b v="0"/>
    <n v="86"/>
    <b v="1"/>
    <s v="photography/photobooks"/>
    <n v="112.79"/>
    <x v="8"/>
    <n v="2016"/>
    <x v="20"/>
  </r>
  <r>
    <n v="135"/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x v="1190"/>
    <n v="1406908725"/>
    <b v="0"/>
    <n v="13"/>
    <b v="1"/>
    <s v="photography/photobooks"/>
    <n v="51.92"/>
    <x v="8"/>
    <n v="2014"/>
    <x v="20"/>
  </r>
  <r>
    <n v="109"/>
    <n v="1191"/>
    <s v="Good Morning Japan"/>
    <s v="A photo journal capturing 30 days of sweetness in Kyoto, Tokyo, and more. Join me to see the cutest &amp; prettiest images of Japan :)"/>
    <x v="200"/>
    <n v="2945"/>
    <x v="0"/>
    <x v="0"/>
    <s v="USD"/>
    <n v="1458480560"/>
    <x v="1191"/>
    <n v="1455892160"/>
    <b v="0"/>
    <n v="33"/>
    <b v="1"/>
    <s v="photography/photobooks"/>
    <n v="89.24"/>
    <x v="8"/>
    <n v="2016"/>
    <x v="20"/>
  </r>
  <r>
    <n v="290"/>
    <n v="1192"/>
    <s v="Other Worlds - A Make 100 Project"/>
    <s v="A macro landscape photography art book &amp; limited edition prints. A Make 100 project."/>
    <x v="213"/>
    <n v="290"/>
    <x v="0"/>
    <x v="1"/>
    <s v="GBP"/>
    <n v="1486814978"/>
    <x v="1192"/>
    <n v="1484222978"/>
    <b v="0"/>
    <n v="15"/>
    <b v="1"/>
    <s v="photography/photobooks"/>
    <n v="19.329999999999998"/>
    <x v="8"/>
    <n v="2017"/>
    <x v="20"/>
  </r>
  <r>
    <n v="104"/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x v="0"/>
    <s v="USD"/>
    <n v="1460223453"/>
    <x v="1193"/>
    <n v="1455043053"/>
    <b v="0"/>
    <n v="273"/>
    <b v="1"/>
    <s v="photography/photobooks"/>
    <n v="79.97"/>
    <x v="8"/>
    <n v="2016"/>
    <x v="20"/>
  </r>
  <r>
    <n v="322"/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x v="17"/>
    <s v="EUR"/>
    <n v="1428493379"/>
    <x v="1194"/>
    <n v="1425901379"/>
    <b v="0"/>
    <n v="714"/>
    <b v="1"/>
    <s v="photography/photobooks"/>
    <n v="56.41"/>
    <x v="8"/>
    <n v="2015"/>
    <x v="20"/>
  </r>
  <r>
    <n v="135"/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3"/>
    <s v="EUR"/>
    <n v="1450602000"/>
    <x v="1195"/>
    <n v="1445415653"/>
    <b v="0"/>
    <n v="170"/>
    <b v="1"/>
    <s v="photography/photobooks"/>
    <n v="79.41"/>
    <x v="8"/>
    <n v="2015"/>
    <x v="20"/>
  </r>
  <r>
    <n v="270"/>
    <n v="1196"/>
    <s v="NAKED IBIZA - A Large Scale Photography Book by Dylan Rosser"/>
    <s v="A book of male nudes photographed on location in Ibiza over the last 4 years."/>
    <x v="107"/>
    <n v="39137"/>
    <x v="0"/>
    <x v="1"/>
    <s v="GBP"/>
    <n v="1450467539"/>
    <x v="1196"/>
    <n v="1447875539"/>
    <b v="0"/>
    <n v="512"/>
    <b v="1"/>
    <s v="photography/photobooks"/>
    <n v="76.44"/>
    <x v="8"/>
    <n v="2015"/>
    <x v="20"/>
  </r>
  <r>
    <n v="253"/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x v="1197"/>
    <n v="1463155034"/>
    <b v="0"/>
    <n v="314"/>
    <b v="1"/>
    <s v="photography/photobooks"/>
    <n v="121"/>
    <x v="8"/>
    <n v="2016"/>
    <x v="20"/>
  </r>
  <r>
    <n v="261"/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x v="1198"/>
    <n v="1448463086"/>
    <b v="0"/>
    <n v="167"/>
    <b v="1"/>
    <s v="photography/photobooks"/>
    <n v="54.62"/>
    <x v="8"/>
    <n v="2015"/>
    <x v="20"/>
  </r>
  <r>
    <n v="101"/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x v="1"/>
    <s v="GBP"/>
    <n v="1436380200"/>
    <x v="1199"/>
    <n v="1433615400"/>
    <b v="0"/>
    <n v="9"/>
    <b v="1"/>
    <s v="photography/photobooks"/>
    <n v="299.22000000000003"/>
    <x v="8"/>
    <n v="2015"/>
    <x v="20"/>
  </r>
  <r>
    <n v="126"/>
    <n v="1200"/>
    <s v="Modern Nomads"/>
    <s v="Modern Nomads Journal is an 88 page magazine style publication containing photo stories about Somalis in the Horn of Africa."/>
    <x v="225"/>
    <n v="6029"/>
    <x v="0"/>
    <x v="0"/>
    <s v="USD"/>
    <n v="1429183656"/>
    <x v="1200"/>
    <n v="1427369256"/>
    <b v="0"/>
    <n v="103"/>
    <b v="1"/>
    <s v="photography/photobooks"/>
    <n v="58.53"/>
    <x v="8"/>
    <n v="2015"/>
    <x v="20"/>
  </r>
  <r>
    <n v="102"/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x v="1201"/>
    <n v="1466001246"/>
    <b v="0"/>
    <n v="111"/>
    <b v="1"/>
    <s v="photography/photobooks"/>
    <n v="55.37"/>
    <x v="8"/>
    <n v="2016"/>
    <x v="20"/>
  </r>
  <r>
    <n v="199"/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x v="1202"/>
    <n v="1432796154"/>
    <b v="0"/>
    <n v="271"/>
    <b v="1"/>
    <s v="photography/photobooks"/>
    <n v="183.8"/>
    <x v="8"/>
    <n v="2015"/>
    <x v="20"/>
  </r>
  <r>
    <n v="102"/>
    <n v="1203"/>
    <s v="reAPPEARANCES   a limited edition photography book"/>
    <s v="reAPPEARANCES is a series of photographs shot with a digital toy camera, a visual and cultural journey through appearances."/>
    <x v="226"/>
    <n v="16700"/>
    <x v="0"/>
    <x v="0"/>
    <s v="USD"/>
    <n v="1433083527"/>
    <x v="1203"/>
    <n v="1430491527"/>
    <b v="0"/>
    <n v="101"/>
    <b v="1"/>
    <s v="photography/photobooks"/>
    <n v="165.35"/>
    <x v="8"/>
    <n v="2015"/>
    <x v="20"/>
  </r>
  <r>
    <n v="103"/>
    <n v="1204"/>
    <s v="Miles From Los Angeles - A Photo Book of the Western U.S."/>
    <s v="A fine art book capturing the beauty of nature in the Western United States by landscape photographer Cheyne Walls."/>
    <x v="93"/>
    <n v="13383"/>
    <x v="0"/>
    <x v="0"/>
    <s v="USD"/>
    <n v="1449205200"/>
    <x v="1204"/>
    <n v="1445363833"/>
    <b v="0"/>
    <n v="57"/>
    <b v="1"/>
    <s v="photography/photobooks"/>
    <n v="234.79"/>
    <x v="8"/>
    <n v="2015"/>
    <x v="20"/>
  </r>
  <r>
    <n v="101"/>
    <n v="1205"/>
    <s v="Afro-Iran:Â The Unknown Minority"/>
    <s v="A photo book by photographer Mahdi Ehsaei depicting the little known minority of Afro-Iranians in South Iran in fascinating portraits."/>
    <x v="93"/>
    <n v="13112"/>
    <x v="0"/>
    <x v="12"/>
    <s v="EUR"/>
    <n v="1434197351"/>
    <x v="1205"/>
    <n v="1431605351"/>
    <b v="0"/>
    <n v="62"/>
    <b v="1"/>
    <s v="photography/photobooks"/>
    <n v="211.48"/>
    <x v="8"/>
    <n v="2015"/>
    <x v="20"/>
  </r>
  <r>
    <n v="115"/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5"/>
    <s v="EUR"/>
    <n v="1489238940"/>
    <x v="1206"/>
    <n v="1486406253"/>
    <b v="0"/>
    <n v="32"/>
    <b v="1"/>
    <s v="photography/photobooks"/>
    <n v="32.340000000000003"/>
    <x v="8"/>
    <n v="2017"/>
    <x v="20"/>
  </r>
  <r>
    <n v="104"/>
    <n v="1207"/>
    <s v="ITALIANA"/>
    <s v="A humanistic photo book about ancestral &amp; post-modern Italy."/>
    <x v="227"/>
    <n v="17396"/>
    <x v="0"/>
    <x v="13"/>
    <s v="EUR"/>
    <n v="1459418400"/>
    <x v="1207"/>
    <n v="1456827573"/>
    <b v="0"/>
    <n v="141"/>
    <b v="1"/>
    <s v="photography/photobooks"/>
    <n v="123.38"/>
    <x v="8"/>
    <n v="2016"/>
    <x v="20"/>
  </r>
  <r>
    <n v="155"/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x v="1208"/>
    <n v="1456246864"/>
    <b v="0"/>
    <n v="75"/>
    <b v="1"/>
    <s v="photography/photobooks"/>
    <n v="207.07"/>
    <x v="8"/>
    <n v="2016"/>
    <x v="20"/>
  </r>
  <r>
    <n v="106"/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x v="1209"/>
    <n v="1485461905"/>
    <b v="0"/>
    <n v="46"/>
    <b v="1"/>
    <s v="photography/photobooks"/>
    <n v="138.26"/>
    <x v="8"/>
    <n v="2017"/>
    <x v="20"/>
  </r>
  <r>
    <n v="254"/>
    <n v="1210"/>
    <s v="Det Andra GÃ¶teborg"/>
    <s v="En fotobok om livet i det enda andra GÃ¶teborg i vÃ¤rlden"/>
    <x v="22"/>
    <n v="50863"/>
    <x v="0"/>
    <x v="11"/>
    <s v="SEK"/>
    <n v="1433106000"/>
    <x v="1210"/>
    <n v="1431124572"/>
    <b v="0"/>
    <n v="103"/>
    <b v="1"/>
    <s v="photography/photobooks"/>
    <n v="493.82"/>
    <x v="8"/>
    <n v="2015"/>
    <x v="20"/>
  </r>
  <r>
    <n v="101"/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x v="1211"/>
    <n v="1464209261"/>
    <b v="0"/>
    <n v="6"/>
    <b v="1"/>
    <s v="photography/photobooks"/>
    <n v="168.5"/>
    <x v="8"/>
    <n v="2016"/>
    <x v="20"/>
  </r>
  <r>
    <n v="129"/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x v="1212"/>
    <n v="1447195695"/>
    <b v="0"/>
    <n v="83"/>
    <b v="1"/>
    <s v="photography/photobooks"/>
    <n v="38.869999999999997"/>
    <x v="8"/>
    <n v="2015"/>
    <x v="20"/>
  </r>
  <r>
    <n v="102"/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n v="1485886100"/>
    <x v="1213"/>
    <n v="1482862100"/>
    <b v="0"/>
    <n v="108"/>
    <b v="1"/>
    <s v="photography/photobooks"/>
    <n v="61.53"/>
    <x v="8"/>
    <n v="2016"/>
    <x v="20"/>
  </r>
  <r>
    <n v="132"/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x v="1214"/>
    <n v="1428696605"/>
    <b v="0"/>
    <n v="25"/>
    <b v="1"/>
    <s v="photography/photobooks"/>
    <n v="105.44"/>
    <x v="8"/>
    <n v="2015"/>
    <x v="20"/>
  </r>
  <r>
    <n v="786"/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x v="1215"/>
    <n v="1398895756"/>
    <b v="0"/>
    <n v="549"/>
    <b v="1"/>
    <s v="photography/photobooks"/>
    <n v="71.59"/>
    <x v="8"/>
    <n v="2014"/>
    <x v="20"/>
  </r>
  <r>
    <n v="146"/>
    <n v="1216"/>
    <s v="In Training: a book of Bonsai photographs"/>
    <s v="A fine art photography book taking a new look at the art of bonsai."/>
    <x v="32"/>
    <n v="20398"/>
    <x v="0"/>
    <x v="0"/>
    <s v="USD"/>
    <n v="1443826980"/>
    <x v="1216"/>
    <n v="1441032457"/>
    <b v="0"/>
    <n v="222"/>
    <b v="1"/>
    <s v="photography/photobooks"/>
    <n v="91.88"/>
    <x v="8"/>
    <n v="2015"/>
    <x v="20"/>
  </r>
  <r>
    <n v="103"/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x v="0"/>
    <s v="USD"/>
    <n v="1468524340"/>
    <x v="1217"/>
    <n v="1465932340"/>
    <b v="0"/>
    <n v="183"/>
    <b v="1"/>
    <s v="photography/photobooks"/>
    <n v="148.57"/>
    <x v="8"/>
    <n v="2016"/>
    <x v="20"/>
  </r>
  <r>
    <n v="172"/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x v="1218"/>
    <n v="1443714800"/>
    <b v="0"/>
    <n v="89"/>
    <b v="1"/>
    <s v="photography/photobooks"/>
    <n v="174.21"/>
    <x v="8"/>
    <n v="2015"/>
    <x v="20"/>
  </r>
  <r>
    <n v="159"/>
    <n v="1219"/>
    <s v="The Box"/>
    <s v="The Box is a fine art book of Ron Amato's innovative and seductive photography project."/>
    <x v="229"/>
    <n v="26024"/>
    <x v="0"/>
    <x v="0"/>
    <s v="USD"/>
    <n v="1476961513"/>
    <x v="1219"/>
    <n v="1474369513"/>
    <b v="0"/>
    <n v="253"/>
    <b v="1"/>
    <s v="photography/photobooks"/>
    <n v="102.86"/>
    <x v="8"/>
    <n v="2016"/>
    <x v="20"/>
  </r>
  <r>
    <n v="104"/>
    <n v="1220"/>
    <s v="All The People"/>
    <s v="A beautiful photo art book of portraits and conversations with people that may expand your idea of gender."/>
    <x v="36"/>
    <n v="15565"/>
    <x v="0"/>
    <x v="12"/>
    <s v="EUR"/>
    <n v="1440515112"/>
    <x v="1220"/>
    <n v="1437923112"/>
    <b v="0"/>
    <n v="140"/>
    <b v="1"/>
    <s v="photography/photobooks"/>
    <n v="111.18"/>
    <x v="8"/>
    <n v="2015"/>
    <x v="20"/>
  </r>
  <r>
    <n v="111"/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x v="1221"/>
    <n v="1478431488"/>
    <b v="0"/>
    <n v="103"/>
    <b v="1"/>
    <s v="photography/photobooks"/>
    <n v="23.8"/>
    <x v="8"/>
    <n v="2016"/>
    <x v="20"/>
  </r>
  <r>
    <n v="280"/>
    <n v="1222"/>
    <s v="Project Pilgrim"/>
    <s v="Project Pilgrim is my effort to work towards normalizing mental health."/>
    <x v="23"/>
    <n v="11215"/>
    <x v="0"/>
    <x v="5"/>
    <s v="CAD"/>
    <n v="1459483200"/>
    <x v="1222"/>
    <n v="1456852647"/>
    <b v="0"/>
    <n v="138"/>
    <b v="1"/>
    <s v="photography/photobooks"/>
    <n v="81.27"/>
    <x v="8"/>
    <n v="2016"/>
    <x v="20"/>
  </r>
  <r>
    <n v="112"/>
    <n v="1223"/>
    <s v="YOSEMITE PEOPLE"/>
    <s v="A photography book focusing on the people rather than the nature at Yosemite National Park."/>
    <x v="230"/>
    <n v="22197"/>
    <x v="0"/>
    <x v="0"/>
    <s v="USD"/>
    <n v="1478754909"/>
    <x v="1223"/>
    <n v="1476159309"/>
    <b v="0"/>
    <n v="191"/>
    <b v="1"/>
    <s v="photography/photobooks"/>
    <n v="116.21"/>
    <x v="8"/>
    <n v="2016"/>
    <x v="20"/>
  </r>
  <r>
    <n v="7"/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x v="1224"/>
    <n v="1396876302"/>
    <b v="0"/>
    <n v="18"/>
    <b v="0"/>
    <s v="music/world music"/>
    <n v="58.89"/>
    <x v="4"/>
    <n v="2014"/>
    <x v="21"/>
  </r>
  <r>
    <n v="4"/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x v="1225"/>
    <n v="1377294278"/>
    <b v="0"/>
    <n v="3"/>
    <b v="0"/>
    <s v="music/world music"/>
    <n v="44"/>
    <x v="4"/>
    <n v="2013"/>
    <x v="21"/>
  </r>
  <r>
    <n v="4"/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n v="1398042000"/>
    <x v="1226"/>
    <n v="1395089981"/>
    <b v="0"/>
    <n v="40"/>
    <b v="0"/>
    <s v="music/world music"/>
    <n v="48.43"/>
    <x v="4"/>
    <n v="2014"/>
    <x v="21"/>
  </r>
  <r>
    <n v="0"/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x v="1227"/>
    <n v="1404770616"/>
    <b v="0"/>
    <n v="0"/>
    <b v="0"/>
    <s v="music/world music"/>
    <n v="0"/>
    <x v="4"/>
    <n v="2014"/>
    <x v="21"/>
  </r>
  <r>
    <n v="29"/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x v="1228"/>
    <n v="1312047008"/>
    <b v="0"/>
    <n v="24"/>
    <b v="0"/>
    <s v="music/world music"/>
    <n v="61.04"/>
    <x v="4"/>
    <n v="2011"/>
    <x v="21"/>
  </r>
  <r>
    <n v="1"/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n v="1334592000"/>
    <x v="1229"/>
    <n v="1331982127"/>
    <b v="0"/>
    <n v="1"/>
    <b v="0"/>
    <s v="music/world music"/>
    <n v="25"/>
    <x v="4"/>
    <n v="2012"/>
    <x v="21"/>
  </r>
  <r>
    <n v="0"/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n v="1298589630"/>
    <x v="1230"/>
    <n v="1295997630"/>
    <b v="0"/>
    <n v="0"/>
    <b v="0"/>
    <s v="music/world music"/>
    <n v="0"/>
    <x v="4"/>
    <n v="2011"/>
    <x v="21"/>
  </r>
  <r>
    <n v="0"/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x v="1231"/>
    <n v="1436394968"/>
    <b v="0"/>
    <n v="0"/>
    <b v="0"/>
    <s v="music/world music"/>
    <n v="0"/>
    <x v="4"/>
    <n v="2015"/>
    <x v="21"/>
  </r>
  <r>
    <n v="1"/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x v="1232"/>
    <n v="1377030070"/>
    <b v="0"/>
    <n v="1"/>
    <b v="0"/>
    <s v="music/world music"/>
    <n v="40"/>
    <x v="4"/>
    <n v="2013"/>
    <x v="21"/>
  </r>
  <r>
    <n v="12"/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x v="1233"/>
    <n v="1328049974"/>
    <b v="0"/>
    <n v="6"/>
    <b v="0"/>
    <s v="music/world music"/>
    <n v="19.329999999999998"/>
    <x v="4"/>
    <n v="2012"/>
    <x v="21"/>
  </r>
  <r>
    <n v="0"/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n v="1422903342"/>
    <x v="1234"/>
    <n v="1420311342"/>
    <b v="0"/>
    <n v="0"/>
    <b v="0"/>
    <s v="music/world music"/>
    <n v="0"/>
    <x v="4"/>
    <n v="2015"/>
    <x v="21"/>
  </r>
  <r>
    <n v="3"/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n v="1387077299"/>
    <x v="1235"/>
    <n v="1383621299"/>
    <b v="0"/>
    <n v="6"/>
    <b v="0"/>
    <s v="music/world music"/>
    <n v="35"/>
    <x v="4"/>
    <n v="2013"/>
    <x v="21"/>
  </r>
  <r>
    <n v="0"/>
    <n v="1236"/>
    <s v="&quot;Volando&quot; CD Release (Canceled)"/>
    <s v="Raising money to give the musicians their due."/>
    <x v="30"/>
    <n v="0"/>
    <x v="1"/>
    <x v="0"/>
    <s v="USD"/>
    <n v="1343491200"/>
    <x v="1236"/>
    <n v="1342801164"/>
    <b v="0"/>
    <n v="0"/>
    <b v="0"/>
    <s v="music/world music"/>
    <n v="0"/>
    <x v="4"/>
    <n v="2012"/>
    <x v="21"/>
  </r>
  <r>
    <n v="0"/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x v="1237"/>
    <n v="1344062865"/>
    <b v="0"/>
    <n v="0"/>
    <b v="0"/>
    <s v="music/world music"/>
    <n v="0"/>
    <x v="4"/>
    <n v="2012"/>
    <x v="21"/>
  </r>
  <r>
    <n v="18"/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x v="1238"/>
    <n v="1310049536"/>
    <b v="0"/>
    <n v="3"/>
    <b v="0"/>
    <s v="music/world music"/>
    <n v="59.33"/>
    <x v="4"/>
    <n v="2011"/>
    <x v="21"/>
  </r>
  <r>
    <n v="0"/>
    <n v="1239"/>
    <s v="Help Calmenco! finance new CD and Tour (Canceled)"/>
    <s v="Please consider helping us with our new CD and Riverdance Tour"/>
    <x v="30"/>
    <n v="0"/>
    <x v="1"/>
    <x v="0"/>
    <s v="USD"/>
    <n v="1325804767"/>
    <x v="1239"/>
    <n v="1323212767"/>
    <b v="0"/>
    <n v="0"/>
    <b v="0"/>
    <s v="music/world music"/>
    <n v="0"/>
    <x v="4"/>
    <n v="2011"/>
    <x v="21"/>
  </r>
  <r>
    <n v="3"/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x v="1240"/>
    <n v="1368579457"/>
    <b v="0"/>
    <n v="8"/>
    <b v="0"/>
    <s v="music/world music"/>
    <n v="30.13"/>
    <x v="4"/>
    <n v="2013"/>
    <x v="21"/>
  </r>
  <r>
    <n v="51"/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x v="1241"/>
    <n v="1413057980"/>
    <b v="0"/>
    <n v="34"/>
    <b v="0"/>
    <s v="music/world music"/>
    <n v="74.62"/>
    <x v="4"/>
    <n v="2014"/>
    <x v="21"/>
  </r>
  <r>
    <n v="1"/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n v="1315747080"/>
    <x v="1242"/>
    <n v="1314417502"/>
    <b v="0"/>
    <n v="1"/>
    <b v="0"/>
    <s v="music/world music"/>
    <n v="5"/>
    <x v="4"/>
    <n v="2011"/>
    <x v="21"/>
  </r>
  <r>
    <n v="14"/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x v="1243"/>
    <n v="1304888771"/>
    <b v="0"/>
    <n v="38"/>
    <b v="0"/>
    <s v="music/world music"/>
    <n v="44.5"/>
    <x v="4"/>
    <n v="2011"/>
    <x v="21"/>
  </r>
  <r>
    <n v="104"/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x v="1244"/>
    <n v="1363981723"/>
    <b v="1"/>
    <n v="45"/>
    <b v="1"/>
    <s v="music/rock"/>
    <n v="46.13"/>
    <x v="4"/>
    <n v="2013"/>
    <x v="11"/>
  </r>
  <r>
    <n v="120"/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x v="1245"/>
    <n v="1400163834"/>
    <b v="1"/>
    <n v="17"/>
    <b v="1"/>
    <s v="music/rock"/>
    <n v="141.47"/>
    <x v="4"/>
    <n v="2014"/>
    <x v="11"/>
  </r>
  <r>
    <n v="117"/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x v="1246"/>
    <n v="1319245349"/>
    <b v="1"/>
    <n v="31"/>
    <b v="1"/>
    <s v="music/rock"/>
    <n v="75.48"/>
    <x v="4"/>
    <n v="2011"/>
    <x v="11"/>
  </r>
  <r>
    <n v="122"/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x v="1247"/>
    <n v="1365231655"/>
    <b v="1"/>
    <n v="50"/>
    <b v="1"/>
    <s v="music/rock"/>
    <n v="85.5"/>
    <x v="4"/>
    <n v="2013"/>
    <x v="11"/>
  </r>
  <r>
    <n v="152"/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x v="1248"/>
    <n v="1399563953"/>
    <b v="1"/>
    <n v="59"/>
    <b v="1"/>
    <s v="music/rock"/>
    <n v="64.25"/>
    <x v="4"/>
    <n v="2014"/>
    <x v="11"/>
  </r>
  <r>
    <n v="104"/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x v="1249"/>
    <n v="1339091211"/>
    <b v="1"/>
    <n v="81"/>
    <b v="1"/>
    <s v="music/rock"/>
    <n v="64.47"/>
    <x v="4"/>
    <n v="2012"/>
    <x v="11"/>
  </r>
  <r>
    <n v="200"/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x v="1250"/>
    <n v="1406129131"/>
    <b v="1"/>
    <n v="508"/>
    <b v="1"/>
    <s v="music/rock"/>
    <n v="118.2"/>
    <x v="4"/>
    <n v="2014"/>
    <x v="11"/>
  </r>
  <r>
    <n v="102"/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x v="1251"/>
    <n v="1311795167"/>
    <b v="1"/>
    <n v="74"/>
    <b v="1"/>
    <s v="music/rock"/>
    <n v="82.54"/>
    <x v="4"/>
    <n v="2011"/>
    <x v="11"/>
  </r>
  <r>
    <n v="138"/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x v="1252"/>
    <n v="1380238969"/>
    <b v="1"/>
    <n v="141"/>
    <b v="1"/>
    <s v="music/rock"/>
    <n v="34.17"/>
    <x v="4"/>
    <n v="2013"/>
    <x v="11"/>
  </r>
  <r>
    <n v="303833"/>
    <n v="1253"/>
    <s v="Suburban Legends: New Album"/>
    <s v="Suburban Legends are working on the most important album EVER, but they are in need of your help and about 10 bucks... probably more!"/>
    <x v="185"/>
    <n v="30383.32"/>
    <x v="0"/>
    <x v="0"/>
    <s v="USD"/>
    <n v="1409770107"/>
    <x v="1253"/>
    <n v="1407178107"/>
    <b v="1"/>
    <n v="711"/>
    <b v="1"/>
    <s v="music/rock"/>
    <n v="42.73"/>
    <x v="4"/>
    <n v="2014"/>
    <x v="11"/>
  </r>
  <r>
    <n v="199"/>
    <n v="1254"/>
    <s v="Album4"/>
    <s v="Fresh off the heels of, &quot;Let the Waves Come in Threes,&quot; (#6 National Folk Chart) we're making a new record. Huge thanks for your help!"/>
    <x v="233"/>
    <n v="13323"/>
    <x v="0"/>
    <x v="0"/>
    <s v="USD"/>
    <n v="1293857940"/>
    <x v="1254"/>
    <n v="1288968886"/>
    <b v="1"/>
    <n v="141"/>
    <b v="1"/>
    <s v="music/rock"/>
    <n v="94.49"/>
    <x v="4"/>
    <n v="2010"/>
    <x v="11"/>
  </r>
  <r>
    <n v="202"/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x v="1255"/>
    <n v="1383337052"/>
    <b v="1"/>
    <n v="109"/>
    <b v="1"/>
    <s v="music/rock"/>
    <n v="55.7"/>
    <x v="4"/>
    <n v="2013"/>
    <x v="11"/>
  </r>
  <r>
    <n v="118"/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x v="1256"/>
    <n v="1326492231"/>
    <b v="1"/>
    <n v="361"/>
    <b v="1"/>
    <s v="music/rock"/>
    <n v="98.03"/>
    <x v="4"/>
    <n v="2012"/>
    <x v="11"/>
  </r>
  <r>
    <n v="295"/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x v="0"/>
    <s v="USD"/>
    <n v="1301792590"/>
    <x v="1257"/>
    <n v="1297562590"/>
    <b v="1"/>
    <n v="176"/>
    <b v="1"/>
    <s v="music/rock"/>
    <n v="92.1"/>
    <x v="4"/>
    <n v="2011"/>
    <x v="11"/>
  </r>
  <r>
    <n v="213"/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x v="1258"/>
    <n v="1375368012"/>
    <b v="1"/>
    <n v="670"/>
    <b v="1"/>
    <s v="music/rock"/>
    <n v="38.18"/>
    <x v="4"/>
    <n v="2013"/>
    <x v="11"/>
  </r>
  <r>
    <n v="104"/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x v="1259"/>
    <n v="1399504664"/>
    <b v="1"/>
    <n v="96"/>
    <b v="1"/>
    <s v="music/rock"/>
    <n v="27.15"/>
    <x v="4"/>
    <n v="2014"/>
    <x v="11"/>
  </r>
  <r>
    <n v="114"/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x v="0"/>
    <s v="USD"/>
    <n v="1393445620"/>
    <x v="1260"/>
    <n v="1390853620"/>
    <b v="1"/>
    <n v="74"/>
    <b v="1"/>
    <s v="music/rock"/>
    <n v="50.69"/>
    <x v="4"/>
    <n v="2014"/>
    <x v="11"/>
  </r>
  <r>
    <n v="101"/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x v="1261"/>
    <n v="1388391227"/>
    <b v="1"/>
    <n v="52"/>
    <b v="1"/>
    <s v="music/rock"/>
    <n v="38.94"/>
    <x v="4"/>
    <n v="2013"/>
    <x v="11"/>
  </r>
  <r>
    <n v="125"/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5"/>
    <s v="CAD"/>
    <n v="1392574692"/>
    <x v="1262"/>
    <n v="1389982692"/>
    <b v="1"/>
    <n v="105"/>
    <b v="1"/>
    <s v="music/rock"/>
    <n v="77.64"/>
    <x v="4"/>
    <n v="2014"/>
    <x v="11"/>
  </r>
  <r>
    <n v="119"/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x v="1263"/>
    <n v="1393034470"/>
    <b v="1"/>
    <n v="41"/>
    <b v="1"/>
    <s v="music/rock"/>
    <n v="43.54"/>
    <x v="4"/>
    <n v="2014"/>
    <x v="11"/>
  </r>
  <r>
    <n v="166"/>
    <n v="1264"/>
    <s v="Bear. is recording their first ep!"/>
    <s v="We are a four piece from Golden, CO, and have our hearts on getting into the studio this fall to get music from our heads to your ears."/>
    <x v="81"/>
    <n v="1082"/>
    <x v="0"/>
    <x v="0"/>
    <s v="USD"/>
    <n v="1383062083"/>
    <x v="1264"/>
    <n v="1380556483"/>
    <b v="1"/>
    <n v="34"/>
    <b v="1"/>
    <s v="music/rock"/>
    <n v="31.82"/>
    <x v="4"/>
    <n v="2013"/>
    <x v="11"/>
  </r>
  <r>
    <n v="119"/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x v="1265"/>
    <n v="1287071015"/>
    <b v="1"/>
    <n v="66"/>
    <b v="1"/>
    <s v="music/rock"/>
    <n v="63.18"/>
    <x v="4"/>
    <n v="2010"/>
    <x v="11"/>
  </r>
  <r>
    <n v="100"/>
    <n v="1266"/>
    <s v="Sensory Station's First EP"/>
    <s v="We are looking to record our first EP produced by Aaron Harris (ISIS/Palms) at Studio West."/>
    <x v="196"/>
    <n v="9545"/>
    <x v="0"/>
    <x v="0"/>
    <s v="USD"/>
    <n v="1389474145"/>
    <x v="1266"/>
    <n v="1386882145"/>
    <b v="1"/>
    <n v="50"/>
    <b v="1"/>
    <s v="music/rock"/>
    <n v="190.9"/>
    <x v="4"/>
    <n v="2013"/>
    <x v="11"/>
  </r>
  <r>
    <n v="102"/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x v="1267"/>
    <n v="1372082558"/>
    <b v="1"/>
    <n v="159"/>
    <b v="1"/>
    <s v="music/rock"/>
    <n v="140.86000000000001"/>
    <x v="4"/>
    <n v="2013"/>
    <x v="11"/>
  </r>
  <r>
    <n v="117"/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x v="1268"/>
    <n v="1377116247"/>
    <b v="1"/>
    <n v="182"/>
    <b v="1"/>
    <s v="music/rock"/>
    <n v="76.92"/>
    <x v="4"/>
    <n v="2013"/>
    <x v="11"/>
  </r>
  <r>
    <n v="109"/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x v="0"/>
    <s v="USD"/>
    <n v="1460764800"/>
    <x v="1269"/>
    <n v="1458157512"/>
    <b v="1"/>
    <n v="206"/>
    <b v="1"/>
    <s v="music/rock"/>
    <n v="99.16"/>
    <x v="4"/>
    <n v="2016"/>
    <x v="11"/>
  </r>
  <r>
    <n v="115"/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x v="1270"/>
    <n v="1327523642"/>
    <b v="1"/>
    <n v="169"/>
    <b v="1"/>
    <s v="music/rock"/>
    <n v="67.88"/>
    <x v="4"/>
    <n v="2012"/>
    <x v="11"/>
  </r>
  <r>
    <n v="102"/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x v="1271"/>
    <n v="1381767859"/>
    <b v="1"/>
    <n v="31"/>
    <b v="1"/>
    <s v="music/rock"/>
    <n v="246.29"/>
    <x v="4"/>
    <n v="2013"/>
    <x v="11"/>
  </r>
  <r>
    <n v="106"/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x v="1272"/>
    <n v="1270576379"/>
    <b v="1"/>
    <n v="28"/>
    <b v="1"/>
    <s v="music/rock"/>
    <n v="189.29"/>
    <x v="4"/>
    <n v="2010"/>
    <x v="11"/>
  </r>
  <r>
    <n v="104"/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x v="1273"/>
    <n v="1406914291"/>
    <b v="1"/>
    <n v="54"/>
    <b v="1"/>
    <s v="music/rock"/>
    <n v="76.67"/>
    <x v="4"/>
    <n v="2014"/>
    <x v="11"/>
  </r>
  <r>
    <n v="155"/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x v="1274"/>
    <n v="1343320425"/>
    <b v="1"/>
    <n v="467"/>
    <b v="1"/>
    <s v="music/rock"/>
    <n v="82.96"/>
    <x v="4"/>
    <n v="2012"/>
    <x v="11"/>
  </r>
  <r>
    <n v="162"/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x v="1275"/>
    <n v="1372884587"/>
    <b v="1"/>
    <n v="389"/>
    <b v="1"/>
    <s v="music/rock"/>
    <n v="62.52"/>
    <x v="4"/>
    <n v="2013"/>
    <x v="11"/>
  </r>
  <r>
    <n v="104"/>
    <n v="1276"/>
    <s v="MR. DREAM GOES TO JAIL"/>
    <s v="Sponsor this Brooklyn punk band's debut seven-inch, MR. DREAM GOES TO JAIL."/>
    <x v="9"/>
    <n v="3132.63"/>
    <x v="0"/>
    <x v="0"/>
    <s v="USD"/>
    <n v="1251777600"/>
    <x v="1276"/>
    <n v="1247504047"/>
    <b v="1"/>
    <n v="68"/>
    <b v="1"/>
    <s v="music/rock"/>
    <n v="46.07"/>
    <x v="4"/>
    <n v="2009"/>
    <x v="11"/>
  </r>
  <r>
    <n v="106"/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x v="1277"/>
    <n v="1343741347"/>
    <b v="1"/>
    <n v="413"/>
    <b v="1"/>
    <s v="music/rock"/>
    <n v="38.54"/>
    <x v="4"/>
    <n v="2012"/>
    <x v="11"/>
  </r>
  <r>
    <n v="155"/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n v="1403661600"/>
    <x v="1278"/>
    <n v="1401196766"/>
    <b v="1"/>
    <n v="190"/>
    <b v="1"/>
    <s v="music/rock"/>
    <n v="53.01"/>
    <x v="4"/>
    <n v="2014"/>
    <x v="11"/>
  </r>
  <r>
    <n v="111"/>
    <n v="1279"/>
    <s v="Making the Next Traveling Suitcase Album"/>
    <s v="The Traveling Suitcase is a 3-piece rock outfit from Oshkosh, WI. We have released 2 albums since 2010 and we are ready to record!"/>
    <x v="235"/>
    <n v="13864.17"/>
    <x v="0"/>
    <x v="0"/>
    <s v="USD"/>
    <n v="1395624170"/>
    <x v="1279"/>
    <n v="1392171770"/>
    <b v="1"/>
    <n v="189"/>
    <b v="1"/>
    <s v="music/rock"/>
    <n v="73.36"/>
    <x v="4"/>
    <n v="2014"/>
    <x v="11"/>
  </r>
  <r>
    <n v="111"/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x v="1280"/>
    <n v="1291227054"/>
    <b v="1"/>
    <n v="130"/>
    <b v="1"/>
    <s v="music/rock"/>
    <n v="127.98"/>
    <x v="4"/>
    <n v="2010"/>
    <x v="11"/>
  </r>
  <r>
    <n v="111"/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x v="1281"/>
    <n v="1373305836"/>
    <b v="1"/>
    <n v="74"/>
    <b v="1"/>
    <s v="music/rock"/>
    <n v="104.73"/>
    <x v="4"/>
    <n v="2013"/>
    <x v="11"/>
  </r>
  <r>
    <n v="124"/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x v="1282"/>
    <n v="1383909855"/>
    <b v="1"/>
    <n v="274"/>
    <b v="1"/>
    <s v="music/rock"/>
    <n v="67.67"/>
    <x v="4"/>
    <n v="2013"/>
    <x v="11"/>
  </r>
  <r>
    <n v="211"/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x v="1283"/>
    <n v="1360948389"/>
    <b v="1"/>
    <n v="22"/>
    <b v="1"/>
    <s v="music/rock"/>
    <n v="95.93"/>
    <x v="4"/>
    <n v="2013"/>
    <x v="11"/>
  </r>
  <r>
    <n v="101"/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x v="1284"/>
    <n v="1481175482"/>
    <b v="0"/>
    <n v="31"/>
    <b v="1"/>
    <s v="theater/plays"/>
    <n v="65.16"/>
    <x v="1"/>
    <n v="2016"/>
    <x v="6"/>
  </r>
  <r>
    <n v="102"/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x v="1285"/>
    <n v="1433512775"/>
    <b v="0"/>
    <n v="63"/>
    <b v="1"/>
    <s v="theater/plays"/>
    <n v="32.270000000000003"/>
    <x v="1"/>
    <n v="2015"/>
    <x v="6"/>
  </r>
  <r>
    <n v="108"/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x v="1286"/>
    <n v="1423041227"/>
    <b v="0"/>
    <n v="20"/>
    <b v="1"/>
    <s v="theater/plays"/>
    <n v="81.25"/>
    <x v="1"/>
    <n v="2015"/>
    <x v="6"/>
  </r>
  <r>
    <n v="242"/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x v="1287"/>
    <n v="1428936856"/>
    <b v="0"/>
    <n v="25"/>
    <b v="1"/>
    <s v="theater/plays"/>
    <n v="24.2"/>
    <x v="1"/>
    <n v="2015"/>
    <x v="6"/>
  </r>
  <r>
    <n v="100"/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x v="1288"/>
    <n v="1468122163"/>
    <b v="0"/>
    <n v="61"/>
    <b v="1"/>
    <s v="theater/plays"/>
    <n v="65.87"/>
    <x v="1"/>
    <n v="2016"/>
    <x v="6"/>
  </r>
  <r>
    <n v="125"/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x v="1289"/>
    <n v="1480907645"/>
    <b v="0"/>
    <n v="52"/>
    <b v="1"/>
    <s v="theater/plays"/>
    <n v="36.08"/>
    <x v="1"/>
    <n v="2016"/>
    <x v="6"/>
  </r>
  <r>
    <n v="109"/>
    <n v="1290"/>
    <s v="I Died... I Came Back, ... Whatever"/>
    <s v="Sometimes your Heart has to STOP for your Life to START."/>
    <x v="8"/>
    <n v="3800"/>
    <x v="0"/>
    <x v="0"/>
    <s v="USD"/>
    <n v="1429772340"/>
    <x v="1290"/>
    <n v="1427121931"/>
    <b v="0"/>
    <n v="86"/>
    <b v="1"/>
    <s v="theater/plays"/>
    <n v="44.19"/>
    <x v="1"/>
    <n v="2015"/>
    <x v="6"/>
  </r>
  <r>
    <n v="146"/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x v="1291"/>
    <n v="1425224391"/>
    <b v="0"/>
    <n v="42"/>
    <b v="1"/>
    <s v="theater/plays"/>
    <n v="104.07"/>
    <x v="1"/>
    <n v="2015"/>
    <x v="6"/>
  </r>
  <r>
    <n v="110"/>
    <n v="1292"/>
    <s v="Season Scandinavia"/>
    <s v="Empty Deck presents the most exciting unknown contemporary Scandinavian plays in co-production with The Other Room Theatre, Cardiff."/>
    <x v="180"/>
    <n v="1870"/>
    <x v="0"/>
    <x v="1"/>
    <s v="GBP"/>
    <n v="1444172340"/>
    <x v="1292"/>
    <n v="1441822828"/>
    <b v="0"/>
    <n v="52"/>
    <b v="1"/>
    <s v="theater/plays"/>
    <n v="35.96"/>
    <x v="1"/>
    <n v="2015"/>
    <x v="6"/>
  </r>
  <r>
    <n v="102"/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x v="1293"/>
    <n v="1444927771"/>
    <b v="0"/>
    <n v="120"/>
    <b v="1"/>
    <s v="theater/plays"/>
    <n v="127.79"/>
    <x v="1"/>
    <n v="2015"/>
    <x v="6"/>
  </r>
  <r>
    <n v="122"/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x v="1294"/>
    <n v="1443696797"/>
    <b v="0"/>
    <n v="22"/>
    <b v="1"/>
    <s v="theater/plays"/>
    <n v="27.73"/>
    <x v="1"/>
    <n v="2015"/>
    <x v="6"/>
  </r>
  <r>
    <n v="102"/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x v="1295"/>
    <n v="1435585497"/>
    <b v="0"/>
    <n v="64"/>
    <b v="1"/>
    <s v="theater/plays"/>
    <n v="39.83"/>
    <x v="1"/>
    <n v="2015"/>
    <x v="6"/>
  </r>
  <r>
    <n v="141"/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x v="1296"/>
    <n v="1456189973"/>
    <b v="0"/>
    <n v="23"/>
    <b v="1"/>
    <s v="theater/plays"/>
    <n v="52.17"/>
    <x v="1"/>
    <n v="2016"/>
    <x v="6"/>
  </r>
  <r>
    <n v="110"/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x v="1297"/>
    <n v="1459533358"/>
    <b v="0"/>
    <n v="238"/>
    <b v="1"/>
    <s v="theater/plays"/>
    <n v="92.04"/>
    <x v="1"/>
    <n v="2016"/>
    <x v="6"/>
  </r>
  <r>
    <n v="105"/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x v="1298"/>
    <n v="1459268432"/>
    <b v="0"/>
    <n v="33"/>
    <b v="1"/>
    <s v="theater/plays"/>
    <n v="63.42"/>
    <x v="1"/>
    <n v="2016"/>
    <x v="6"/>
  </r>
  <r>
    <n v="124"/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x v="1299"/>
    <n v="1434310359"/>
    <b v="0"/>
    <n v="32"/>
    <b v="1"/>
    <s v="theater/plays"/>
    <n v="135.63"/>
    <x v="1"/>
    <n v="2015"/>
    <x v="6"/>
  </r>
  <r>
    <n v="135"/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x v="1300"/>
    <n v="1461427938"/>
    <b v="0"/>
    <n v="24"/>
    <b v="1"/>
    <s v="theater/plays"/>
    <n v="168.75"/>
    <x v="1"/>
    <n v="2016"/>
    <x v="6"/>
  </r>
  <r>
    <n v="103"/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x v="1301"/>
    <n v="1436551178"/>
    <b v="0"/>
    <n v="29"/>
    <b v="1"/>
    <s v="theater/plays"/>
    <n v="70.86"/>
    <x v="1"/>
    <n v="2015"/>
    <x v="6"/>
  </r>
  <r>
    <n v="100"/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x v="1302"/>
    <n v="1477963411"/>
    <b v="0"/>
    <n v="50"/>
    <b v="1"/>
    <s v="theater/plays"/>
    <n v="50"/>
    <x v="1"/>
    <n v="2016"/>
    <x v="6"/>
  </r>
  <r>
    <n v="130"/>
    <n v="1303"/>
    <s v="Forward Arena Theatre Company: Summer Season"/>
    <s v="Groundbreaking queer theatre."/>
    <x v="8"/>
    <n v="4559.13"/>
    <x v="0"/>
    <x v="1"/>
    <s v="GBP"/>
    <n v="1469962800"/>
    <x v="1303"/>
    <n v="1468578920"/>
    <b v="0"/>
    <n v="108"/>
    <b v="1"/>
    <s v="theater/plays"/>
    <n v="42.21"/>
    <x v="1"/>
    <n v="2016"/>
    <x v="6"/>
  </r>
  <r>
    <n v="40"/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n v="1489376405"/>
    <x v="1304"/>
    <n v="1484196005"/>
    <b v="0"/>
    <n v="104"/>
    <b v="0"/>
    <s v="technology/wearables"/>
    <n v="152.41"/>
    <x v="2"/>
    <n v="2017"/>
    <x v="8"/>
  </r>
  <r>
    <n v="26"/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x v="1305"/>
    <n v="1466611108"/>
    <b v="0"/>
    <n v="86"/>
    <b v="0"/>
    <s v="technology/wearables"/>
    <n v="90.62"/>
    <x v="2"/>
    <n v="2016"/>
    <x v="8"/>
  </r>
  <r>
    <n v="65"/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x v="1306"/>
    <n v="1415098734"/>
    <b v="0"/>
    <n v="356"/>
    <b v="0"/>
    <s v="technology/wearables"/>
    <n v="201.6"/>
    <x v="2"/>
    <n v="2014"/>
    <x v="8"/>
  </r>
  <r>
    <n v="12"/>
    <n v="1307"/>
    <s v="VR Card - Customized Virtual Reality Viewer (Canceled)"/>
    <s v="Get VR to Everyone with Mailable, Ready to Use Viewers"/>
    <x v="63"/>
    <n v="5757"/>
    <x v="1"/>
    <x v="0"/>
    <s v="USD"/>
    <n v="1455710679"/>
    <x v="1307"/>
    <n v="1453118679"/>
    <b v="0"/>
    <n v="45"/>
    <b v="0"/>
    <s v="technology/wearables"/>
    <n v="127.93"/>
    <x v="2"/>
    <n v="2016"/>
    <x v="8"/>
  </r>
  <r>
    <n v="11"/>
    <n v="1308"/>
    <s v="Boost Band: Wristband Phone Charger (Canceled)"/>
    <s v="Boost Band, a wristband that charges any device"/>
    <x v="3"/>
    <n v="1136"/>
    <x v="1"/>
    <x v="0"/>
    <s v="USD"/>
    <n v="1475937812"/>
    <x v="1308"/>
    <n v="1472481812"/>
    <b v="0"/>
    <n v="38"/>
    <b v="0"/>
    <s v="technology/wearables"/>
    <n v="29.89"/>
    <x v="2"/>
    <n v="2016"/>
    <x v="8"/>
  </r>
  <r>
    <n v="112"/>
    <n v="1309"/>
    <s v="CORE : Roam (Canceled)"/>
    <s v="Wicked fun and built for excitement, CORE is the safest and most versatile speaker you've ever worn."/>
    <x v="236"/>
    <n v="12879"/>
    <x v="1"/>
    <x v="0"/>
    <s v="USD"/>
    <n v="1444943468"/>
    <x v="1309"/>
    <n v="1441919468"/>
    <b v="0"/>
    <n v="35"/>
    <b v="0"/>
    <s v="technology/wearables"/>
    <n v="367.97"/>
    <x v="2"/>
    <n v="2015"/>
    <x v="8"/>
  </r>
  <r>
    <n v="16"/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x v="1310"/>
    <n v="1467734450"/>
    <b v="0"/>
    <n v="24"/>
    <b v="0"/>
    <s v="technology/wearables"/>
    <n v="129.16999999999999"/>
    <x v="2"/>
    <n v="2016"/>
    <x v="8"/>
  </r>
  <r>
    <n v="32"/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n v="1480536919"/>
    <x v="1311"/>
    <n v="1477509319"/>
    <b v="0"/>
    <n v="100"/>
    <b v="0"/>
    <s v="technology/wearables"/>
    <n v="800.7"/>
    <x v="2"/>
    <n v="2016"/>
    <x v="8"/>
  </r>
  <r>
    <n v="1"/>
    <n v="1312"/>
    <s v="GoSolo Hat for GoPro (Canceled)"/>
    <s v="People loved the original Black and Gray GoSolo hats and asked for more. So we received sample for 3 more colors!"/>
    <x v="210"/>
    <n v="28"/>
    <x v="1"/>
    <x v="0"/>
    <s v="USD"/>
    <n v="1429375922"/>
    <x v="1312"/>
    <n v="1426783922"/>
    <b v="0"/>
    <n v="1"/>
    <b v="0"/>
    <s v="technology/wearables"/>
    <n v="28"/>
    <x v="2"/>
    <n v="2015"/>
    <x v="8"/>
  </r>
  <r>
    <n v="31"/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n v="1457024514"/>
    <x v="1313"/>
    <n v="1454432514"/>
    <b v="0"/>
    <n v="122"/>
    <b v="0"/>
    <s v="technology/wearables"/>
    <n v="102.02"/>
    <x v="2"/>
    <n v="2016"/>
    <x v="8"/>
  </r>
  <r>
    <n v="1"/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n v="1477065860"/>
    <x v="1314"/>
    <n v="1471881860"/>
    <b v="0"/>
    <n v="11"/>
    <b v="0"/>
    <s v="technology/wearables"/>
    <n v="184.36"/>
    <x v="2"/>
    <n v="2016"/>
    <x v="8"/>
  </r>
  <r>
    <n v="40"/>
    <n v="1315"/>
    <s v="World's First Amphibious Heart Rate &amp; Fitness Wearable"/>
    <s v="Zoom will happen - THANK YOU! Received outside funding due amazing early success!"/>
    <x v="57"/>
    <n v="40404"/>
    <x v="1"/>
    <x v="0"/>
    <s v="USD"/>
    <n v="1446771600"/>
    <x v="1315"/>
    <n v="1443700648"/>
    <b v="0"/>
    <n v="248"/>
    <b v="0"/>
    <s v="technology/wearables"/>
    <n v="162.91999999999999"/>
    <x v="2"/>
    <n v="2015"/>
    <x v="8"/>
  </r>
  <r>
    <n v="0"/>
    <n v="1316"/>
    <s v="Future Belt (Canceled)"/>
    <s v="Future Belt comes in just 3 sizes, but yet, is designed to fit waists ranging from 25-55 inches. No batteries, no gimmicks."/>
    <x v="96"/>
    <n v="1"/>
    <x v="1"/>
    <x v="0"/>
    <s v="USD"/>
    <n v="1456700709"/>
    <x v="1316"/>
    <n v="1453676709"/>
    <b v="0"/>
    <n v="1"/>
    <b v="0"/>
    <s v="technology/wearables"/>
    <n v="1"/>
    <x v="2"/>
    <n v="2016"/>
    <x v="8"/>
  </r>
  <r>
    <n v="6"/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n v="1469109600"/>
    <x v="1317"/>
    <n v="1464586746"/>
    <b v="0"/>
    <n v="19"/>
    <b v="0"/>
    <s v="technology/wearables"/>
    <n v="603.53"/>
    <x v="2"/>
    <n v="2016"/>
    <x v="8"/>
  </r>
  <r>
    <n v="15"/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n v="1420938172"/>
    <x v="1318"/>
    <n v="1418346172"/>
    <b v="0"/>
    <n v="135"/>
    <b v="0"/>
    <s v="technology/wearables"/>
    <n v="45.41"/>
    <x v="2"/>
    <n v="2014"/>
    <x v="8"/>
  </r>
  <r>
    <n v="15"/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n v="1405094400"/>
    <x v="1319"/>
    <n v="1403810965"/>
    <b v="0"/>
    <n v="9"/>
    <b v="0"/>
    <s v="technology/wearables"/>
    <n v="97.33"/>
    <x v="2"/>
    <n v="2014"/>
    <x v="8"/>
  </r>
  <r>
    <n v="1"/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n v="1483138800"/>
    <x v="1320"/>
    <n v="1480610046"/>
    <b v="0"/>
    <n v="3"/>
    <b v="0"/>
    <s v="technology/wearables"/>
    <n v="167.67"/>
    <x v="2"/>
    <n v="2016"/>
    <x v="8"/>
  </r>
  <r>
    <n v="1"/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n v="1482515937"/>
    <x v="1321"/>
    <n v="1479923937"/>
    <b v="0"/>
    <n v="7"/>
    <b v="0"/>
    <s v="technology/wearables"/>
    <n v="859.86"/>
    <x v="2"/>
    <n v="2016"/>
    <x v="8"/>
  </r>
  <r>
    <n v="0"/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x v="1322"/>
    <n v="1429631125"/>
    <b v="0"/>
    <n v="4"/>
    <b v="0"/>
    <s v="technology/wearables"/>
    <n v="26.5"/>
    <x v="2"/>
    <n v="2015"/>
    <x v="8"/>
  </r>
  <r>
    <n v="9"/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x v="1323"/>
    <n v="1458665146"/>
    <b v="0"/>
    <n v="44"/>
    <b v="0"/>
    <s v="technology/wearables"/>
    <n v="30.27"/>
    <x v="2"/>
    <n v="2016"/>
    <x v="8"/>
  </r>
  <r>
    <n v="10"/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n v="1476371552"/>
    <x v="1324"/>
    <n v="1473779552"/>
    <b v="0"/>
    <n v="90"/>
    <b v="0"/>
    <s v="technology/wearables"/>
    <n v="54.67"/>
    <x v="2"/>
    <n v="2016"/>
    <x v="8"/>
  </r>
  <r>
    <n v="2"/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x v="1325"/>
    <n v="1480471435"/>
    <b v="0"/>
    <n v="8"/>
    <b v="0"/>
    <s v="technology/wearables"/>
    <n v="60.75"/>
    <x v="2"/>
    <n v="2016"/>
    <x v="8"/>
  </r>
  <r>
    <n v="1"/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n v="1421348428"/>
    <x v="1326"/>
    <n v="1417460428"/>
    <b v="0"/>
    <n v="11"/>
    <b v="0"/>
    <s v="technology/wearables"/>
    <n v="102.73"/>
    <x v="2"/>
    <n v="2014"/>
    <x v="8"/>
  </r>
  <r>
    <n v="4"/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n v="1432916235"/>
    <x v="1327"/>
    <n v="1430324235"/>
    <b v="0"/>
    <n v="41"/>
    <b v="0"/>
    <s v="technology/wearables"/>
    <n v="41.59"/>
    <x v="2"/>
    <n v="2015"/>
    <x v="8"/>
  </r>
  <r>
    <n v="2"/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n v="1476458734"/>
    <x v="1328"/>
    <n v="1472570734"/>
    <b v="0"/>
    <n v="15"/>
    <b v="0"/>
    <s v="technology/wearables"/>
    <n v="116.53"/>
    <x v="2"/>
    <n v="2016"/>
    <x v="8"/>
  </r>
  <r>
    <n v="1"/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n v="1417501145"/>
    <x v="1329"/>
    <n v="1414041545"/>
    <b v="0"/>
    <n v="9"/>
    <b v="0"/>
    <s v="technology/wearables"/>
    <n v="45.33"/>
    <x v="2"/>
    <n v="2014"/>
    <x v="8"/>
  </r>
  <r>
    <n v="22"/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x v="1330"/>
    <n v="1464763109"/>
    <b v="0"/>
    <n v="50"/>
    <b v="0"/>
    <s v="technology/wearables"/>
    <n v="157.46"/>
    <x v="2"/>
    <n v="2016"/>
    <x v="8"/>
  </r>
  <r>
    <n v="1"/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n v="1471435554"/>
    <x v="1331"/>
    <n v="1468843554"/>
    <b v="0"/>
    <n v="34"/>
    <b v="0"/>
    <s v="technology/wearables"/>
    <n v="100.5"/>
    <x v="2"/>
    <n v="2016"/>
    <x v="8"/>
  </r>
  <r>
    <n v="0"/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n v="1485480408"/>
    <x v="1332"/>
    <n v="1482888408"/>
    <b v="0"/>
    <n v="0"/>
    <b v="0"/>
    <s v="technology/wearables"/>
    <n v="0"/>
    <x v="2"/>
    <n v="2016"/>
    <x v="8"/>
  </r>
  <r>
    <n v="0"/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x v="1333"/>
    <n v="1402886025"/>
    <b v="0"/>
    <n v="0"/>
    <b v="0"/>
    <s v="technology/wearables"/>
    <n v="0"/>
    <x v="2"/>
    <n v="2014"/>
    <x v="8"/>
  </r>
  <r>
    <n v="11"/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n v="1457721287"/>
    <x v="1334"/>
    <n v="1455129287"/>
    <b v="0"/>
    <n v="276"/>
    <b v="0"/>
    <s v="technology/wearables"/>
    <n v="51.82"/>
    <x v="2"/>
    <n v="2016"/>
    <x v="8"/>
  </r>
  <r>
    <n v="20"/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x v="1335"/>
    <n v="1446762502"/>
    <b v="0"/>
    <n v="16"/>
    <b v="0"/>
    <s v="technology/wearables"/>
    <n v="308.75"/>
    <x v="2"/>
    <n v="2015"/>
    <x v="8"/>
  </r>
  <r>
    <n v="85"/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n v="1418849028"/>
    <x v="1336"/>
    <n v="1415825028"/>
    <b v="0"/>
    <n v="224"/>
    <b v="0"/>
    <s v="technology/wearables"/>
    <n v="379.23"/>
    <x v="2"/>
    <n v="2014"/>
    <x v="8"/>
  </r>
  <r>
    <n v="49"/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n v="1488549079"/>
    <x v="1337"/>
    <n v="1485957079"/>
    <b v="0"/>
    <n v="140"/>
    <b v="0"/>
    <s v="technology/wearables"/>
    <n v="176.36"/>
    <x v="2"/>
    <n v="2017"/>
    <x v="8"/>
  </r>
  <r>
    <n v="3"/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x v="1338"/>
    <n v="1435951033"/>
    <b v="0"/>
    <n v="15"/>
    <b v="0"/>
    <s v="technology/wearables"/>
    <n v="66.069999999999993"/>
    <x v="2"/>
    <n v="2015"/>
    <x v="8"/>
  </r>
  <r>
    <n v="7"/>
    <n v="1339"/>
    <s v="Linkoo (Canceled)"/>
    <s v="World's Smallest customizable Phone &amp; GPS Watch for kids !"/>
    <x v="63"/>
    <n v="3317"/>
    <x v="1"/>
    <x v="0"/>
    <s v="USD"/>
    <n v="1418056315"/>
    <x v="1339"/>
    <n v="1414164715"/>
    <b v="0"/>
    <n v="37"/>
    <b v="0"/>
    <s v="technology/wearables"/>
    <n v="89.65"/>
    <x v="2"/>
    <n v="2014"/>
    <x v="8"/>
  </r>
  <r>
    <n v="0"/>
    <n v="1340"/>
    <s v="Glass Designs (Canceled)"/>
    <s v="I would like to make nicer, more stylish looking frames for the Google Glass using 3D printing technology."/>
    <x v="243"/>
    <n v="0"/>
    <x v="1"/>
    <x v="0"/>
    <s v="USD"/>
    <n v="1408112253"/>
    <x v="1340"/>
    <n v="1405520253"/>
    <b v="0"/>
    <n v="0"/>
    <b v="0"/>
    <s v="technology/wearables"/>
    <n v="0"/>
    <x v="2"/>
    <n v="2014"/>
    <x v="8"/>
  </r>
  <r>
    <n v="70"/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x v="1341"/>
    <n v="1472569117"/>
    <b v="0"/>
    <n v="46"/>
    <b v="0"/>
    <s v="technology/wearables"/>
    <n v="382.39"/>
    <x v="2"/>
    <n v="2016"/>
    <x v="8"/>
  </r>
  <r>
    <n v="0"/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n v="1437161739"/>
    <x v="1342"/>
    <n v="1434569739"/>
    <b v="0"/>
    <n v="1"/>
    <b v="0"/>
    <s v="technology/wearables"/>
    <n v="100"/>
    <x v="2"/>
    <n v="2015"/>
    <x v="8"/>
  </r>
  <r>
    <n v="102"/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n v="1471579140"/>
    <x v="1343"/>
    <n v="1466512683"/>
    <b v="0"/>
    <n v="323"/>
    <b v="0"/>
    <s v="technology/wearables"/>
    <n v="158.36000000000001"/>
    <x v="2"/>
    <n v="2016"/>
    <x v="8"/>
  </r>
  <r>
    <n v="378"/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x v="1344"/>
    <n v="1464807439"/>
    <b v="0"/>
    <n v="139"/>
    <b v="1"/>
    <s v="publishing/nonfiction"/>
    <n v="40.76"/>
    <x v="3"/>
    <n v="2016"/>
    <x v="9"/>
  </r>
  <r>
    <n v="125"/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x v="1345"/>
    <n v="1402342359"/>
    <b v="0"/>
    <n v="7"/>
    <b v="1"/>
    <s v="publishing/nonfiction"/>
    <n v="53.57"/>
    <x v="3"/>
    <n v="2014"/>
    <x v="9"/>
  </r>
  <r>
    <n v="147"/>
    <n v="1346"/>
    <s v="Anthology of Stories from LGBT Nepal"/>
    <s v="An anthology of nonfiction stories written by Nepal's Lesbian, Gay, Bisexual, and Transgender (LGBT) community."/>
    <x v="244"/>
    <n v="7219"/>
    <x v="0"/>
    <x v="0"/>
    <s v="USD"/>
    <n v="1372297751"/>
    <x v="1346"/>
    <n v="1369705751"/>
    <b v="0"/>
    <n v="149"/>
    <b v="1"/>
    <s v="publishing/nonfiction"/>
    <n v="48.45"/>
    <x v="3"/>
    <n v="2013"/>
    <x v="9"/>
  </r>
  <r>
    <n v="102"/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x v="1347"/>
    <n v="1423149525"/>
    <b v="0"/>
    <n v="31"/>
    <b v="1"/>
    <s v="publishing/nonfiction"/>
    <n v="82.42"/>
    <x v="3"/>
    <n v="2015"/>
    <x v="9"/>
  </r>
  <r>
    <n v="102"/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x v="0"/>
    <s v="USD"/>
    <n v="1418904533"/>
    <x v="1348"/>
    <n v="1416485333"/>
    <b v="0"/>
    <n v="26"/>
    <b v="1"/>
    <s v="publishing/nonfiction"/>
    <n v="230.19"/>
    <x v="3"/>
    <n v="2014"/>
    <x v="9"/>
  </r>
  <r>
    <n v="204"/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x v="1349"/>
    <n v="1447055935"/>
    <b v="0"/>
    <n v="172"/>
    <b v="1"/>
    <s v="publishing/nonfiction"/>
    <n v="59.36"/>
    <x v="3"/>
    <n v="2015"/>
    <x v="9"/>
  </r>
  <r>
    <n v="104"/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x v="1350"/>
    <n v="1448497134"/>
    <b v="0"/>
    <n v="78"/>
    <b v="1"/>
    <s v="publishing/nonfiction"/>
    <n v="66.7"/>
    <x v="3"/>
    <n v="2015"/>
    <x v="9"/>
  </r>
  <r>
    <n v="101"/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x v="1351"/>
    <n v="1452707144"/>
    <b v="0"/>
    <n v="120"/>
    <b v="1"/>
    <s v="publishing/nonfiction"/>
    <n v="168.78"/>
    <x v="3"/>
    <n v="2016"/>
    <x v="9"/>
  </r>
  <r>
    <n v="136"/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x v="1352"/>
    <n v="1436968366"/>
    <b v="0"/>
    <n v="227"/>
    <b v="1"/>
    <s v="publishing/nonfiction"/>
    <n v="59.97"/>
    <x v="3"/>
    <n v="2015"/>
    <x v="9"/>
  </r>
  <r>
    <n v="134"/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x v="1353"/>
    <n v="1359946188"/>
    <b v="0"/>
    <n v="42"/>
    <b v="1"/>
    <s v="publishing/nonfiction"/>
    <n v="31.81"/>
    <x v="3"/>
    <n v="2013"/>
    <x v="9"/>
  </r>
  <r>
    <n v="130"/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x v="1354"/>
    <n v="1463080979"/>
    <b v="0"/>
    <n v="64"/>
    <b v="1"/>
    <s v="publishing/nonfiction"/>
    <n v="24.42"/>
    <x v="3"/>
    <n v="2016"/>
    <x v="9"/>
  </r>
  <r>
    <n v="123"/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x v="1355"/>
    <n v="1351663605"/>
    <b v="0"/>
    <n v="121"/>
    <b v="1"/>
    <s v="publishing/nonfiction"/>
    <n v="25.35"/>
    <x v="3"/>
    <n v="2012"/>
    <x v="9"/>
  </r>
  <r>
    <n v="183"/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x v="0"/>
    <s v="USD"/>
    <n v="1372985760"/>
    <x v="1356"/>
    <n v="1370393760"/>
    <b v="0"/>
    <n v="87"/>
    <b v="1"/>
    <s v="publishing/nonfiction"/>
    <n v="71.44"/>
    <x v="3"/>
    <n v="2013"/>
    <x v="9"/>
  </r>
  <r>
    <n v="125"/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x v="1357"/>
    <n v="1359587137"/>
    <b v="0"/>
    <n v="65"/>
    <b v="1"/>
    <s v="publishing/nonfiction"/>
    <n v="38.549999999999997"/>
    <x v="3"/>
    <n v="2013"/>
    <x v="9"/>
  </r>
  <r>
    <n v="112"/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x v="1358"/>
    <n v="1306417323"/>
    <b v="0"/>
    <n v="49"/>
    <b v="1"/>
    <s v="publishing/nonfiction"/>
    <n v="68.37"/>
    <x v="3"/>
    <n v="2011"/>
    <x v="9"/>
  </r>
  <r>
    <n v="116"/>
    <n v="1359"/>
    <s v="UnConventional - Worldcon 2011 Research"/>
    <s v="Funding for a 2011 trip to Worldcon for research for &quot;UnConventional,&quot; a book on the history of the American fan convention."/>
    <x v="246"/>
    <n v="764"/>
    <x v="0"/>
    <x v="0"/>
    <s v="USD"/>
    <n v="1309980790"/>
    <x v="1359"/>
    <n v="1304623990"/>
    <b v="0"/>
    <n v="19"/>
    <b v="1"/>
    <s v="publishing/nonfiction"/>
    <n v="40.21"/>
    <x v="3"/>
    <n v="2011"/>
    <x v="9"/>
  </r>
  <r>
    <n v="173"/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x v="1360"/>
    <n v="1341524220"/>
    <b v="0"/>
    <n v="81"/>
    <b v="1"/>
    <s v="publishing/nonfiction"/>
    <n v="32.07"/>
    <x v="3"/>
    <n v="2012"/>
    <x v="9"/>
  </r>
  <r>
    <n v="126"/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x v="1361"/>
    <n v="1400778772"/>
    <b v="0"/>
    <n v="264"/>
    <b v="1"/>
    <s v="publishing/nonfiction"/>
    <n v="28.63"/>
    <x v="3"/>
    <n v="2014"/>
    <x v="9"/>
  </r>
  <r>
    <n v="109"/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x v="1362"/>
    <n v="1373408731"/>
    <b v="0"/>
    <n v="25"/>
    <b v="1"/>
    <s v="publishing/nonfiction"/>
    <n v="43.64"/>
    <x v="3"/>
    <n v="2013"/>
    <x v="9"/>
  </r>
  <r>
    <n v="100"/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x v="1363"/>
    <n v="1453925727"/>
    <b v="0"/>
    <n v="5"/>
    <b v="1"/>
    <s v="publishing/nonfiction"/>
    <n v="40"/>
    <x v="3"/>
    <n v="2016"/>
    <x v="9"/>
  </r>
  <r>
    <n v="119"/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x v="1364"/>
    <n v="1415464906"/>
    <b v="0"/>
    <n v="144"/>
    <b v="1"/>
    <s v="music/rock"/>
    <n v="346.04"/>
    <x v="4"/>
    <n v="2014"/>
    <x v="11"/>
  </r>
  <r>
    <n v="100"/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x v="1365"/>
    <n v="1423935352"/>
    <b v="0"/>
    <n v="92"/>
    <b v="1"/>
    <s v="music/rock"/>
    <n v="81.739999999999995"/>
    <x v="4"/>
    <n v="2015"/>
    <x v="11"/>
  </r>
  <r>
    <n v="126"/>
    <n v="1366"/>
    <s v="Kick It! A Tribute to the A.K.s"/>
    <s v="A musical memorial for Alexi Petersen."/>
    <x v="51"/>
    <n v="9486.69"/>
    <x v="0"/>
    <x v="0"/>
    <s v="USD"/>
    <n v="1417049663"/>
    <x v="1366"/>
    <n v="1413158063"/>
    <b v="0"/>
    <n v="147"/>
    <b v="1"/>
    <s v="music/rock"/>
    <n v="64.540000000000006"/>
    <x v="4"/>
    <n v="2014"/>
    <x v="11"/>
  </r>
  <r>
    <n v="114"/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x v="1367"/>
    <n v="1444867450"/>
    <b v="0"/>
    <n v="90"/>
    <b v="1"/>
    <s v="music/rock"/>
    <n v="63.48"/>
    <x v="4"/>
    <n v="2015"/>
    <x v="11"/>
  </r>
  <r>
    <n v="111"/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x v="1368"/>
    <n v="1432269294"/>
    <b v="0"/>
    <n v="87"/>
    <b v="1"/>
    <s v="music/rock"/>
    <n v="63.62"/>
    <x v="4"/>
    <n v="2015"/>
    <x v="11"/>
  </r>
  <r>
    <n v="105"/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x v="0"/>
    <s v="USD"/>
    <n v="1397225746"/>
    <x v="1369"/>
    <n v="1394633746"/>
    <b v="0"/>
    <n v="406"/>
    <b v="1"/>
    <s v="music/rock"/>
    <n v="83.97"/>
    <x v="4"/>
    <n v="2014"/>
    <x v="11"/>
  </r>
  <r>
    <n v="104"/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x v="1370"/>
    <n v="1380585890"/>
    <b v="0"/>
    <n v="20"/>
    <b v="1"/>
    <s v="music/rock"/>
    <n v="77.75"/>
    <x v="4"/>
    <n v="2013"/>
    <x v="11"/>
  </r>
  <r>
    <n v="107"/>
    <n v="1371"/>
    <s v="The Defiant Tour Documentary with LoNero"/>
    <s v="The Defiant Tour Documentary is a never before examination of the finances of a touring band and what it takes to go on the road."/>
    <x v="249"/>
    <n v="7495"/>
    <x v="0"/>
    <x v="0"/>
    <s v="USD"/>
    <n v="1431022342"/>
    <x v="1371"/>
    <n v="1428430342"/>
    <b v="0"/>
    <n v="70"/>
    <b v="1"/>
    <s v="music/rock"/>
    <n v="107.07"/>
    <x v="4"/>
    <n v="2015"/>
    <x v="11"/>
  </r>
  <r>
    <n v="124"/>
    <n v="1372"/>
    <s v="Ted Lukas &amp; the Misled new CD - &quot;FEED&quot;"/>
    <s v="Please help us raise funds to press our new CD!"/>
    <x v="2"/>
    <n v="620"/>
    <x v="0"/>
    <x v="0"/>
    <s v="USD"/>
    <n v="1342115132"/>
    <x v="1372"/>
    <n v="1339523132"/>
    <b v="0"/>
    <n v="16"/>
    <b v="1"/>
    <s v="music/rock"/>
    <n v="38.75"/>
    <x v="4"/>
    <n v="2012"/>
    <x v="11"/>
  </r>
  <r>
    <n v="105"/>
    <n v="1373"/>
    <s v="Broccoli Samurai: Tour Van or Bust!"/>
    <s v="Help Broccoli Samurai raise money to get a new van and continue bringing you the jams!"/>
    <x v="3"/>
    <n v="10501"/>
    <x v="0"/>
    <x v="0"/>
    <s v="USD"/>
    <n v="1483138233"/>
    <x v="1373"/>
    <n v="1480546233"/>
    <b v="0"/>
    <n v="52"/>
    <b v="1"/>
    <s v="music/rock"/>
    <n v="201.94"/>
    <x v="4"/>
    <n v="2016"/>
    <x v="11"/>
  </r>
  <r>
    <n v="189"/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x v="1374"/>
    <n v="1456285988"/>
    <b v="0"/>
    <n v="66"/>
    <b v="1"/>
    <s v="music/rock"/>
    <n v="43.06"/>
    <x v="4"/>
    <n v="2016"/>
    <x v="11"/>
  </r>
  <r>
    <n v="171"/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x v="1375"/>
    <n v="1481852119"/>
    <b v="0"/>
    <n v="109"/>
    <b v="1"/>
    <s v="music/rock"/>
    <n v="62.87"/>
    <x v="4"/>
    <n v="2016"/>
    <x v="11"/>
  </r>
  <r>
    <n v="252"/>
    <n v="1376"/>
    <s v="Dead Pirates / HIGHMARE LP 2nd pressing"/>
    <s v="Dead Pirates are planning a second pressing of HIGHMARE LP, who wants one ?"/>
    <x v="250"/>
    <n v="9342"/>
    <x v="0"/>
    <x v="1"/>
    <s v="GBP"/>
    <n v="1480784606"/>
    <x v="1376"/>
    <n v="1478189006"/>
    <b v="0"/>
    <n v="168"/>
    <b v="1"/>
    <s v="music/rock"/>
    <n v="55.61"/>
    <x v="4"/>
    <n v="2016"/>
    <x v="11"/>
  </r>
  <r>
    <n v="116"/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x v="1377"/>
    <n v="1484198170"/>
    <b v="0"/>
    <n v="31"/>
    <b v="1"/>
    <s v="music/rock"/>
    <n v="48.71"/>
    <x v="4"/>
    <n v="2017"/>
    <x v="11"/>
  </r>
  <r>
    <n v="203"/>
    <n v="1378"/>
    <s v="SIX BY SEVEN"/>
    <s v="A psychedelic post rock masterpiece!"/>
    <x v="13"/>
    <n v="4067"/>
    <x v="0"/>
    <x v="1"/>
    <s v="GBP"/>
    <n v="1470075210"/>
    <x v="1378"/>
    <n v="1468779210"/>
    <b v="0"/>
    <n v="133"/>
    <b v="1"/>
    <s v="music/rock"/>
    <n v="30.58"/>
    <x v="4"/>
    <n v="2016"/>
    <x v="11"/>
  </r>
  <r>
    <n v="112"/>
    <n v="1379"/>
    <s v="J. Walter Makes a Record"/>
    <s v="---------The long-awaited debut full-length from Justin Ruddy--------"/>
    <x v="3"/>
    <n v="11160"/>
    <x v="0"/>
    <x v="0"/>
    <s v="USD"/>
    <n v="1433504876"/>
    <x v="1379"/>
    <n v="1430912876"/>
    <b v="0"/>
    <n v="151"/>
    <b v="1"/>
    <s v="music/rock"/>
    <n v="73.91"/>
    <x v="4"/>
    <n v="2015"/>
    <x v="11"/>
  </r>
  <r>
    <n v="424"/>
    <n v="1380"/>
    <s v="BARNFEST 2015"/>
    <s v="A DIY MUSIC FESTIVAL FROM ST. LOUIS MO! Bands make their own festival, help make it legit!"/>
    <x v="251"/>
    <n v="106"/>
    <x v="0"/>
    <x v="0"/>
    <s v="USD"/>
    <n v="1433815200"/>
    <x v="1380"/>
    <n v="1431886706"/>
    <b v="0"/>
    <n v="5"/>
    <b v="1"/>
    <s v="music/rock"/>
    <n v="21.2"/>
    <x v="4"/>
    <n v="2015"/>
    <x v="11"/>
  </r>
  <r>
    <n v="107"/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x v="1381"/>
    <n v="1480396125"/>
    <b v="0"/>
    <n v="73"/>
    <b v="1"/>
    <s v="music/rock"/>
    <n v="73.36"/>
    <x v="4"/>
    <n v="2016"/>
    <x v="11"/>
  </r>
  <r>
    <n v="104"/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x v="1382"/>
    <n v="1365275536"/>
    <b v="0"/>
    <n v="148"/>
    <b v="1"/>
    <s v="music/rock"/>
    <n v="56.41"/>
    <x v="4"/>
    <n v="2013"/>
    <x v="11"/>
  </r>
  <r>
    <n v="212"/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x v="1383"/>
    <n v="1480729678"/>
    <b v="0"/>
    <n v="93"/>
    <b v="1"/>
    <s v="music/rock"/>
    <n v="50.25"/>
    <x v="4"/>
    <n v="2016"/>
    <x v="11"/>
  </r>
  <r>
    <n v="124"/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x v="1384"/>
    <n v="1433525922"/>
    <b v="0"/>
    <n v="63"/>
    <b v="1"/>
    <s v="music/rock"/>
    <n v="68.94"/>
    <x v="4"/>
    <n v="2015"/>
    <x v="11"/>
  </r>
  <r>
    <n v="110"/>
    <n v="1385"/>
    <s v="Chi Might Project"/>
    <s v="Musicians, singers &amp; songwriters from all over the world collaborate via YouTube in order to create an amazing album!"/>
    <x v="6"/>
    <n v="8832.49"/>
    <x v="0"/>
    <x v="12"/>
    <s v="EUR"/>
    <n v="1461931860"/>
    <x v="1385"/>
    <n v="1457109121"/>
    <b v="0"/>
    <n v="134"/>
    <b v="1"/>
    <s v="music/rock"/>
    <n v="65.91"/>
    <x v="4"/>
    <n v="2016"/>
    <x v="11"/>
  </r>
  <r>
    <n v="219"/>
    <n v="1386"/>
    <s v="MALTESE CROSS: The First Album"/>
    <s v="We are a classic hard rock/heavy metal band just trying to keep rock alive!"/>
    <x v="44"/>
    <n v="875"/>
    <x v="0"/>
    <x v="0"/>
    <s v="USD"/>
    <n v="1438183889"/>
    <x v="1386"/>
    <n v="1435591889"/>
    <b v="0"/>
    <n v="14"/>
    <b v="1"/>
    <s v="music/rock"/>
    <n v="62.5"/>
    <x v="4"/>
    <n v="2015"/>
    <x v="11"/>
  </r>
  <r>
    <n v="137"/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x v="1387"/>
    <n v="1430604395"/>
    <b v="0"/>
    <n v="78"/>
    <b v="1"/>
    <s v="music/rock"/>
    <n v="70.06"/>
    <x v="4"/>
    <n v="2015"/>
    <x v="11"/>
  </r>
  <r>
    <n v="135"/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x v="1388"/>
    <n v="1474469117"/>
    <b v="0"/>
    <n v="112"/>
    <b v="1"/>
    <s v="music/rock"/>
    <n v="60.18"/>
    <x v="4"/>
    <n v="2016"/>
    <x v="11"/>
  </r>
  <r>
    <n v="145"/>
    <n v="1389"/>
    <s v="Pre-order DANCEHALL's first record!!!"/>
    <s v="Help fund the pressing of DANCEHALL's first record by pre-ordering it in advance!!!"/>
    <x v="2"/>
    <n v="727"/>
    <x v="0"/>
    <x v="1"/>
    <s v="GBP"/>
    <n v="1471087957"/>
    <x v="1389"/>
    <n v="1468495957"/>
    <b v="0"/>
    <n v="34"/>
    <b v="1"/>
    <s v="music/rock"/>
    <n v="21.38"/>
    <x v="4"/>
    <n v="2016"/>
    <x v="11"/>
  </r>
  <r>
    <n v="109"/>
    <n v="1390"/>
    <s v="New Music Video/Artist Development"/>
    <s v="Breakout Artist Management will be working with us on a brand new music video and we need your help!"/>
    <x v="70"/>
    <n v="3055"/>
    <x v="0"/>
    <x v="0"/>
    <s v="USD"/>
    <n v="1430154720"/>
    <x v="1390"/>
    <n v="1427224606"/>
    <b v="0"/>
    <n v="19"/>
    <b v="1"/>
    <s v="music/rock"/>
    <n v="160.79"/>
    <x v="4"/>
    <n v="2015"/>
    <x v="11"/>
  </r>
  <r>
    <n v="110"/>
    <n v="1391"/>
    <s v="Rules and Regulations"/>
    <s v="With the money donated through this project we intend on investing in sound equipment for live shows"/>
    <x v="2"/>
    <n v="551"/>
    <x v="0"/>
    <x v="0"/>
    <s v="USD"/>
    <n v="1440219540"/>
    <x v="1391"/>
    <n v="1436369818"/>
    <b v="0"/>
    <n v="13"/>
    <b v="1"/>
    <s v="music/rock"/>
    <n v="42.38"/>
    <x v="4"/>
    <n v="2015"/>
    <x v="11"/>
  </r>
  <r>
    <n v="114"/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x v="1392"/>
    <n v="1454298186"/>
    <b v="0"/>
    <n v="104"/>
    <b v="1"/>
    <s v="music/rock"/>
    <n v="27.32"/>
    <x v="4"/>
    <n v="2016"/>
    <x v="11"/>
  </r>
  <r>
    <n v="102"/>
    <n v="1393"/>
    <s v="WolfHunt | Social Commentary Rock Project"/>
    <s v="Rock n' Roll tales of our times"/>
    <x v="3"/>
    <n v="10235"/>
    <x v="0"/>
    <x v="0"/>
    <s v="USD"/>
    <n v="1470068523"/>
    <x v="1393"/>
    <n v="1467476523"/>
    <b v="0"/>
    <n v="52"/>
    <b v="1"/>
    <s v="music/rock"/>
    <n v="196.83"/>
    <x v="4"/>
    <n v="2016"/>
    <x v="11"/>
  </r>
  <r>
    <n v="122"/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x v="1394"/>
    <n v="1484623726"/>
    <b v="0"/>
    <n v="17"/>
    <b v="1"/>
    <s v="music/rock"/>
    <n v="53.88"/>
    <x v="4"/>
    <n v="2017"/>
    <x v="11"/>
  </r>
  <r>
    <n v="112"/>
    <n v="1395"/>
    <s v="Quiet Oaks Full Length Album"/>
    <s v="Help Quiet Oaks record their debut album!!!"/>
    <x v="8"/>
    <n v="3916"/>
    <x v="0"/>
    <x v="0"/>
    <s v="USD"/>
    <n v="1484430481"/>
    <x v="1395"/>
    <n v="1481838481"/>
    <b v="0"/>
    <n v="82"/>
    <b v="1"/>
    <s v="music/rock"/>
    <n v="47.76"/>
    <x v="4"/>
    <n v="2016"/>
    <x v="11"/>
  </r>
  <r>
    <n v="107"/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x v="1396"/>
    <n v="1421279882"/>
    <b v="0"/>
    <n v="73"/>
    <b v="1"/>
    <s v="music/rock"/>
    <n v="88.19"/>
    <x v="4"/>
    <n v="2015"/>
    <x v="11"/>
  </r>
  <r>
    <n v="114"/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x v="1397"/>
    <n v="1475013710"/>
    <b v="0"/>
    <n v="158"/>
    <b v="1"/>
    <s v="music/rock"/>
    <n v="72.06"/>
    <x v="4"/>
    <n v="2016"/>
    <x v="11"/>
  </r>
  <r>
    <n v="110"/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x v="0"/>
    <s v="USD"/>
    <n v="1467752334"/>
    <x v="1398"/>
    <n v="1465160334"/>
    <b v="0"/>
    <n v="65"/>
    <b v="1"/>
    <s v="music/rock"/>
    <n v="74.25"/>
    <x v="4"/>
    <n v="2016"/>
    <x v="11"/>
  </r>
  <r>
    <n v="126"/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x v="1399"/>
    <n v="1410048373"/>
    <b v="0"/>
    <n v="184"/>
    <b v="1"/>
    <s v="music/rock"/>
    <n v="61.7"/>
    <x v="4"/>
    <n v="2014"/>
    <x v="11"/>
  </r>
  <r>
    <n v="167"/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x v="1400"/>
    <n v="1462695073"/>
    <b v="0"/>
    <n v="34"/>
    <b v="1"/>
    <s v="music/rock"/>
    <n v="17.239999999999998"/>
    <x v="4"/>
    <n v="2016"/>
    <x v="11"/>
  </r>
  <r>
    <n v="497"/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x v="1401"/>
    <n v="1367798074"/>
    <b v="0"/>
    <n v="240"/>
    <b v="1"/>
    <s v="music/rock"/>
    <n v="51.72"/>
    <x v="4"/>
    <n v="2013"/>
    <x v="11"/>
  </r>
  <r>
    <n v="109"/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x v="1402"/>
    <n v="1425259011"/>
    <b v="0"/>
    <n v="113"/>
    <b v="1"/>
    <s v="music/rock"/>
    <n v="24.15"/>
    <x v="4"/>
    <n v="2015"/>
    <x v="11"/>
  </r>
  <r>
    <n v="103"/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x v="1403"/>
    <n v="1372210235"/>
    <b v="0"/>
    <n v="66"/>
    <b v="1"/>
    <s v="music/rock"/>
    <n v="62.17"/>
    <x v="4"/>
    <n v="2013"/>
    <x v="11"/>
  </r>
  <r>
    <n v="2"/>
    <n v="1404"/>
    <s v="3 Men and a Book"/>
    <s v="Translation &amp; publication of possibly the most famous piece of English literature - Act II Scene II of Romeo and Juliet into txt-speak."/>
    <x v="107"/>
    <n v="241"/>
    <x v="2"/>
    <x v="1"/>
    <s v="GBP"/>
    <n v="1424607285"/>
    <x v="1404"/>
    <n v="1422447285"/>
    <b v="1"/>
    <n v="5"/>
    <b v="0"/>
    <s v="publishing/translations"/>
    <n v="48.2"/>
    <x v="3"/>
    <n v="2015"/>
    <x v="22"/>
  </r>
  <r>
    <n v="0"/>
    <n v="1405"/>
    <s v="The Bible translated into Emoticons"/>
    <s v="Will more people read the Bible if it were translated into Emoticons?"/>
    <x v="31"/>
    <n v="105"/>
    <x v="2"/>
    <x v="0"/>
    <s v="USD"/>
    <n v="1417195201"/>
    <x v="1405"/>
    <n v="1414599601"/>
    <b v="1"/>
    <n v="17"/>
    <b v="0"/>
    <s v="publishing/translations"/>
    <n v="6.18"/>
    <x v="3"/>
    <n v="2014"/>
    <x v="22"/>
  </r>
  <r>
    <n v="0"/>
    <n v="1406"/>
    <s v="Man Down! Translation project"/>
    <s v="The White coat and the battle dress uniform"/>
    <x v="14"/>
    <n v="15"/>
    <x v="2"/>
    <x v="13"/>
    <s v="EUR"/>
    <n v="1449914400"/>
    <x v="1406"/>
    <n v="1445336607"/>
    <b v="0"/>
    <n v="3"/>
    <b v="0"/>
    <s v="publishing/translations"/>
    <n v="5"/>
    <x v="3"/>
    <n v="2015"/>
    <x v="22"/>
  </r>
  <r>
    <n v="1"/>
    <n v="1407"/>
    <s v="My life, My travel, My past - time to share"/>
    <s v="I traveled, I took pictures, I met people, I ate. Then I wrote a travel journal that needs editing, translation, and publishing."/>
    <x v="9"/>
    <n v="15"/>
    <x v="2"/>
    <x v="0"/>
    <s v="USD"/>
    <n v="1407847978"/>
    <x v="1407"/>
    <n v="1405687978"/>
    <b v="0"/>
    <n v="2"/>
    <b v="0"/>
    <s v="publishing/translations"/>
    <n v="7.5"/>
    <x v="3"/>
    <n v="2014"/>
    <x v="22"/>
  </r>
  <r>
    <n v="7"/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x v="1"/>
    <s v="GBP"/>
    <n v="1447451756"/>
    <x v="1408"/>
    <n v="1444856156"/>
    <b v="0"/>
    <n v="6"/>
    <b v="0"/>
    <s v="publishing/translations"/>
    <n v="12"/>
    <x v="3"/>
    <n v="2015"/>
    <x v="22"/>
  </r>
  <r>
    <n v="0"/>
    <n v="1409"/>
    <s v="Modern Literal Torah Translation: Genesis"/>
    <s v="Modern Literal Translation of the 1st Book of the Torah in English and Russian with sub-linear and interlinear layout."/>
    <x v="23"/>
    <n v="0"/>
    <x v="2"/>
    <x v="0"/>
    <s v="USD"/>
    <n v="1420085535"/>
    <x v="1409"/>
    <n v="1414897935"/>
    <b v="0"/>
    <n v="0"/>
    <b v="0"/>
    <s v="publishing/translations"/>
    <n v="0"/>
    <x v="3"/>
    <n v="2014"/>
    <x v="22"/>
  </r>
  <r>
    <n v="0"/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x v="13"/>
    <s v="EUR"/>
    <n v="1464939520"/>
    <x v="1410"/>
    <n v="1461051520"/>
    <b v="0"/>
    <n v="1"/>
    <b v="0"/>
    <s v="publishing/translations"/>
    <n v="1"/>
    <x v="3"/>
    <n v="2016"/>
    <x v="22"/>
  </r>
  <r>
    <n v="0"/>
    <n v="1411"/>
    <s v="The Divine Comedy- A New English Translation"/>
    <s v="There have been an exorbident number of translations of this most beautiful poem though none have ever been done by a nineteen year old"/>
    <x v="9"/>
    <n v="7"/>
    <x v="2"/>
    <x v="1"/>
    <s v="GBP"/>
    <n v="1423185900"/>
    <x v="1411"/>
    <n v="1420766700"/>
    <b v="0"/>
    <n v="3"/>
    <b v="0"/>
    <s v="publishing/translations"/>
    <n v="2.33"/>
    <x v="3"/>
    <n v="2015"/>
    <x v="22"/>
  </r>
  <r>
    <n v="5"/>
    <n v="1412"/>
    <s v="For overseas shogi fans! Shogi novel translation project"/>
    <s v="â€œClimbing Silver!â€- An English translation of the Young Adult Shogi novella"/>
    <x v="39"/>
    <n v="320"/>
    <x v="2"/>
    <x v="0"/>
    <s v="USD"/>
    <n v="1417656699"/>
    <x v="1412"/>
    <n v="1415064699"/>
    <b v="0"/>
    <n v="13"/>
    <b v="0"/>
    <s v="publishing/translations"/>
    <n v="24.62"/>
    <x v="3"/>
    <n v="2014"/>
    <x v="22"/>
  </r>
  <r>
    <n v="5"/>
    <n v="1413"/>
    <s v="LE NUVOLE DEL CIELO-CLOUDS OF THE SKY"/>
    <s v="I need funds to publish a book based on a selection of sentences from the Gospel demonstrating that Christianity is a strong religion."/>
    <x v="13"/>
    <n v="100"/>
    <x v="2"/>
    <x v="13"/>
    <s v="EUR"/>
    <n v="1455964170"/>
    <x v="1413"/>
    <n v="1450780170"/>
    <b v="0"/>
    <n v="1"/>
    <b v="0"/>
    <s v="publishing/translations"/>
    <n v="100"/>
    <x v="3"/>
    <n v="2015"/>
    <x v="22"/>
  </r>
  <r>
    <n v="0"/>
    <n v="1414"/>
    <s v="Database of Interlinear Greek Words"/>
    <s v="Create an open source &quot;interlinear&quot; translation fo the Greek New Testament in re-publishable and open source database format."/>
    <x v="2"/>
    <n v="1"/>
    <x v="2"/>
    <x v="0"/>
    <s v="USD"/>
    <n v="1483423467"/>
    <x v="1414"/>
    <n v="1480831467"/>
    <b v="0"/>
    <n v="1"/>
    <b v="0"/>
    <s v="publishing/translations"/>
    <n v="1"/>
    <x v="3"/>
    <n v="2016"/>
    <x v="22"/>
  </r>
  <r>
    <n v="18"/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x v="0"/>
    <s v="USD"/>
    <n v="1439741591"/>
    <x v="1415"/>
    <n v="1436285591"/>
    <b v="0"/>
    <n v="9"/>
    <b v="0"/>
    <s v="publishing/translations"/>
    <n v="88.89"/>
    <x v="3"/>
    <n v="2015"/>
    <x v="22"/>
  </r>
  <r>
    <n v="0"/>
    <n v="1416"/>
    <s v="Glenn's  little book of  quotes"/>
    <s v="glenn's  book of quotes is designed to give the readers a thought for the day , lighten the mood  and put a smile  on their faces."/>
    <x v="63"/>
    <n v="0"/>
    <x v="2"/>
    <x v="0"/>
    <s v="USD"/>
    <n v="1448147619"/>
    <x v="1416"/>
    <n v="1445552019"/>
    <b v="0"/>
    <n v="0"/>
    <b v="0"/>
    <s v="publishing/translations"/>
    <n v="0"/>
    <x v="3"/>
    <n v="2015"/>
    <x v="22"/>
  </r>
  <r>
    <n v="1"/>
    <n v="1417"/>
    <s v="Digitizing 8 Rare Siddha Yoga Books"/>
    <s v="Digitization of 8 rare Siddha Yoga books written by a Yogi - coming in the lineage of Sri Sri Sri Sadhasiva Brahmendra himself!"/>
    <x v="37"/>
    <n v="55"/>
    <x v="2"/>
    <x v="0"/>
    <s v="USD"/>
    <n v="1442315460"/>
    <x v="1417"/>
    <n v="1439696174"/>
    <b v="0"/>
    <n v="2"/>
    <b v="0"/>
    <s v="publishing/translations"/>
    <n v="27.5"/>
    <x v="3"/>
    <n v="2015"/>
    <x v="22"/>
  </r>
  <r>
    <n v="0"/>
    <n v="1418"/>
    <s v="Realidades del Hombre"/>
    <s v="Â¿Y si hubiera una camino intermedio entre ciencia y religion?_x000a_Descubre la respuesta ayudando a publicar y traducir este libro."/>
    <x v="9"/>
    <n v="6"/>
    <x v="2"/>
    <x v="3"/>
    <s v="EUR"/>
    <n v="1456397834"/>
    <x v="1418"/>
    <n v="1453805834"/>
    <b v="0"/>
    <n v="1"/>
    <b v="0"/>
    <s v="publishing/translations"/>
    <n v="6"/>
    <x v="3"/>
    <n v="2016"/>
    <x v="22"/>
  </r>
  <r>
    <n v="7"/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x v="0"/>
    <s v="USD"/>
    <n v="1476010619"/>
    <x v="1419"/>
    <n v="1473418619"/>
    <b v="0"/>
    <n v="10"/>
    <b v="0"/>
    <s v="publishing/translations"/>
    <n v="44.5"/>
    <x v="3"/>
    <n v="2016"/>
    <x v="22"/>
  </r>
  <r>
    <n v="3"/>
    <n v="1420"/>
    <s v="Shakespeare in the Hood - Romeo and Juliet"/>
    <s v="Help me butcher Shakespeare in a satirical fashion."/>
    <x v="252"/>
    <n v="3"/>
    <x v="2"/>
    <x v="0"/>
    <s v="USD"/>
    <n v="1467129686"/>
    <x v="1420"/>
    <n v="1464969686"/>
    <b v="0"/>
    <n v="3"/>
    <b v="0"/>
    <s v="publishing/translations"/>
    <n v="1"/>
    <x v="3"/>
    <n v="2016"/>
    <x v="22"/>
  </r>
  <r>
    <n v="0"/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x v="11"/>
    <s v="SEK"/>
    <n v="1423432709"/>
    <x v="1421"/>
    <n v="1420840709"/>
    <b v="0"/>
    <n v="2"/>
    <b v="0"/>
    <s v="publishing/translations"/>
    <n v="100"/>
    <x v="3"/>
    <n v="2015"/>
    <x v="22"/>
  </r>
  <r>
    <n v="0"/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x v="4"/>
    <s v="NZD"/>
    <n v="1474436704"/>
    <x v="1422"/>
    <n v="1471844704"/>
    <b v="0"/>
    <n v="2"/>
    <b v="0"/>
    <s v="publishing/translations"/>
    <n v="13"/>
    <x v="3"/>
    <n v="2016"/>
    <x v="22"/>
  </r>
  <r>
    <n v="0"/>
    <n v="1423"/>
    <s v="Progressive King James Version New Testament"/>
    <s v="Help fund me to destroy the monopoly Rupert Murdoch has over the publication of modern bibles. I have a new one to rival the NKJV."/>
    <x v="11"/>
    <n v="100"/>
    <x v="2"/>
    <x v="2"/>
    <s v="AUD"/>
    <n v="1451637531"/>
    <x v="1423"/>
    <n v="1449045531"/>
    <b v="0"/>
    <n v="1"/>
    <b v="0"/>
    <s v="publishing/translations"/>
    <n v="100"/>
    <x v="3"/>
    <n v="2015"/>
    <x v="22"/>
  </r>
  <r>
    <n v="20"/>
    <n v="1424"/>
    <s v="Subway Mantras"/>
    <s v="A short book of practical mantras that can be used every day of the week. Mantras are cogwheels of universal engines."/>
    <x v="51"/>
    <n v="1527"/>
    <x v="2"/>
    <x v="0"/>
    <s v="USD"/>
    <n v="1479233602"/>
    <x v="1424"/>
    <n v="1478106802"/>
    <b v="0"/>
    <n v="14"/>
    <b v="0"/>
    <s v="publishing/translations"/>
    <n v="109.07"/>
    <x v="3"/>
    <n v="2016"/>
    <x v="22"/>
  </r>
  <r>
    <n v="0"/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x v="0"/>
    <s v="USD"/>
    <n v="1430276959"/>
    <x v="1425"/>
    <n v="1427684959"/>
    <b v="0"/>
    <n v="0"/>
    <b v="0"/>
    <s v="publishing/translations"/>
    <n v="0"/>
    <x v="3"/>
    <n v="2015"/>
    <x v="22"/>
  </r>
  <r>
    <n v="0"/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x v="12"/>
    <s v="EUR"/>
    <n v="1440408120"/>
    <x v="1426"/>
    <n v="1435224120"/>
    <b v="0"/>
    <n v="0"/>
    <b v="0"/>
    <s v="publishing/translations"/>
    <n v="0"/>
    <x v="3"/>
    <n v="2015"/>
    <x v="22"/>
  </r>
  <r>
    <n v="8"/>
    <n v="1427"/>
    <s v="WHAT CAN I DO?..."/>
    <s v="The book with advices that can save many lives._x000a_You will find here many case studies, extreme situations and solutions."/>
    <x v="10"/>
    <n v="419"/>
    <x v="2"/>
    <x v="12"/>
    <s v="EUR"/>
    <n v="1474230385"/>
    <x v="1427"/>
    <n v="1471638385"/>
    <b v="0"/>
    <n v="4"/>
    <b v="0"/>
    <s v="publishing/translations"/>
    <n v="104.75"/>
    <x v="3"/>
    <n v="2016"/>
    <x v="22"/>
  </r>
  <r>
    <n v="5"/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x v="3"/>
    <s v="EUR"/>
    <n v="1459584417"/>
    <x v="1428"/>
    <n v="1456996017"/>
    <b v="0"/>
    <n v="3"/>
    <b v="0"/>
    <s v="publishing/translations"/>
    <n v="15"/>
    <x v="3"/>
    <n v="2016"/>
    <x v="22"/>
  </r>
  <r>
    <n v="0"/>
    <n v="1429"/>
    <s v="10 P.M."/>
    <s v="A guy in his 30's tries to live his &quot;American Dream&quot;, but quickly it turns into a nightmare. (A Novel)"/>
    <x v="3"/>
    <n v="0"/>
    <x v="2"/>
    <x v="0"/>
    <s v="USD"/>
    <n v="1428629242"/>
    <x v="1429"/>
    <n v="1426037242"/>
    <b v="0"/>
    <n v="0"/>
    <b v="0"/>
    <s v="publishing/translations"/>
    <n v="0"/>
    <x v="3"/>
    <n v="2015"/>
    <x v="22"/>
  </r>
  <r>
    <n v="8"/>
    <n v="1430"/>
    <s v="Esoteric Project Management"/>
    <s v="Profesional translation and publishing of the book on unique synthesis of project management and meditation"/>
    <x v="10"/>
    <n v="403"/>
    <x v="2"/>
    <x v="0"/>
    <s v="USD"/>
    <n v="1419017488"/>
    <x v="1430"/>
    <n v="1416339088"/>
    <b v="0"/>
    <n v="5"/>
    <b v="0"/>
    <s v="publishing/translations"/>
    <n v="80.599999999999994"/>
    <x v="3"/>
    <n v="2014"/>
    <x v="22"/>
  </r>
  <r>
    <n v="32"/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x v="0"/>
    <s v="USD"/>
    <n v="1448517816"/>
    <x v="1431"/>
    <n v="1445922216"/>
    <b v="0"/>
    <n v="47"/>
    <b v="0"/>
    <s v="publishing/translations"/>
    <n v="115.55"/>
    <x v="3"/>
    <n v="2015"/>
    <x v="22"/>
  </r>
  <r>
    <n v="0"/>
    <n v="1432"/>
    <s v="The Holy Bib-el"/>
    <s v="THE HOLY BIB-EL Translated By Leon Cook. The Creation: CHAPTER 1.  1* In the beginning Gods created The Heavens and The Planet Earth."/>
    <x v="79"/>
    <n v="0"/>
    <x v="2"/>
    <x v="0"/>
    <s v="USD"/>
    <n v="1437417828"/>
    <x v="1432"/>
    <n v="1434825828"/>
    <b v="0"/>
    <n v="0"/>
    <b v="0"/>
    <s v="publishing/translations"/>
    <n v="0"/>
    <x v="3"/>
    <n v="2015"/>
    <x v="22"/>
  </r>
  <r>
    <n v="7"/>
    <n v="1433"/>
    <s v="The Gayatri Mantra for Jhansi, India"/>
    <s v="Publish my book on the Gayatri Mantra in English for the benefit of the readers and the children at the orphanage in Jhansi, India"/>
    <x v="14"/>
    <n v="805"/>
    <x v="2"/>
    <x v="13"/>
    <s v="EUR"/>
    <n v="1481367600"/>
    <x v="1433"/>
    <n v="1477839675"/>
    <b v="0"/>
    <n v="10"/>
    <b v="0"/>
    <s v="publishing/translations"/>
    <n v="80.5"/>
    <x v="3"/>
    <n v="2016"/>
    <x v="22"/>
  </r>
  <r>
    <n v="10"/>
    <n v="1434"/>
    <s v="Translation of 'SOCIALCAPITALISM' (2014)"/>
    <s v="Interest from abroad to publish my book SOCIALCAPITALISM. Need translation to English master. Help appreciated."/>
    <x v="253"/>
    <n v="8190"/>
    <x v="2"/>
    <x v="8"/>
    <s v="DKK"/>
    <n v="1433775600"/>
    <x v="1434"/>
    <n v="1431973478"/>
    <b v="0"/>
    <n v="11"/>
    <b v="0"/>
    <s v="publishing/translations"/>
    <n v="744.55"/>
    <x v="3"/>
    <n v="2015"/>
    <x v="22"/>
  </r>
  <r>
    <n v="0"/>
    <n v="1435"/>
    <s v="Trilogy of Crystals, book 1, translation"/>
    <s v="English translation of the first book from a sword and sorcery Fantasy trilogy, by Paolo Parente"/>
    <x v="36"/>
    <n v="15"/>
    <x v="2"/>
    <x v="13"/>
    <s v="EUR"/>
    <n v="1444589020"/>
    <x v="1435"/>
    <n v="1441997020"/>
    <b v="0"/>
    <n v="2"/>
    <b v="0"/>
    <s v="publishing/translations"/>
    <n v="7.5"/>
    <x v="3"/>
    <n v="2015"/>
    <x v="22"/>
  </r>
  <r>
    <n v="1"/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x v="12"/>
    <s v="EUR"/>
    <n v="1456043057"/>
    <x v="1436"/>
    <n v="1453451057"/>
    <b v="0"/>
    <n v="2"/>
    <b v="0"/>
    <s v="publishing/translations"/>
    <n v="38.5"/>
    <x v="3"/>
    <n v="2016"/>
    <x v="22"/>
  </r>
  <r>
    <n v="27"/>
    <n v="1437"/>
    <s v="THE BACHELOR KNOWS NO BORDERS"/>
    <s v="Introducing A True Story That Bridges Borders: Join Us As We Translate THE BACHELOR CHAPTERS: A THINKING WOMAN'S ROMANCE Into Spanish!"/>
    <x v="9"/>
    <n v="807"/>
    <x v="2"/>
    <x v="0"/>
    <s v="USD"/>
    <n v="1405227540"/>
    <x v="1437"/>
    <n v="1402058739"/>
    <b v="0"/>
    <n v="22"/>
    <b v="0"/>
    <s v="publishing/translations"/>
    <n v="36.68"/>
    <x v="3"/>
    <n v="2014"/>
    <x v="22"/>
  </r>
  <r>
    <n v="3"/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x v="8"/>
    <s v="DKK"/>
    <n v="1461765300"/>
    <x v="1438"/>
    <n v="1459198499"/>
    <b v="0"/>
    <n v="8"/>
    <b v="0"/>
    <s v="publishing/translations"/>
    <n v="75"/>
    <x v="3"/>
    <n v="2016"/>
    <x v="22"/>
  </r>
  <r>
    <n v="7"/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x v="5"/>
    <s v="CAD"/>
    <n v="1425758101"/>
    <x v="1439"/>
    <n v="1423166101"/>
    <b v="0"/>
    <n v="6"/>
    <b v="0"/>
    <s v="publishing/translations"/>
    <n v="30"/>
    <x v="3"/>
    <n v="2015"/>
    <x v="22"/>
  </r>
  <r>
    <n v="0"/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x v="13"/>
    <s v="EUR"/>
    <n v="1464285463"/>
    <x v="1440"/>
    <n v="1461693463"/>
    <b v="0"/>
    <n v="1"/>
    <b v="0"/>
    <s v="publishing/translations"/>
    <n v="1"/>
    <x v="3"/>
    <n v="2016"/>
    <x v="22"/>
  </r>
  <r>
    <n v="1"/>
    <n v="1441"/>
    <s v="Sikh Police: Guru Granth Sahib Project"/>
    <s v="Guru Granth Sahib; User Friendly. A book which captures the essence of the Guru Granth Sahib in modern English and also made digital."/>
    <x v="237"/>
    <n v="2020"/>
    <x v="2"/>
    <x v="1"/>
    <s v="GBP"/>
    <n v="1441995769"/>
    <x v="1441"/>
    <n v="1436811769"/>
    <b v="0"/>
    <n v="3"/>
    <b v="0"/>
    <s v="publishing/translations"/>
    <n v="673.33"/>
    <x v="3"/>
    <n v="2015"/>
    <x v="22"/>
  </r>
  <r>
    <n v="0"/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x v="0"/>
    <s v="USD"/>
    <n v="1464190158"/>
    <x v="1442"/>
    <n v="1461598158"/>
    <b v="0"/>
    <n v="0"/>
    <b v="0"/>
    <s v="publishing/translations"/>
    <n v="0"/>
    <x v="3"/>
    <n v="2016"/>
    <x v="22"/>
  </r>
  <r>
    <n v="0"/>
    <n v="1443"/>
    <s v="Translate my Saga Fantasy : Icarus Ã  l'Ã©cole des dieux"/>
    <s v="Hello everyone !_x000a_I need your help for translate my saga Fantasy : Icarus at the school of the gods - Book 1&quot;."/>
    <x v="93"/>
    <n v="0"/>
    <x v="2"/>
    <x v="6"/>
    <s v="EUR"/>
    <n v="1483395209"/>
    <x v="1443"/>
    <n v="1480803209"/>
    <b v="0"/>
    <n v="0"/>
    <b v="0"/>
    <s v="publishing/translations"/>
    <n v="0"/>
    <x v="3"/>
    <n v="2016"/>
    <x v="22"/>
  </r>
  <r>
    <n v="0"/>
    <n v="1444"/>
    <s v="Expand the MillionairesLetter in the US Market!"/>
    <s v="We as a successfull german stock market newsletter publisher want expand in the US market!"/>
    <x v="255"/>
    <n v="0"/>
    <x v="2"/>
    <x v="12"/>
    <s v="EUR"/>
    <n v="1442091462"/>
    <x v="1444"/>
    <n v="1436907462"/>
    <b v="0"/>
    <n v="0"/>
    <b v="0"/>
    <s v="publishing/translations"/>
    <n v="0"/>
    <x v="3"/>
    <n v="2015"/>
    <x v="22"/>
  </r>
  <r>
    <n v="0"/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x v="12"/>
    <s v="EUR"/>
    <n v="1434286855"/>
    <x v="1445"/>
    <n v="1431694855"/>
    <b v="0"/>
    <n v="0"/>
    <b v="0"/>
    <s v="publishing/translations"/>
    <n v="0"/>
    <x v="3"/>
    <n v="2015"/>
    <x v="22"/>
  </r>
  <r>
    <n v="0"/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x v="13"/>
    <s v="EUR"/>
    <n v="1461235478"/>
    <x v="1446"/>
    <n v="1459507478"/>
    <b v="0"/>
    <n v="0"/>
    <b v="0"/>
    <s v="publishing/translations"/>
    <n v="0"/>
    <x v="3"/>
    <n v="2016"/>
    <x v="22"/>
  </r>
  <r>
    <n v="0"/>
    <n v="1447"/>
    <s v="Indian Language Dictionary"/>
    <s v="I'm creating a dictionary of multiple Indian languages."/>
    <x v="69"/>
    <n v="75"/>
    <x v="2"/>
    <x v="0"/>
    <s v="USD"/>
    <n v="1467999134"/>
    <x v="1447"/>
    <n v="1465407134"/>
    <b v="0"/>
    <n v="3"/>
    <b v="0"/>
    <s v="publishing/translations"/>
    <n v="25"/>
    <x v="3"/>
    <n v="2016"/>
    <x v="22"/>
  </r>
  <r>
    <n v="0"/>
    <n v="1448"/>
    <s v="Focus on changing your situation"/>
    <s v="For people in schools to the retired._x000a_Aim is to get in to schools,gyms,work places and to travel all over the world doing talks on it."/>
    <x v="61"/>
    <n v="0"/>
    <x v="2"/>
    <x v="2"/>
    <s v="AUD"/>
    <n v="1432272300"/>
    <x v="1448"/>
    <n v="1429655318"/>
    <b v="0"/>
    <n v="0"/>
    <b v="0"/>
    <s v="publishing/translations"/>
    <n v="0"/>
    <x v="3"/>
    <n v="2015"/>
    <x v="22"/>
  </r>
  <r>
    <n v="0"/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x v="0"/>
    <s v="USD"/>
    <n v="1431286105"/>
    <x v="1449"/>
    <n v="1427138905"/>
    <b v="0"/>
    <n v="0"/>
    <b v="0"/>
    <s v="publishing/translations"/>
    <n v="0"/>
    <x v="3"/>
    <n v="2015"/>
    <x v="22"/>
  </r>
  <r>
    <n v="0"/>
    <n v="1450"/>
    <s v="The Art of the Dill"/>
    <s v="A book of pickle recipes narrated by a mama grizzly speaking in incomplete and run-on sentences and her orangutan friend. #Artofthedill"/>
    <x v="57"/>
    <n v="1"/>
    <x v="2"/>
    <x v="0"/>
    <s v="USD"/>
    <n v="1455941197"/>
    <x v="1450"/>
    <n v="1453349197"/>
    <b v="0"/>
    <n v="1"/>
    <b v="0"/>
    <s v="publishing/translations"/>
    <n v="1"/>
    <x v="3"/>
    <n v="2016"/>
    <x v="22"/>
  </r>
  <r>
    <n v="0"/>
    <n v="1451"/>
    <s v="Modern Literal Torah Translation (Canceled)"/>
    <s v="Modern Literal Translation of the Torah in English and Russian with sub-linear and interlinear layout."/>
    <x v="256"/>
    <n v="2"/>
    <x v="1"/>
    <x v="0"/>
    <s v="USD"/>
    <n v="1416355259"/>
    <x v="1451"/>
    <n v="1413759659"/>
    <b v="0"/>
    <n v="2"/>
    <b v="0"/>
    <s v="publishing/translations"/>
    <n v="1"/>
    <x v="3"/>
    <n v="2014"/>
    <x v="22"/>
  </r>
  <r>
    <n v="0"/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x v="1452"/>
    <n v="1403974363"/>
    <b v="0"/>
    <n v="0"/>
    <b v="0"/>
    <s v="publishing/translations"/>
    <n v="0"/>
    <x v="3"/>
    <n v="2014"/>
    <x v="22"/>
  </r>
  <r>
    <n v="0"/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x v="1453"/>
    <n v="1488386547"/>
    <b v="0"/>
    <n v="0"/>
    <b v="0"/>
    <s v="publishing/translations"/>
    <n v="0"/>
    <x v="3"/>
    <n v="2017"/>
    <x v="22"/>
  </r>
  <r>
    <n v="1"/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n v="1461535140"/>
    <x v="1454"/>
    <n v="1459716480"/>
    <b v="0"/>
    <n v="1"/>
    <b v="0"/>
    <s v="publishing/translations"/>
    <n v="15"/>
    <x v="3"/>
    <n v="2016"/>
    <x v="22"/>
  </r>
  <r>
    <n v="11"/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x v="1455"/>
    <n v="1405181320"/>
    <b v="0"/>
    <n v="7"/>
    <b v="0"/>
    <s v="publishing/translations"/>
    <n v="225"/>
    <x v="3"/>
    <n v="2014"/>
    <x v="22"/>
  </r>
  <r>
    <n v="3"/>
    <n v="1456"/>
    <s v="Sometimes you don't need love (Canceled)"/>
    <s v="English Version of my auto-published novel"/>
    <x v="10"/>
    <n v="145"/>
    <x v="1"/>
    <x v="13"/>
    <s v="EUR"/>
    <n v="1483459365"/>
    <x v="1456"/>
    <n v="1480867365"/>
    <b v="0"/>
    <n v="3"/>
    <b v="0"/>
    <s v="publishing/translations"/>
    <n v="48.33"/>
    <x v="3"/>
    <n v="2016"/>
    <x v="22"/>
  </r>
  <r>
    <n v="0"/>
    <n v="1457"/>
    <s v="Hey! I&quot;m not invisable, I am Just Old (Canceled)"/>
    <s v="Age is more than just a number, I hope your younger than you feel."/>
    <x v="12"/>
    <n v="0"/>
    <x v="1"/>
    <x v="0"/>
    <s v="USD"/>
    <n v="1447281044"/>
    <x v="1457"/>
    <n v="1444685444"/>
    <b v="0"/>
    <n v="0"/>
    <b v="0"/>
    <s v="publishing/translations"/>
    <n v="0"/>
    <x v="3"/>
    <n v="2015"/>
    <x v="22"/>
  </r>
  <r>
    <n v="0"/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x v="1458"/>
    <n v="1405097760"/>
    <b v="0"/>
    <n v="0"/>
    <b v="0"/>
    <s v="publishing/translations"/>
    <n v="0"/>
    <x v="3"/>
    <n v="2014"/>
    <x v="22"/>
  </r>
  <r>
    <n v="0"/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n v="1449077100"/>
    <x v="1459"/>
    <n v="1446612896"/>
    <b v="0"/>
    <n v="0"/>
    <b v="0"/>
    <s v="publishing/translations"/>
    <n v="0"/>
    <x v="3"/>
    <n v="2015"/>
    <x v="22"/>
  </r>
  <r>
    <n v="0"/>
    <n v="1460"/>
    <s v="KJV2015 (Canceled)"/>
    <s v="KJV2015 Easier to understand for our kids and family not leaving out one verse or changing a meaning one bit."/>
    <x v="259"/>
    <n v="0"/>
    <x v="1"/>
    <x v="0"/>
    <s v="USD"/>
    <n v="1417391100"/>
    <x v="1460"/>
    <n v="1412371898"/>
    <b v="0"/>
    <n v="0"/>
    <b v="0"/>
    <s v="publishing/translations"/>
    <n v="0"/>
    <x v="3"/>
    <n v="2014"/>
    <x v="22"/>
  </r>
  <r>
    <n v="101"/>
    <n v="1461"/>
    <s v="Relatively Prime Series 2"/>
    <s v="Series 2 of Relatively Prime, a podcast of stories from the Mathematical Domain"/>
    <x v="36"/>
    <n v="15186.69"/>
    <x v="0"/>
    <x v="0"/>
    <s v="USD"/>
    <n v="1413849600"/>
    <x v="1461"/>
    <n v="1410967754"/>
    <b v="1"/>
    <n v="340"/>
    <b v="1"/>
    <s v="publishing/radio &amp; podcasts"/>
    <n v="44.67"/>
    <x v="3"/>
    <n v="2014"/>
    <x v="23"/>
  </r>
  <r>
    <n v="109"/>
    <n v="1462"/>
    <s v="Unbound: Fiction on the Radio"/>
    <s v="A new radio show focused on short fiction produced by Louisville Public Media"/>
    <x v="23"/>
    <n v="4340.7"/>
    <x v="0"/>
    <x v="0"/>
    <s v="USD"/>
    <n v="1365609271"/>
    <x v="1462"/>
    <n v="1363017271"/>
    <b v="1"/>
    <n v="150"/>
    <b v="1"/>
    <s v="publishing/radio &amp; podcasts"/>
    <n v="28.94"/>
    <x v="3"/>
    <n v="2013"/>
    <x v="23"/>
  </r>
  <r>
    <n v="148"/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x v="1463"/>
    <n v="1361483538"/>
    <b v="1"/>
    <n v="25"/>
    <b v="1"/>
    <s v="publishing/radio &amp; podcasts"/>
    <n v="35.44"/>
    <x v="3"/>
    <n v="2013"/>
    <x v="23"/>
  </r>
  <r>
    <n v="163"/>
    <n v="1464"/>
    <s v="Science Studio"/>
    <s v="The Best Science Media on the Web"/>
    <x v="10"/>
    <n v="8160"/>
    <x v="0"/>
    <x v="0"/>
    <s v="USD"/>
    <n v="1361029958"/>
    <x v="1464"/>
    <n v="1358437958"/>
    <b v="1"/>
    <n v="234"/>
    <b v="1"/>
    <s v="publishing/radio &amp; podcasts"/>
    <n v="34.869999999999997"/>
    <x v="3"/>
    <n v="2013"/>
    <x v="23"/>
  </r>
  <r>
    <n v="456"/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x v="1465"/>
    <n v="1329759452"/>
    <b v="1"/>
    <n v="2602"/>
    <b v="1"/>
    <s v="publishing/radio &amp; podcasts"/>
    <n v="52.62"/>
    <x v="3"/>
    <n v="2012"/>
    <x v="23"/>
  </r>
  <r>
    <n v="108"/>
    <n v="1466"/>
    <s v="WAYO 104.3 FM ROCHESTER, NY"/>
    <s v="WAYO needs your financial support to operate in 2016. Help keep the creativity and ideas of the Rochester community on the radio!"/>
    <x v="194"/>
    <n v="17260.37"/>
    <x v="0"/>
    <x v="0"/>
    <s v="USD"/>
    <n v="1452574800"/>
    <x v="1466"/>
    <n v="1449029266"/>
    <b v="1"/>
    <n v="248"/>
    <b v="1"/>
    <s v="publishing/radio &amp; podcasts"/>
    <n v="69.599999999999994"/>
    <x v="3"/>
    <n v="2015"/>
    <x v="23"/>
  </r>
  <r>
    <n v="115"/>
    <n v="1467"/>
    <s v="Radio Ambulante"/>
    <s v="We are a new Spanish language podcast telling uniquely Latin American stories."/>
    <x v="79"/>
    <n v="46032"/>
    <x v="0"/>
    <x v="0"/>
    <s v="USD"/>
    <n v="1332699285"/>
    <x v="1467"/>
    <n v="1327518885"/>
    <b v="1"/>
    <n v="600"/>
    <b v="1"/>
    <s v="publishing/radio &amp; podcasts"/>
    <n v="76.72"/>
    <x v="3"/>
    <n v="2012"/>
    <x v="23"/>
  </r>
  <r>
    <n v="102"/>
    <n v="1468"/>
    <s v="A New Season of Destination DIY"/>
    <s v="Destination DIY is a radio show &amp; podcast showcasing all kinds of creativity. Please help us make a new season of shows for your ears!"/>
    <x v="196"/>
    <n v="9725"/>
    <x v="0"/>
    <x v="0"/>
    <s v="USD"/>
    <n v="1307838049"/>
    <x v="1468"/>
    <n v="1302654049"/>
    <b v="1"/>
    <n v="293"/>
    <b v="1"/>
    <s v="publishing/radio &amp; podcasts"/>
    <n v="33.19"/>
    <x v="3"/>
    <n v="2011"/>
    <x v="23"/>
  </r>
  <r>
    <n v="108"/>
    <n v="1469"/>
    <s v="The Local Global Mashup Show"/>
    <s v="Get the inside edge on the stories that connect Americans to the world -- in your ear every week."/>
    <x v="260"/>
    <n v="47978"/>
    <x v="0"/>
    <x v="0"/>
    <s v="USD"/>
    <n v="1360938109"/>
    <x v="1469"/>
    <n v="1358346109"/>
    <b v="1"/>
    <n v="321"/>
    <b v="1"/>
    <s v="publishing/radio &amp; podcasts"/>
    <n v="149.46"/>
    <x v="3"/>
    <n v="2013"/>
    <x v="23"/>
  </r>
  <r>
    <n v="125"/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x v="1470"/>
    <n v="1354909863"/>
    <b v="1"/>
    <n v="81"/>
    <b v="1"/>
    <s v="publishing/radio &amp; podcasts"/>
    <n v="23.17"/>
    <x v="3"/>
    <n v="2012"/>
    <x v="23"/>
  </r>
  <r>
    <n v="104"/>
    <n v="1471"/>
    <s v="93.5 KNCE: True Taos Radio"/>
    <s v="Help improve the equipment, signal, and reach of 93.5 KNCE True Taos Radio, a new experiment in grassroots community media."/>
    <x v="261"/>
    <n v="33229"/>
    <x v="0"/>
    <x v="0"/>
    <s v="USD"/>
    <n v="1428620334"/>
    <x v="1471"/>
    <n v="1426028334"/>
    <b v="1"/>
    <n v="343"/>
    <b v="1"/>
    <s v="publishing/radio &amp; podcasts"/>
    <n v="96.88"/>
    <x v="3"/>
    <n v="2015"/>
    <x v="23"/>
  </r>
  <r>
    <n v="139"/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x v="1472"/>
    <n v="1379336503"/>
    <b v="1"/>
    <n v="336"/>
    <b v="1"/>
    <s v="publishing/radio &amp; podcasts"/>
    <n v="103.2"/>
    <x v="3"/>
    <n v="2013"/>
    <x v="23"/>
  </r>
  <r>
    <n v="121"/>
    <n v="1473"/>
    <s v="ONE LOVES ONLY FORM"/>
    <s v="Public Radio Project"/>
    <x v="15"/>
    <n v="1807.74"/>
    <x v="0"/>
    <x v="0"/>
    <s v="USD"/>
    <n v="1330644639"/>
    <x v="1473"/>
    <n v="1328052639"/>
    <b v="1"/>
    <n v="47"/>
    <b v="1"/>
    <s v="publishing/radio &amp; podcasts"/>
    <n v="38.46"/>
    <x v="3"/>
    <n v="2012"/>
    <x v="23"/>
  </r>
  <r>
    <n v="112"/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x v="1474"/>
    <n v="1376501292"/>
    <b v="1"/>
    <n v="76"/>
    <b v="1"/>
    <s v="publishing/radio &amp; podcasts"/>
    <n v="44.32"/>
    <x v="3"/>
    <n v="2013"/>
    <x v="23"/>
  </r>
  <r>
    <n v="189"/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x v="1475"/>
    <n v="1416244863"/>
    <b v="1"/>
    <n v="441"/>
    <b v="1"/>
    <s v="publishing/radio &amp; podcasts"/>
    <n v="64.17"/>
    <x v="3"/>
    <n v="2014"/>
    <x v="23"/>
  </r>
  <r>
    <n v="662"/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x v="1476"/>
    <n v="1313024422"/>
    <b v="1"/>
    <n v="916"/>
    <b v="1"/>
    <s v="publishing/radio &amp; podcasts"/>
    <n v="43.33"/>
    <x v="3"/>
    <n v="2011"/>
    <x v="23"/>
  </r>
  <r>
    <n v="111"/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x v="1477"/>
    <n v="1319467604"/>
    <b v="1"/>
    <n v="369"/>
    <b v="1"/>
    <s v="publishing/radio &amp; podcasts"/>
    <n v="90.5"/>
    <x v="3"/>
    <n v="2011"/>
    <x v="23"/>
  </r>
  <r>
    <n v="1182"/>
    <n v="1478"/>
    <s v="Planet Money T-shirt"/>
    <s v="We are a team of multimedia reporters covering the global economy. We are going to make a t-shirt and tell the story of its creation."/>
    <x v="63"/>
    <n v="590807.11"/>
    <x v="0"/>
    <x v="0"/>
    <s v="USD"/>
    <n v="1368564913"/>
    <x v="1478"/>
    <n v="1367355313"/>
    <b v="1"/>
    <n v="20242"/>
    <b v="1"/>
    <s v="publishing/radio &amp; podcasts"/>
    <n v="29.19"/>
    <x v="3"/>
    <n v="2013"/>
    <x v="23"/>
  </r>
  <r>
    <n v="137"/>
    <n v="1479"/>
    <s v="Let's Talk Calmly About Security and Privacy"/>
    <s v="A former intelligence analyst/government transparency advocate talks to his colleagues about the past year's NSA revelations."/>
    <x v="183"/>
    <n v="2198"/>
    <x v="0"/>
    <x v="0"/>
    <s v="USD"/>
    <n v="1399694340"/>
    <x v="1479"/>
    <n v="1398448389"/>
    <b v="1"/>
    <n v="71"/>
    <b v="1"/>
    <s v="publishing/radio &amp; podcasts"/>
    <n v="30.96"/>
    <x v="3"/>
    <n v="2014"/>
    <x v="23"/>
  </r>
  <r>
    <n v="117"/>
    <n v="1480"/>
    <s v="The Stage at KDHX"/>
    <s v="The Stage at KDHX will be a beacon for artistic independence in the heart of the country, showcasing new artists and old favorites."/>
    <x v="63"/>
    <n v="58520.2"/>
    <x v="0"/>
    <x v="0"/>
    <s v="USD"/>
    <n v="1374858000"/>
    <x v="1480"/>
    <n v="1373408699"/>
    <b v="1"/>
    <n v="635"/>
    <b v="1"/>
    <s v="publishing/radio &amp; podcasts"/>
    <n v="92.16"/>
    <x v="3"/>
    <n v="2013"/>
    <x v="23"/>
  </r>
  <r>
    <n v="2"/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x v="5"/>
    <s v="CAD"/>
    <n v="1383430145"/>
    <x v="1481"/>
    <n v="1380838145"/>
    <b v="0"/>
    <n v="6"/>
    <b v="0"/>
    <s v="publishing/fiction"/>
    <n v="17.5"/>
    <x v="3"/>
    <n v="2013"/>
    <x v="10"/>
  </r>
  <r>
    <n v="0"/>
    <n v="1482"/>
    <s v="Black Matter: Reality is in the eyes of the beholder"/>
    <s v="Those who believe, call them Gods._x000a_Those who don't believe, call them aliens._x000a_Either way, you can't stop the war."/>
    <x v="10"/>
    <n v="5"/>
    <x v="2"/>
    <x v="0"/>
    <s v="USD"/>
    <n v="1347004260"/>
    <x v="1482"/>
    <n v="1345062936"/>
    <b v="0"/>
    <n v="1"/>
    <b v="0"/>
    <s v="publishing/fiction"/>
    <n v="5"/>
    <x v="3"/>
    <n v="2012"/>
    <x v="10"/>
  </r>
  <r>
    <n v="1"/>
    <n v="1483"/>
    <s v="The Book Club Rebellion"/>
    <s v="When three social outcasts discover that Fictional characters are invading their world, they must form a team to stop this evil force."/>
    <x v="39"/>
    <n v="50"/>
    <x v="2"/>
    <x v="0"/>
    <s v="USD"/>
    <n v="1469162275"/>
    <x v="1483"/>
    <n v="1467002275"/>
    <b v="0"/>
    <n v="2"/>
    <b v="0"/>
    <s v="publishing/fiction"/>
    <n v="25"/>
    <x v="3"/>
    <n v="2016"/>
    <x v="10"/>
  </r>
  <r>
    <n v="0"/>
    <n v="1484"/>
    <s v="a book called filtered down thru the stars"/>
    <s v="The mussings of an old wizard"/>
    <x v="13"/>
    <n v="0"/>
    <x v="2"/>
    <x v="0"/>
    <s v="USD"/>
    <n v="1342882260"/>
    <x v="1484"/>
    <n v="1337834963"/>
    <b v="0"/>
    <n v="0"/>
    <b v="0"/>
    <s v="publishing/fiction"/>
    <n v="0"/>
    <x v="3"/>
    <n v="2012"/>
    <x v="10"/>
  </r>
  <r>
    <n v="2"/>
    <n v="1485"/>
    <s v="Covenant Kept - A Christian novel"/>
    <s v="Covenant Kept is a unique story that follows an ordinary woman through an extraordinary spiritual journey. Please help fund me."/>
    <x v="233"/>
    <n v="150"/>
    <x v="2"/>
    <x v="0"/>
    <s v="USD"/>
    <n v="1434827173"/>
    <x v="1485"/>
    <n v="1430939173"/>
    <b v="0"/>
    <n v="3"/>
    <b v="0"/>
    <s v="publishing/fiction"/>
    <n v="50"/>
    <x v="3"/>
    <n v="2015"/>
    <x v="10"/>
  </r>
  <r>
    <n v="0"/>
    <n v="1486"/>
    <s v="I Died. Yesterday by Pamela Norton Docken"/>
    <s v="Follow the intimate and intense journey of a young woman's last moments of her unexpected death and journey to the continuance of life."/>
    <x v="22"/>
    <n v="48"/>
    <x v="2"/>
    <x v="0"/>
    <s v="USD"/>
    <n v="1425009761"/>
    <x v="1486"/>
    <n v="1422417761"/>
    <b v="0"/>
    <n v="3"/>
    <b v="0"/>
    <s v="publishing/fiction"/>
    <n v="16"/>
    <x v="3"/>
    <n v="2015"/>
    <x v="10"/>
  </r>
  <r>
    <n v="0"/>
    <n v="1487"/>
    <s v="You Killed Me First"/>
    <s v="A lover becomes an enemy when a line has been crossed. Torn between memories and reality, his mask of sanity is slipping."/>
    <x v="3"/>
    <n v="0"/>
    <x v="2"/>
    <x v="0"/>
    <s v="USD"/>
    <n v="1470175271"/>
    <x v="1487"/>
    <n v="1467583271"/>
    <b v="0"/>
    <n v="0"/>
    <b v="0"/>
    <s v="publishing/fiction"/>
    <n v="0"/>
    <x v="3"/>
    <n v="2016"/>
    <x v="10"/>
  </r>
  <r>
    <n v="2"/>
    <n v="1488"/>
    <s v="Nanolution"/>
    <s v="A blockbuster sci-fi adventure. What would you do if one day your life changed to beyond the imaginable?"/>
    <x v="36"/>
    <n v="360"/>
    <x v="2"/>
    <x v="2"/>
    <s v="AUD"/>
    <n v="1388928660"/>
    <x v="1488"/>
    <n v="1386336660"/>
    <b v="0"/>
    <n v="6"/>
    <b v="0"/>
    <s v="publishing/fiction"/>
    <n v="60"/>
    <x v="3"/>
    <n v="2013"/>
    <x v="10"/>
  </r>
  <r>
    <n v="0"/>
    <n v="1489"/>
    <s v="QUIET ENJOYMENT, a novel of two gay friends, life and AIDS"/>
    <s v="My project is a novel, QUIET ENJOYMENT. It is a funny and serious story of one friend helping another deal with AIDS."/>
    <x v="10"/>
    <n v="0"/>
    <x v="2"/>
    <x v="0"/>
    <s v="USD"/>
    <n v="1352994052"/>
    <x v="1489"/>
    <n v="1350398452"/>
    <b v="0"/>
    <n v="0"/>
    <b v="0"/>
    <s v="publishing/fiction"/>
    <n v="0"/>
    <x v="3"/>
    <n v="2012"/>
    <x v="10"/>
  </r>
  <r>
    <n v="31"/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x v="0"/>
    <s v="USD"/>
    <n v="1380720474"/>
    <x v="1490"/>
    <n v="1378214874"/>
    <b v="0"/>
    <n v="19"/>
    <b v="0"/>
    <s v="publishing/fiction"/>
    <n v="47.11"/>
    <x v="3"/>
    <n v="2013"/>
    <x v="10"/>
  </r>
  <r>
    <n v="8"/>
    <n v="1491"/>
    <s v="Tales of guns, gold and a beagle in the Old West"/>
    <s v="What do you get when you take outlaws, guns, gold and and old beagle in the old west? Adventure!"/>
    <x v="38"/>
    <n v="100"/>
    <x v="2"/>
    <x v="0"/>
    <s v="USD"/>
    <n v="1424014680"/>
    <x v="1491"/>
    <n v="1418922443"/>
    <b v="0"/>
    <n v="1"/>
    <b v="0"/>
    <s v="publishing/fiction"/>
    <n v="100"/>
    <x v="3"/>
    <n v="2014"/>
    <x v="10"/>
  </r>
  <r>
    <n v="1"/>
    <n v="1492"/>
    <s v="The Grym Brothers Series"/>
    <s v="The Grym Brothers is a series about two brothers who are grim reapers, hunting down souls that canâ€™t or wonâ€™t move on the afterlife."/>
    <x v="23"/>
    <n v="30"/>
    <x v="2"/>
    <x v="0"/>
    <s v="USD"/>
    <n v="1308431646"/>
    <x v="1492"/>
    <n v="1305839646"/>
    <b v="0"/>
    <n v="2"/>
    <b v="0"/>
    <s v="publishing/fiction"/>
    <n v="15"/>
    <x v="3"/>
    <n v="2011"/>
    <x v="10"/>
  </r>
  <r>
    <n v="0"/>
    <n v="1493"/>
    <s v="The Great Grand Zeppelin Chase"/>
    <s v="Help illustrate the sequel to the bestselling _x000a_The Transylvania Flying Squad of Detectives"/>
    <x v="262"/>
    <n v="0"/>
    <x v="2"/>
    <x v="0"/>
    <s v="USD"/>
    <n v="1371415675"/>
    <x v="1493"/>
    <n v="1368823675"/>
    <b v="0"/>
    <n v="0"/>
    <b v="0"/>
    <s v="publishing/fiction"/>
    <n v="0"/>
    <x v="3"/>
    <n v="2013"/>
    <x v="10"/>
  </r>
  <r>
    <n v="9"/>
    <n v="1494"/>
    <s v="Six Days in September: A Civil War Novel"/>
    <s v="Help this story of the 1862 Confederate invasion of Maryland be published! It is to Sharpsburg as The Killer Angels is to Gettysburg."/>
    <x v="10"/>
    <n v="445"/>
    <x v="2"/>
    <x v="0"/>
    <s v="USD"/>
    <n v="1428075480"/>
    <x v="1494"/>
    <n v="1425489613"/>
    <b v="0"/>
    <n v="11"/>
    <b v="0"/>
    <s v="publishing/fiction"/>
    <n v="40.450000000000003"/>
    <x v="3"/>
    <n v="2015"/>
    <x v="10"/>
  </r>
  <r>
    <n v="0"/>
    <n v="1495"/>
    <s v="A Magical Bildungsroman with a Female Heroine"/>
    <s v="The Adventures of Penelope Hawthorne. Part One: The Spellbook of Dracone."/>
    <x v="13"/>
    <n v="0"/>
    <x v="2"/>
    <x v="0"/>
    <s v="USD"/>
    <n v="1314471431"/>
    <x v="1495"/>
    <n v="1311879431"/>
    <b v="0"/>
    <n v="0"/>
    <b v="0"/>
    <s v="publishing/fiction"/>
    <n v="0"/>
    <x v="3"/>
    <n v="2011"/>
    <x v="10"/>
  </r>
  <r>
    <n v="0"/>
    <n v="1496"/>
    <s v="Tainted Steel (Series 1 - 4)"/>
    <s v="Capturing the awe-inspiring magic of the likes of LoTR, Tainted Steel tells the story of one mans' struggle against Destiny."/>
    <x v="15"/>
    <n v="0"/>
    <x v="2"/>
    <x v="0"/>
    <s v="USD"/>
    <n v="1410866659"/>
    <x v="1496"/>
    <n v="1405682659"/>
    <b v="0"/>
    <n v="0"/>
    <b v="0"/>
    <s v="publishing/fiction"/>
    <n v="0"/>
    <x v="3"/>
    <n v="2014"/>
    <x v="10"/>
  </r>
  <r>
    <n v="0"/>
    <n v="1497"/>
    <s v="Daddy"/>
    <s v="After 25 years apart, a father and son's reunion is less magical and more explosive as the revelations come out and the gloves come off"/>
    <x v="36"/>
    <n v="1"/>
    <x v="2"/>
    <x v="0"/>
    <s v="USD"/>
    <n v="1375299780"/>
    <x v="1497"/>
    <n v="1371655522"/>
    <b v="0"/>
    <n v="1"/>
    <b v="0"/>
    <s v="publishing/fiction"/>
    <n v="1"/>
    <x v="3"/>
    <n v="2013"/>
    <x v="10"/>
  </r>
  <r>
    <n v="2"/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x v="0"/>
    <s v="USD"/>
    <n v="1409787378"/>
    <x v="1498"/>
    <n v="1405899378"/>
    <b v="0"/>
    <n v="3"/>
    <b v="0"/>
    <s v="publishing/fiction"/>
    <n v="19"/>
    <x v="3"/>
    <n v="2014"/>
    <x v="10"/>
  </r>
  <r>
    <n v="0"/>
    <n v="1499"/>
    <s v="The Second Renaissance"/>
    <s v="Coming soon, a new science fiction novel about human evolution and sorcery. In the near future, you are either forced to adapt or die"/>
    <x v="13"/>
    <n v="5"/>
    <x v="2"/>
    <x v="0"/>
    <s v="USD"/>
    <n v="1470355833"/>
    <x v="1499"/>
    <n v="1465171833"/>
    <b v="0"/>
    <n v="1"/>
    <b v="0"/>
    <s v="publishing/fiction"/>
    <n v="5"/>
    <x v="3"/>
    <n v="2016"/>
    <x v="10"/>
  </r>
  <r>
    <n v="25"/>
    <n v="1500"/>
    <s v="Tarnish: A Fantasy Novel by J. D. Brink"/>
    <s v="A young hero, sword play, epic tales, swamp monsters, a gang of thieves, and romance and betrayal. Forging your own destiny ain't easy."/>
    <x v="70"/>
    <n v="701"/>
    <x v="2"/>
    <x v="0"/>
    <s v="USD"/>
    <n v="1367444557"/>
    <x v="1500"/>
    <n v="1364852557"/>
    <b v="0"/>
    <n v="15"/>
    <b v="0"/>
    <s v="publishing/fiction"/>
    <n v="46.73"/>
    <x v="3"/>
    <n v="2013"/>
    <x v="10"/>
  </r>
  <r>
    <n v="166"/>
    <n v="1501"/>
    <s v="This is Nowhere"/>
    <s v="A hardcover book of surf, outdoor and nature photos from the British Columbia coast."/>
    <x v="263"/>
    <n v="86492"/>
    <x v="0"/>
    <x v="5"/>
    <s v="CAD"/>
    <n v="1436364023"/>
    <x v="1501"/>
    <n v="1433772023"/>
    <b v="1"/>
    <n v="885"/>
    <b v="1"/>
    <s v="photography/photobooks"/>
    <n v="97.73"/>
    <x v="8"/>
    <n v="2015"/>
    <x v="20"/>
  </r>
  <r>
    <n v="101"/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x v="1502"/>
    <n v="1456491680"/>
    <b v="1"/>
    <n v="329"/>
    <b v="1"/>
    <s v="photography/photobooks"/>
    <n v="67.84"/>
    <x v="8"/>
    <n v="2016"/>
    <x v="20"/>
  </r>
  <r>
    <n v="108"/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x v="18"/>
    <s v="EUR"/>
    <n v="1477210801"/>
    <x v="1503"/>
    <n v="1472026801"/>
    <b v="1"/>
    <n v="71"/>
    <b v="1"/>
    <s v="photography/photobooks"/>
    <n v="56.98"/>
    <x v="8"/>
    <n v="2016"/>
    <x v="20"/>
  </r>
  <r>
    <n v="278"/>
    <n v="1504"/>
    <s v="RYU X RIO"/>
    <s v="A football photography book like no other about the 2014 World Cup in Brazil, by Ryu Voelkel."/>
    <x v="115"/>
    <n v="18066"/>
    <x v="0"/>
    <x v="1"/>
    <s v="GBP"/>
    <n v="1402389180"/>
    <x v="1504"/>
    <n v="1399996024"/>
    <b v="1"/>
    <n v="269"/>
    <b v="1"/>
    <s v="photography/photobooks"/>
    <n v="67.16"/>
    <x v="8"/>
    <n v="2014"/>
    <x v="20"/>
  </r>
  <r>
    <n v="104"/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x v="12"/>
    <s v="EUR"/>
    <n v="1458676860"/>
    <x v="1505"/>
    <n v="1455446303"/>
    <b v="1"/>
    <n v="345"/>
    <b v="1"/>
    <s v="photography/photobooks"/>
    <n v="48.04"/>
    <x v="8"/>
    <n v="2016"/>
    <x v="20"/>
  </r>
  <r>
    <n v="111"/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x v="1506"/>
    <n v="1403635904"/>
    <b v="1"/>
    <n v="43"/>
    <b v="1"/>
    <s v="photography/photobooks"/>
    <n v="38.86"/>
    <x v="8"/>
    <n v="2014"/>
    <x v="20"/>
  </r>
  <r>
    <n v="215"/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x v="1507"/>
    <n v="1268822909"/>
    <b v="1"/>
    <n v="33"/>
    <b v="1"/>
    <s v="photography/photobooks"/>
    <n v="78.180000000000007"/>
    <x v="8"/>
    <n v="2010"/>
    <x v="20"/>
  </r>
  <r>
    <n v="111"/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x v="1508"/>
    <n v="1401201881"/>
    <b v="1"/>
    <n v="211"/>
    <b v="1"/>
    <s v="photography/photobooks"/>
    <n v="97.11"/>
    <x v="8"/>
    <n v="2014"/>
    <x v="20"/>
  </r>
  <r>
    <n v="124"/>
    <n v="1509"/>
    <s v="Claudius Schulze: STATE OF NATURE"/>
    <s v="A photobook about climate change, natural catastrophes, and to what extent disaster management became part of our landscape."/>
    <x v="178"/>
    <n v="21637.22"/>
    <x v="0"/>
    <x v="12"/>
    <s v="EUR"/>
    <n v="1487113140"/>
    <x v="1509"/>
    <n v="1484570885"/>
    <b v="1"/>
    <n v="196"/>
    <b v="1"/>
    <s v="photography/photobooks"/>
    <n v="110.39"/>
    <x v="8"/>
    <n v="2017"/>
    <x v="20"/>
  </r>
  <r>
    <n v="101"/>
    <n v="1510"/>
    <s v="OUT OF ORDER - NEW REVISED EDITION"/>
    <s v="A unique insider 10-year photo-diary of rave culture-people-places. 1st edition sold out; new edition available in the USA &amp; Europe."/>
    <x v="194"/>
    <n v="16165.6"/>
    <x v="0"/>
    <x v="1"/>
    <s v="GBP"/>
    <n v="1405761278"/>
    <x v="1510"/>
    <n v="1403169278"/>
    <b v="1"/>
    <n v="405"/>
    <b v="1"/>
    <s v="photography/photobooks"/>
    <n v="39.92"/>
    <x v="8"/>
    <n v="2014"/>
    <x v="20"/>
  </r>
  <r>
    <n v="112"/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x v="1511"/>
    <n v="1445263204"/>
    <b v="1"/>
    <n v="206"/>
    <b v="1"/>
    <s v="photography/photobooks"/>
    <n v="75.98"/>
    <x v="8"/>
    <n v="2015"/>
    <x v="20"/>
  </r>
  <r>
    <n v="559"/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x v="1512"/>
    <n v="1483719939"/>
    <b v="1"/>
    <n v="335"/>
    <b v="1"/>
    <s v="photography/photobooks"/>
    <n v="58.38"/>
    <x v="8"/>
    <n v="2017"/>
    <x v="20"/>
  </r>
  <r>
    <n v="150"/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x v="1513"/>
    <n v="1402931866"/>
    <b v="1"/>
    <n v="215"/>
    <b v="1"/>
    <s v="photography/photobooks"/>
    <n v="55.82"/>
    <x v="8"/>
    <n v="2014"/>
    <x v="20"/>
  </r>
  <r>
    <n v="106"/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x v="1514"/>
    <n v="1439907640"/>
    <b v="1"/>
    <n v="176"/>
    <b v="1"/>
    <s v="photography/photobooks"/>
    <n v="151.24"/>
    <x v="8"/>
    <n v="2015"/>
    <x v="20"/>
  </r>
  <r>
    <n v="157"/>
    <n v="1515"/>
    <s v="Eyes as Big as Plates"/>
    <s v="Eyes as Big as Plates - The book! Featuring over 50 portraits, field notes and behind the scenes stories from seniors around the world."/>
    <x v="82"/>
    <n v="471567"/>
    <x v="0"/>
    <x v="10"/>
    <s v="NOK"/>
    <n v="1458104697"/>
    <x v="1515"/>
    <n v="1455516297"/>
    <b v="1"/>
    <n v="555"/>
    <b v="1"/>
    <s v="photography/photobooks"/>
    <n v="849.67"/>
    <x v="8"/>
    <n v="2016"/>
    <x v="20"/>
  </r>
  <r>
    <n v="109"/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x v="0"/>
    <s v="USD"/>
    <n v="1475762400"/>
    <x v="1516"/>
    <n v="1473160292"/>
    <b v="1"/>
    <n v="116"/>
    <b v="1"/>
    <s v="photography/photobooks"/>
    <n v="159.24"/>
    <x v="8"/>
    <n v="2016"/>
    <x v="20"/>
  </r>
  <r>
    <n v="162"/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x v="1517"/>
    <n v="1415194553"/>
    <b v="1"/>
    <n v="615"/>
    <b v="1"/>
    <s v="photography/photobooks"/>
    <n v="39.51"/>
    <x v="8"/>
    <n v="2014"/>
    <x v="20"/>
  </r>
  <r>
    <n v="205"/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x v="1518"/>
    <n v="1398973252"/>
    <b v="1"/>
    <n v="236"/>
    <b v="1"/>
    <s v="photography/photobooks"/>
    <n v="130.53"/>
    <x v="8"/>
    <n v="2014"/>
    <x v="20"/>
  </r>
  <r>
    <n v="103"/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x v="1519"/>
    <n v="1400867283"/>
    <b v="1"/>
    <n v="145"/>
    <b v="1"/>
    <s v="photography/photobooks"/>
    <n v="64.16"/>
    <x v="8"/>
    <n v="2014"/>
    <x v="20"/>
  </r>
  <r>
    <n v="103"/>
    <n v="1520"/>
    <s v="TULIPS"/>
    <s v="A self-published photography book by Andrew Miksys from his new series about Belarus"/>
    <x v="102"/>
    <n v="18625"/>
    <x v="0"/>
    <x v="0"/>
    <s v="USD"/>
    <n v="1418961600"/>
    <x v="1520"/>
    <n v="1415824513"/>
    <b v="1"/>
    <n v="167"/>
    <b v="1"/>
    <s v="photography/photobooks"/>
    <n v="111.53"/>
    <x v="8"/>
    <n v="2014"/>
    <x v="20"/>
  </r>
  <r>
    <n v="107"/>
    <n v="1521"/>
    <s v="STREET, New York City, The 70's, 80's, 90's"/>
    <s v="STREET, a hard-bound book 9 1/2&quot;x 11&quot; 106 black and white photographs shot in New York City from 1975 through 1998."/>
    <x v="264"/>
    <n v="40055"/>
    <x v="0"/>
    <x v="0"/>
    <s v="USD"/>
    <n v="1465272091"/>
    <x v="1521"/>
    <n v="1462248091"/>
    <b v="1"/>
    <n v="235"/>
    <b v="1"/>
    <s v="photography/photobooks"/>
    <n v="170.45"/>
    <x v="8"/>
    <n v="2016"/>
    <x v="20"/>
  </r>
  <r>
    <n v="139"/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x v="0"/>
    <s v="USD"/>
    <n v="1413575739"/>
    <x v="1522"/>
    <n v="1410983739"/>
    <b v="1"/>
    <n v="452"/>
    <b v="1"/>
    <s v="photography/photobooks"/>
    <n v="133.74"/>
    <x v="8"/>
    <n v="2014"/>
    <x v="20"/>
  </r>
  <r>
    <n v="125"/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x v="1523"/>
    <n v="1416592916"/>
    <b v="1"/>
    <n v="241"/>
    <b v="1"/>
    <s v="photography/photobooks"/>
    <n v="95.83"/>
    <x v="8"/>
    <n v="2014"/>
    <x v="20"/>
  </r>
  <r>
    <n v="207"/>
    <n v="1524"/>
    <s v="Heath - Limited Edition Split Zine - Make 100"/>
    <s v="Limited edition split zine by photographers AdeY and Kersti K. 100 signed and hand numbered copies!"/>
    <x v="9"/>
    <n v="6210"/>
    <x v="0"/>
    <x v="11"/>
    <s v="SEK"/>
    <n v="1487592090"/>
    <x v="1524"/>
    <n v="1485000090"/>
    <b v="1"/>
    <n v="28"/>
    <b v="1"/>
    <s v="photography/photobooks"/>
    <n v="221.79"/>
    <x v="8"/>
    <n v="2017"/>
    <x v="20"/>
  </r>
  <r>
    <n v="174"/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x v="1525"/>
    <n v="1468947138"/>
    <b v="1"/>
    <n v="140"/>
    <b v="1"/>
    <s v="photography/photobooks"/>
    <n v="32.32"/>
    <x v="8"/>
    <n v="2016"/>
    <x v="20"/>
  </r>
  <r>
    <n v="120"/>
    <n v="1526"/>
    <s v="BODYSCAPES II: Theater of Life"/>
    <s v="Landscapes &amp; human bodies; striking images from Jean-Paul Bourdier. What you see is real; no digital altering; all analog photography."/>
    <x v="165"/>
    <n v="27675"/>
    <x v="0"/>
    <x v="0"/>
    <s v="USD"/>
    <n v="1453185447"/>
    <x v="1526"/>
    <n v="1448951847"/>
    <b v="1"/>
    <n v="280"/>
    <b v="1"/>
    <s v="photography/photobooks"/>
    <n v="98.84"/>
    <x v="8"/>
    <n v="2015"/>
    <x v="20"/>
  </r>
  <r>
    <n v="110"/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x v="1527"/>
    <n v="1487082286"/>
    <b v="1"/>
    <n v="70"/>
    <b v="1"/>
    <s v="photography/photobooks"/>
    <n v="55.22"/>
    <x v="8"/>
    <n v="2017"/>
    <x v="20"/>
  </r>
  <r>
    <n v="282"/>
    <n v="1528"/>
    <s v="Don't Go Outside: Tokyo Street Photos"/>
    <s v="A book of street photos from around Shibuya that I've made between 2011-2016."/>
    <x v="9"/>
    <n v="8447"/>
    <x v="0"/>
    <x v="0"/>
    <s v="USD"/>
    <n v="1485907200"/>
    <x v="1528"/>
    <n v="1483292122"/>
    <b v="1"/>
    <n v="160"/>
    <b v="1"/>
    <s v="photography/photobooks"/>
    <n v="52.79"/>
    <x v="8"/>
    <n v="2017"/>
    <x v="20"/>
  </r>
  <r>
    <n v="101"/>
    <n v="1529"/>
    <s v="&quot;(more than) dust.&quot; - a feminist photo book"/>
    <s v="An empowering photo book that transforms hurtful experiences into strength and solidarity."/>
    <x v="266"/>
    <n v="19129"/>
    <x v="0"/>
    <x v="0"/>
    <s v="USD"/>
    <n v="1426773920"/>
    <x v="1529"/>
    <n v="1424185520"/>
    <b v="1"/>
    <n v="141"/>
    <b v="1"/>
    <s v="photography/photobooks"/>
    <n v="135.66999999999999"/>
    <x v="8"/>
    <n v="2015"/>
    <x v="20"/>
  </r>
  <r>
    <n v="135"/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x v="1530"/>
    <n v="1443464695"/>
    <b v="1"/>
    <n v="874"/>
    <b v="1"/>
    <s v="photography/photobooks"/>
    <n v="53.99"/>
    <x v="8"/>
    <n v="2015"/>
    <x v="20"/>
  </r>
  <r>
    <n v="176"/>
    <n v="1531"/>
    <s v="Smell the [City of] Roses"/>
    <s v="A street level, film, photographic representation of the character of the City of Roses, from a native Portlander's honest perspective."/>
    <x v="267"/>
    <n v="4135"/>
    <x v="0"/>
    <x v="0"/>
    <s v="USD"/>
    <n v="1417402800"/>
    <x v="1531"/>
    <n v="1414610126"/>
    <b v="1"/>
    <n v="73"/>
    <b v="1"/>
    <s v="photography/photobooks"/>
    <n v="56.64"/>
    <x v="8"/>
    <n v="2014"/>
    <x v="20"/>
  </r>
  <r>
    <n v="484"/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x v="1532"/>
    <n v="1453461865"/>
    <b v="1"/>
    <n v="294"/>
    <b v="1"/>
    <s v="photography/photobooks"/>
    <n v="82.32"/>
    <x v="8"/>
    <n v="2016"/>
    <x v="20"/>
  </r>
  <r>
    <n v="145"/>
    <n v="1533"/>
    <s v="The Cancer Family Book Project"/>
    <s v="This is an intimate story about a family, focusing on their love and strength in the face of mortality."/>
    <x v="101"/>
    <n v="65313"/>
    <x v="0"/>
    <x v="0"/>
    <s v="USD"/>
    <n v="1462161540"/>
    <x v="1533"/>
    <n v="1457913777"/>
    <b v="1"/>
    <n v="740"/>
    <b v="1"/>
    <s v="photography/photobooks"/>
    <n v="88.26"/>
    <x v="8"/>
    <n v="2016"/>
    <x v="20"/>
  </r>
  <r>
    <n v="418"/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x v="1534"/>
    <n v="1438791062"/>
    <b v="1"/>
    <n v="369"/>
    <b v="1"/>
    <s v="photography/photobooks"/>
    <n v="84.91"/>
    <x v="8"/>
    <n v="2015"/>
    <x v="20"/>
  </r>
  <r>
    <n v="132"/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x v="1535"/>
    <n v="1461527631"/>
    <b v="1"/>
    <n v="110"/>
    <b v="1"/>
    <s v="photography/photobooks"/>
    <n v="48.15"/>
    <x v="8"/>
    <n v="2016"/>
    <x v="20"/>
  </r>
  <r>
    <n v="250"/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x v="1536"/>
    <n v="1438110910"/>
    <b v="1"/>
    <n v="455"/>
    <b v="1"/>
    <s v="photography/photobooks"/>
    <n v="66.02"/>
    <x v="8"/>
    <n v="2015"/>
    <x v="20"/>
  </r>
  <r>
    <n v="180"/>
    <n v="1537"/>
    <s v="FACE TO FAITH | MOUNT KAILASH | TIBET photobook"/>
    <s v="A Photobook about one of the most fascinating places on earth -     the sacred Mount Kailash in Tibet."/>
    <x v="14"/>
    <n v="21588"/>
    <x v="0"/>
    <x v="12"/>
    <s v="EUR"/>
    <n v="1470506400"/>
    <x v="1537"/>
    <n v="1467358427"/>
    <b v="1"/>
    <n v="224"/>
    <b v="1"/>
    <s v="photography/photobooks"/>
    <n v="96.38"/>
    <x v="8"/>
    <n v="2016"/>
    <x v="20"/>
  </r>
  <r>
    <n v="103"/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x v="1538"/>
    <n v="1418064370"/>
    <b v="1"/>
    <n v="46"/>
    <b v="1"/>
    <s v="photography/photobooks"/>
    <n v="156.16999999999999"/>
    <x v="8"/>
    <n v="2014"/>
    <x v="20"/>
  </r>
  <r>
    <n v="136"/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x v="1539"/>
    <n v="1480629819"/>
    <b v="0"/>
    <n v="284"/>
    <b v="1"/>
    <s v="photography/photobooks"/>
    <n v="95.76"/>
    <x v="8"/>
    <n v="2016"/>
    <x v="20"/>
  </r>
  <r>
    <n v="118"/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x v="1540"/>
    <n v="1414368616"/>
    <b v="1"/>
    <n v="98"/>
    <b v="1"/>
    <s v="photography/photobooks"/>
    <n v="180.41"/>
    <x v="8"/>
    <n v="2014"/>
    <x v="20"/>
  </r>
  <r>
    <n v="0"/>
    <n v="1541"/>
    <s v="The Panama Canal Bridge of the Americas"/>
    <s v="My Goal is to travel across Panama with my team and capture the beauty and wildlife throughout the canal."/>
    <x v="102"/>
    <n v="6"/>
    <x v="2"/>
    <x v="0"/>
    <s v="USD"/>
    <n v="1420045538"/>
    <x v="1541"/>
    <n v="1417453538"/>
    <b v="0"/>
    <n v="2"/>
    <b v="0"/>
    <s v="photography/nature"/>
    <n v="3"/>
    <x v="8"/>
    <n v="2014"/>
    <x v="24"/>
  </r>
  <r>
    <n v="4"/>
    <n v="1542"/>
    <s v="From student to beekeeper"/>
    <s v="The photography project aims to show challenges &amp; successes of a  student attempting to continue his family beekeeping heritage."/>
    <x v="2"/>
    <n v="20"/>
    <x v="2"/>
    <x v="5"/>
    <s v="CAD"/>
    <n v="1435708500"/>
    <x v="1542"/>
    <n v="1434412500"/>
    <b v="0"/>
    <n v="1"/>
    <b v="0"/>
    <s v="photography/nature"/>
    <n v="20"/>
    <x v="8"/>
    <n v="2015"/>
    <x v="24"/>
  </r>
  <r>
    <n v="0"/>
    <n v="1543"/>
    <s v="Sunrises in the MidWest"/>
    <s v="I plan to take pictures of the sunrise in the MidWest every day in 2015 and compile them in a slide show for distribution."/>
    <x v="268"/>
    <n v="10"/>
    <x v="2"/>
    <x v="0"/>
    <s v="USD"/>
    <n v="1416662034"/>
    <x v="1543"/>
    <n v="1414066434"/>
    <b v="0"/>
    <n v="1"/>
    <b v="0"/>
    <s v="photography/nature"/>
    <n v="10"/>
    <x v="8"/>
    <n v="2014"/>
    <x v="24"/>
  </r>
  <r>
    <n v="0"/>
    <n v="1544"/>
    <s v="LaFee Photography"/>
    <s v="My name is Travis LaFee, I live in beautiful McCall, Idaho. I wish to display the beauty of valley county by taking pics outdoors."/>
    <x v="28"/>
    <n v="0"/>
    <x v="2"/>
    <x v="0"/>
    <s v="USD"/>
    <n v="1427847480"/>
    <x v="1544"/>
    <n v="1424222024"/>
    <b v="0"/>
    <n v="0"/>
    <b v="0"/>
    <s v="photography/nature"/>
    <n v="0"/>
    <x v="8"/>
    <n v="2015"/>
    <x v="24"/>
  </r>
  <r>
    <n v="0"/>
    <n v="1545"/>
    <s v="Nevada County Hearts"/>
    <s v="&quot;He will not be a wise man who does not study human hearts!&quot;_x000a_Hope in natural art, creation!"/>
    <x v="9"/>
    <n v="1"/>
    <x v="2"/>
    <x v="0"/>
    <s v="USD"/>
    <n v="1425330960"/>
    <x v="1545"/>
    <n v="1422393234"/>
    <b v="0"/>
    <n v="1"/>
    <b v="0"/>
    <s v="photography/nature"/>
    <n v="1"/>
    <x v="8"/>
    <n v="2015"/>
    <x v="24"/>
  </r>
  <r>
    <n v="29"/>
    <n v="1546"/>
    <s v="Hen Harrier Wildlife Sanctuary"/>
    <s v="Buy and maintain 6 acres of land in West Ireland as a Wildlife Refuge for an endangered species of native Raptor called the Hen Harrier"/>
    <x v="28"/>
    <n v="289"/>
    <x v="2"/>
    <x v="1"/>
    <s v="GBP"/>
    <n v="1410930399"/>
    <x v="1546"/>
    <n v="1405746399"/>
    <b v="0"/>
    <n v="11"/>
    <b v="0"/>
    <s v="photography/nature"/>
    <n v="26.27"/>
    <x v="8"/>
    <n v="2014"/>
    <x v="24"/>
  </r>
  <r>
    <n v="0"/>
    <n v="1547"/>
    <s v="Sound Photography"/>
    <s v="I have produced a limited number (100) of five 8x10 prints of mixed photography I would like to share with you."/>
    <x v="269"/>
    <n v="0"/>
    <x v="2"/>
    <x v="0"/>
    <s v="USD"/>
    <n v="1487844882"/>
    <x v="1547"/>
    <n v="1487240082"/>
    <b v="0"/>
    <n v="0"/>
    <b v="0"/>
    <s v="photography/nature"/>
    <n v="0"/>
    <x v="8"/>
    <n v="2017"/>
    <x v="24"/>
  </r>
  <r>
    <n v="9"/>
    <n v="1548"/>
    <s v="Change the World through Color"/>
    <s v="Beauty is in the eye of the beholder and I want to inspire conservation through color."/>
    <x v="176"/>
    <n v="60"/>
    <x v="2"/>
    <x v="0"/>
    <s v="USD"/>
    <n v="1447020620"/>
    <x v="1548"/>
    <n v="1444425020"/>
    <b v="0"/>
    <n v="1"/>
    <b v="0"/>
    <s v="photography/nature"/>
    <n v="60"/>
    <x v="8"/>
    <n v="2015"/>
    <x v="24"/>
  </r>
  <r>
    <n v="34"/>
    <n v="1549"/>
    <s v="2016 Calendar:  Wonders of Nature"/>
    <s v="A 2016 calendar collection of landscape and wildlife photographs from award winning photographer, Steve Marler."/>
    <x v="2"/>
    <n v="170"/>
    <x v="2"/>
    <x v="0"/>
    <s v="USD"/>
    <n v="1446524159"/>
    <x v="1549"/>
    <n v="1443928559"/>
    <b v="0"/>
    <n v="6"/>
    <b v="0"/>
    <s v="photography/nature"/>
    <n v="28.33"/>
    <x v="8"/>
    <n v="2015"/>
    <x v="24"/>
  </r>
  <r>
    <n v="13"/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x v="1"/>
    <s v="GBP"/>
    <n v="1463050034"/>
    <x v="1550"/>
    <n v="1460458034"/>
    <b v="0"/>
    <n v="7"/>
    <b v="0"/>
    <s v="photography/nature"/>
    <n v="14.43"/>
    <x v="8"/>
    <n v="2016"/>
    <x v="24"/>
  </r>
  <r>
    <n v="0"/>
    <n v="1551"/>
    <s v="Randy Hoffman Photography"/>
    <s v="I can do it but help can't hurt. Sweet Montana photos like never seen before. Be a part of Randy Hoffman Photography and our activities"/>
    <x v="8"/>
    <n v="0"/>
    <x v="2"/>
    <x v="0"/>
    <s v="USD"/>
    <n v="1432756039"/>
    <x v="1551"/>
    <n v="1430164039"/>
    <b v="0"/>
    <n v="0"/>
    <b v="0"/>
    <s v="photography/nature"/>
    <n v="0"/>
    <x v="8"/>
    <n v="2015"/>
    <x v="24"/>
  </r>
  <r>
    <n v="49"/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x v="0"/>
    <s v="USD"/>
    <n v="1412135940"/>
    <x v="1552"/>
    <n v="1410366708"/>
    <b v="0"/>
    <n v="16"/>
    <b v="0"/>
    <s v="photography/nature"/>
    <n v="132.19"/>
    <x v="8"/>
    <n v="2014"/>
    <x v="24"/>
  </r>
  <r>
    <n v="0"/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x v="0"/>
    <s v="USD"/>
    <n v="1441176447"/>
    <x v="1553"/>
    <n v="1438584447"/>
    <b v="0"/>
    <n v="0"/>
    <b v="0"/>
    <s v="photography/nature"/>
    <n v="0"/>
    <x v="8"/>
    <n v="2015"/>
    <x v="24"/>
  </r>
  <r>
    <n v="0"/>
    <n v="1554"/>
    <s v="Barbara O'Donovan Designs"/>
    <s v="I create art by photographing flowers/seeds i would love to buy my own camera/computer/Photoshop and restore my old shed into my studio"/>
    <x v="22"/>
    <n v="0"/>
    <x v="2"/>
    <x v="2"/>
    <s v="AUD"/>
    <n v="1438495390"/>
    <x v="1554"/>
    <n v="1435903390"/>
    <b v="0"/>
    <n v="0"/>
    <b v="0"/>
    <s v="photography/nature"/>
    <n v="0"/>
    <x v="8"/>
    <n v="2015"/>
    <x v="24"/>
  </r>
  <r>
    <n v="0"/>
    <n v="1555"/>
    <s v="Coffee Table Book of Maine"/>
    <s v="I am traveling the coastline of Maine and will be taking pictures of all the scenery and lighthouses in the area."/>
    <x v="47"/>
    <n v="0"/>
    <x v="2"/>
    <x v="0"/>
    <s v="USD"/>
    <n v="1442509200"/>
    <x v="1555"/>
    <n v="1440513832"/>
    <b v="0"/>
    <n v="0"/>
    <b v="0"/>
    <s v="photography/nature"/>
    <n v="0"/>
    <x v="8"/>
    <n v="2015"/>
    <x v="24"/>
  </r>
  <r>
    <n v="45"/>
    <n v="1556"/>
    <s v="West Canada - A Coffee Table Book"/>
    <s v="To gather a collection of photographs for a coffee table book that displays the beauty of Canada's west."/>
    <x v="15"/>
    <n v="677"/>
    <x v="2"/>
    <x v="5"/>
    <s v="CAD"/>
    <n v="1467603624"/>
    <x v="1556"/>
    <n v="1465011624"/>
    <b v="0"/>
    <n v="12"/>
    <b v="0"/>
    <s v="photography/nature"/>
    <n v="56.42"/>
    <x v="8"/>
    <n v="2016"/>
    <x v="24"/>
  </r>
  <r>
    <n v="4"/>
    <n v="1557"/>
    <s v="Reflecting Light Photo"/>
    <s v="I have always been captivated by photography, Now I am trying to set up my own company and publish my pictures."/>
    <x v="30"/>
    <n v="100"/>
    <x v="2"/>
    <x v="0"/>
    <s v="USD"/>
    <n v="1411227633"/>
    <x v="1557"/>
    <n v="1408549233"/>
    <b v="0"/>
    <n v="1"/>
    <b v="0"/>
    <s v="photography/nature"/>
    <n v="100"/>
    <x v="8"/>
    <n v="2014"/>
    <x v="24"/>
  </r>
  <r>
    <n v="5"/>
    <n v="1558"/>
    <s v="Lucy Wood's Calendar - English Countryside 2016"/>
    <s v="A large 2016 wall-calendar (A3 when open) featuring 12 stunning photographs by Lucy Wood."/>
    <x v="47"/>
    <n v="35"/>
    <x v="2"/>
    <x v="1"/>
    <s v="GBP"/>
    <n v="1440763920"/>
    <x v="1558"/>
    <n v="1435656759"/>
    <b v="0"/>
    <n v="3"/>
    <b v="0"/>
    <s v="photography/nature"/>
    <n v="11.67"/>
    <x v="8"/>
    <n v="2015"/>
    <x v="24"/>
  </r>
  <r>
    <n v="0"/>
    <n v="1559"/>
    <s v="North Cascades Bigfoot Photo Expedition"/>
    <s v="The goal of this project is to provide scientific evidence of bigfoot in the North Cascades."/>
    <x v="36"/>
    <n v="50"/>
    <x v="2"/>
    <x v="0"/>
    <s v="USD"/>
    <n v="1430270199"/>
    <x v="1559"/>
    <n v="1428974199"/>
    <b v="0"/>
    <n v="1"/>
    <b v="0"/>
    <s v="photography/nature"/>
    <n v="50"/>
    <x v="8"/>
    <n v="2015"/>
    <x v="24"/>
  </r>
  <r>
    <n v="4"/>
    <n v="1560"/>
    <s v="Fine Art Landscape 2015 Calendar"/>
    <s v="I would like to share my landscape photographic travels of 2014 with more than just family an friends. 12 months of images."/>
    <x v="30"/>
    <n v="94"/>
    <x v="2"/>
    <x v="0"/>
    <s v="USD"/>
    <n v="1415842193"/>
    <x v="1560"/>
    <n v="1414110593"/>
    <b v="0"/>
    <n v="4"/>
    <b v="0"/>
    <s v="photography/nature"/>
    <n v="23.5"/>
    <x v="8"/>
    <n v="2014"/>
    <x v="24"/>
  </r>
  <r>
    <n v="1"/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x v="1561"/>
    <n v="1381194003"/>
    <b v="0"/>
    <n v="1"/>
    <b v="0"/>
    <s v="publishing/art books"/>
    <n v="67"/>
    <x v="3"/>
    <n v="2013"/>
    <x v="25"/>
  </r>
  <r>
    <n v="0"/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x v="1562"/>
    <n v="1253712916"/>
    <b v="0"/>
    <n v="0"/>
    <b v="0"/>
    <s v="publishing/art books"/>
    <n v="0"/>
    <x v="3"/>
    <n v="2009"/>
    <x v="25"/>
  </r>
  <r>
    <n v="1"/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x v="1563"/>
    <n v="1389635351"/>
    <b v="0"/>
    <n v="2"/>
    <b v="0"/>
    <s v="publishing/art books"/>
    <n v="42.5"/>
    <x v="3"/>
    <n v="2014"/>
    <x v="25"/>
  </r>
  <r>
    <n v="0"/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x v="1564"/>
    <n v="1430124509"/>
    <b v="0"/>
    <n v="1"/>
    <b v="0"/>
    <s v="publishing/art books"/>
    <n v="10"/>
    <x v="3"/>
    <n v="2015"/>
    <x v="25"/>
  </r>
  <r>
    <n v="3"/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x v="1565"/>
    <n v="1304962261"/>
    <b v="0"/>
    <n v="1"/>
    <b v="0"/>
    <s v="publishing/art books"/>
    <n v="100"/>
    <x v="3"/>
    <n v="2011"/>
    <x v="25"/>
  </r>
  <r>
    <n v="21"/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x v="1566"/>
    <n v="1467151204"/>
    <b v="0"/>
    <n v="59"/>
    <b v="0"/>
    <s v="publishing/art books"/>
    <n v="108.05"/>
    <x v="3"/>
    <n v="2016"/>
    <x v="25"/>
  </r>
  <r>
    <n v="4"/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x v="1567"/>
    <n v="1391293745"/>
    <b v="0"/>
    <n v="13"/>
    <b v="0"/>
    <s v="publishing/art books"/>
    <n v="26.92"/>
    <x v="3"/>
    <n v="2014"/>
    <x v="25"/>
  </r>
  <r>
    <n v="14"/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x v="1568"/>
    <n v="1416360585"/>
    <b v="0"/>
    <n v="22"/>
    <b v="0"/>
    <s v="publishing/art books"/>
    <n v="155"/>
    <x v="3"/>
    <n v="2014"/>
    <x v="25"/>
  </r>
  <r>
    <n v="0"/>
    <n v="1569"/>
    <s v="to be removed (Canceled)"/>
    <s v="to be removed"/>
    <x v="11"/>
    <n v="0"/>
    <x v="1"/>
    <x v="0"/>
    <s v="USD"/>
    <n v="1369498714"/>
    <x v="1569"/>
    <n v="1366906714"/>
    <b v="0"/>
    <n v="0"/>
    <b v="0"/>
    <s v="publishing/art books"/>
    <n v="0"/>
    <x v="3"/>
    <n v="2013"/>
    <x v="25"/>
  </r>
  <r>
    <n v="41"/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x v="1570"/>
    <n v="1457551882"/>
    <b v="0"/>
    <n v="52"/>
    <b v="0"/>
    <s v="publishing/art books"/>
    <n v="47.77"/>
    <x v="3"/>
    <n v="2016"/>
    <x v="25"/>
  </r>
  <r>
    <n v="1"/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n v="1434738483"/>
    <x v="1571"/>
    <n v="1432146483"/>
    <b v="0"/>
    <n v="4"/>
    <b v="0"/>
    <s v="publishing/art books"/>
    <n v="20"/>
    <x v="3"/>
    <n v="2015"/>
    <x v="25"/>
  </r>
  <r>
    <n v="5"/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x v="1572"/>
    <n v="1454546859"/>
    <b v="0"/>
    <n v="3"/>
    <b v="0"/>
    <s v="publishing/art books"/>
    <n v="41.67"/>
    <x v="3"/>
    <n v="2016"/>
    <x v="25"/>
  </r>
  <r>
    <n v="2"/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x v="1573"/>
    <n v="1487548802"/>
    <b v="0"/>
    <n v="3"/>
    <b v="0"/>
    <s v="publishing/art books"/>
    <n v="74.33"/>
    <x v="3"/>
    <n v="2017"/>
    <x v="25"/>
  </r>
  <r>
    <n v="5"/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x v="1574"/>
    <n v="1421187329"/>
    <b v="0"/>
    <n v="6"/>
    <b v="0"/>
    <s v="publishing/art books"/>
    <n v="84.33"/>
    <x v="3"/>
    <n v="2015"/>
    <x v="25"/>
  </r>
  <r>
    <n v="23"/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x v="1575"/>
    <n v="1402317296"/>
    <b v="0"/>
    <n v="35"/>
    <b v="0"/>
    <s v="publishing/art books"/>
    <n v="65.459999999999994"/>
    <x v="3"/>
    <n v="2014"/>
    <x v="25"/>
  </r>
  <r>
    <n v="13"/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x v="1576"/>
    <n v="1431810368"/>
    <b v="0"/>
    <n v="10"/>
    <b v="0"/>
    <s v="publishing/art books"/>
    <n v="65"/>
    <x v="3"/>
    <n v="2015"/>
    <x v="25"/>
  </r>
  <r>
    <n v="1"/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x v="1577"/>
    <n v="1337977248"/>
    <b v="0"/>
    <n v="2"/>
    <b v="0"/>
    <s v="publishing/art books"/>
    <n v="27.5"/>
    <x v="3"/>
    <n v="2012"/>
    <x v="25"/>
  </r>
  <r>
    <n v="11"/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n v="1283392800"/>
    <x v="1578"/>
    <n v="1281317691"/>
    <b v="0"/>
    <n v="4"/>
    <b v="0"/>
    <s v="publishing/art books"/>
    <n v="51.25"/>
    <x v="3"/>
    <n v="2010"/>
    <x v="25"/>
  </r>
  <r>
    <n v="1"/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n v="1377734091"/>
    <x v="1579"/>
    <n v="1374882891"/>
    <b v="0"/>
    <n v="2"/>
    <b v="0"/>
    <s v="publishing/art books"/>
    <n v="14"/>
    <x v="3"/>
    <n v="2013"/>
    <x v="25"/>
  </r>
  <r>
    <n v="0"/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n v="1337562726"/>
    <x v="1580"/>
    <n v="1332378726"/>
    <b v="0"/>
    <n v="0"/>
    <b v="0"/>
    <s v="publishing/art books"/>
    <n v="0"/>
    <x v="3"/>
    <n v="2012"/>
    <x v="25"/>
  </r>
  <r>
    <n v="1"/>
    <n v="1581"/>
    <s v="The Sharper Image"/>
    <s v="Photographic canvas prints depicting different scenes from around the globe, including local images taken in Sussex England."/>
    <x v="28"/>
    <n v="5"/>
    <x v="2"/>
    <x v="1"/>
    <s v="GBP"/>
    <n v="1450521990"/>
    <x v="1581"/>
    <n v="1447757190"/>
    <b v="0"/>
    <n v="1"/>
    <b v="0"/>
    <s v="photography/places"/>
    <n v="5"/>
    <x v="8"/>
    <n v="2015"/>
    <x v="26"/>
  </r>
  <r>
    <n v="9"/>
    <n v="1582"/>
    <s v="Scenes from New Orleans"/>
    <s v="I create canvas prints of images from in and around New Orleans"/>
    <x v="28"/>
    <n v="93"/>
    <x v="2"/>
    <x v="0"/>
    <s v="USD"/>
    <n v="1445894400"/>
    <x v="1582"/>
    <n v="1440961053"/>
    <b v="0"/>
    <n v="3"/>
    <b v="0"/>
    <s v="photography/places"/>
    <n v="31"/>
    <x v="8"/>
    <n v="2015"/>
    <x v="26"/>
  </r>
  <r>
    <n v="0"/>
    <n v="1583"/>
    <s v="Follow in footsteps an awesome book adventure"/>
    <s v="I am a photographer who is inspired by the original Jules Verne story. I will make a thousands of photo and video materials for You."/>
    <x v="22"/>
    <n v="15"/>
    <x v="2"/>
    <x v="1"/>
    <s v="GBP"/>
    <n v="1411681391"/>
    <x v="1583"/>
    <n v="1409089391"/>
    <b v="0"/>
    <n v="1"/>
    <b v="0"/>
    <s v="photography/places"/>
    <n v="15"/>
    <x v="8"/>
    <n v="2014"/>
    <x v="26"/>
  </r>
  <r>
    <n v="0"/>
    <n v="1584"/>
    <s v="Lets see Kansas together!"/>
    <s v="25 Kansas State Parks in the next year. What a great adventure to take together. Join me. Together we can photo this beautiful state."/>
    <x v="38"/>
    <n v="0"/>
    <x v="2"/>
    <x v="0"/>
    <s v="USD"/>
    <n v="1401464101"/>
    <x v="1584"/>
    <n v="1400600101"/>
    <b v="0"/>
    <n v="0"/>
    <b v="0"/>
    <s v="photography/places"/>
    <n v="0"/>
    <x v="8"/>
    <n v="2014"/>
    <x v="26"/>
  </r>
  <r>
    <n v="79"/>
    <n v="1585"/>
    <s v="Live 4 The Rush: Palooza Pics"/>
    <s v="We've explored some of the most amazing places in New Zealand and can't think of a better way to share our experiences than a photo :)"/>
    <x v="13"/>
    <n v="1580"/>
    <x v="2"/>
    <x v="5"/>
    <s v="CAD"/>
    <n v="1482663600"/>
    <x v="1585"/>
    <n v="1480800568"/>
    <b v="0"/>
    <n v="12"/>
    <b v="0"/>
    <s v="photography/places"/>
    <n v="131.66999999999999"/>
    <x v="8"/>
    <n v="2016"/>
    <x v="26"/>
  </r>
  <r>
    <n v="0"/>
    <n v="1586"/>
    <s v="Missouri In Pictures"/>
    <s v="Show the world the beauty that is in all of our back yards!"/>
    <x v="15"/>
    <n v="0"/>
    <x v="2"/>
    <x v="0"/>
    <s v="USD"/>
    <n v="1428197422"/>
    <x v="1586"/>
    <n v="1425609022"/>
    <b v="0"/>
    <n v="0"/>
    <b v="0"/>
    <s v="photography/places"/>
    <n v="0"/>
    <x v="8"/>
    <n v="2015"/>
    <x v="26"/>
  </r>
  <r>
    <n v="0"/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x v="0"/>
    <s v="USD"/>
    <n v="1418510965"/>
    <x v="1587"/>
    <n v="1415918965"/>
    <b v="0"/>
    <n v="1"/>
    <b v="0"/>
    <s v="photography/places"/>
    <n v="1"/>
    <x v="8"/>
    <n v="2014"/>
    <x v="26"/>
  </r>
  <r>
    <n v="0"/>
    <n v="1588"/>
    <s v="The Right Side of Texas"/>
    <s v="Southeast Texas as seen through the lens of a cell phone camera"/>
    <x v="274"/>
    <n v="0"/>
    <x v="2"/>
    <x v="0"/>
    <s v="USD"/>
    <n v="1422735120"/>
    <x v="1588"/>
    <n v="1420091999"/>
    <b v="0"/>
    <n v="0"/>
    <b v="0"/>
    <s v="photography/places"/>
    <n v="0"/>
    <x v="8"/>
    <n v="2015"/>
    <x v="26"/>
  </r>
  <r>
    <n v="0"/>
    <n v="1589"/>
    <s v="A Side Of The World In Canvas"/>
    <s v="I want to be able to have my own photography inside a canvas and have it be displayed everywhere."/>
    <x v="38"/>
    <n v="0"/>
    <x v="2"/>
    <x v="0"/>
    <s v="USD"/>
    <n v="1444433886"/>
    <x v="1589"/>
    <n v="1441841886"/>
    <b v="0"/>
    <n v="0"/>
    <b v="0"/>
    <s v="photography/places"/>
    <n v="0"/>
    <x v="8"/>
    <n v="2015"/>
    <x v="26"/>
  </r>
  <r>
    <n v="2"/>
    <n v="1590"/>
    <s v="An Italian Adventure"/>
    <s v="Discover Italy through photography."/>
    <x v="127"/>
    <n v="1020"/>
    <x v="2"/>
    <x v="13"/>
    <s v="EUR"/>
    <n v="1443040464"/>
    <x v="1590"/>
    <n v="1440448464"/>
    <b v="0"/>
    <n v="2"/>
    <b v="0"/>
    <s v="photography/places"/>
    <n v="510"/>
    <x v="8"/>
    <n v="2015"/>
    <x v="26"/>
  </r>
  <r>
    <n v="29"/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x v="1"/>
    <s v="GBP"/>
    <n v="1459700741"/>
    <x v="1591"/>
    <n v="1457112341"/>
    <b v="0"/>
    <n v="92"/>
    <b v="0"/>
    <s v="photography/places"/>
    <n v="44.48"/>
    <x v="8"/>
    <n v="2016"/>
    <x v="26"/>
  </r>
  <r>
    <n v="0"/>
    <n v="1592"/>
    <s v="The Views of Pittsburgh"/>
    <s v="A portfolio collage of beautiful pictures of authentic Pittsburgh locations and scenery."/>
    <x v="251"/>
    <n v="0"/>
    <x v="2"/>
    <x v="0"/>
    <s v="USD"/>
    <n v="1427503485"/>
    <x v="1592"/>
    <n v="1423619085"/>
    <b v="0"/>
    <n v="0"/>
    <b v="0"/>
    <s v="photography/places"/>
    <n v="0"/>
    <x v="8"/>
    <n v="2015"/>
    <x v="26"/>
  </r>
  <r>
    <n v="0"/>
    <n v="1593"/>
    <s v="Picturing Italy"/>
    <s v="A trip to fulfill a dream of capturing the wonders and history of ancient Italy in person."/>
    <x v="29"/>
    <n v="3"/>
    <x v="2"/>
    <x v="0"/>
    <s v="USD"/>
    <n v="1425154655"/>
    <x v="1593"/>
    <n v="1422562655"/>
    <b v="0"/>
    <n v="3"/>
    <b v="0"/>
    <s v="photography/places"/>
    <n v="1"/>
    <x v="8"/>
    <n v="2015"/>
    <x v="26"/>
  </r>
  <r>
    <n v="21"/>
    <n v="1594"/>
    <s v="Scenes and Things from New Orleans"/>
    <s v="I photograph my love of New Orleans, create canvases and share those memories with you."/>
    <x v="28"/>
    <n v="205"/>
    <x v="2"/>
    <x v="0"/>
    <s v="USD"/>
    <n v="1463329260"/>
    <x v="1594"/>
    <n v="1458147982"/>
    <b v="0"/>
    <n v="10"/>
    <b v="0"/>
    <s v="photography/places"/>
    <n v="20.5"/>
    <x v="8"/>
    <n v="2016"/>
    <x v="26"/>
  </r>
  <r>
    <n v="0"/>
    <n v="1595"/>
    <s v="Civil war battlefields and forts"/>
    <s v="To make a coffee table book,  displaying civil war battlefields and forts,  taken at the same time of year the battles were fought."/>
    <x v="57"/>
    <n v="280"/>
    <x v="2"/>
    <x v="0"/>
    <s v="USD"/>
    <n v="1403122380"/>
    <x v="1595"/>
    <n v="1400634728"/>
    <b v="0"/>
    <n v="7"/>
    <b v="0"/>
    <s v="photography/places"/>
    <n v="40"/>
    <x v="8"/>
    <n v="2014"/>
    <x v="26"/>
  </r>
  <r>
    <n v="2"/>
    <n v="1596"/>
    <s v="The Town We Live In"/>
    <s v="London is beautiful. I want to create a book of stunning images from in and around our great city"/>
    <x v="53"/>
    <n v="75"/>
    <x v="2"/>
    <x v="1"/>
    <s v="GBP"/>
    <n v="1418469569"/>
    <x v="1596"/>
    <n v="1414577969"/>
    <b v="0"/>
    <n v="3"/>
    <b v="0"/>
    <s v="photography/places"/>
    <n v="25"/>
    <x v="8"/>
    <n v="2014"/>
    <x v="26"/>
  </r>
  <r>
    <n v="0"/>
    <n v="1597"/>
    <s v="Vacation Days in Big Bear"/>
    <s v="We're starting up a new an improved way to do vacation rental management, but we need some funding to kick start it!"/>
    <x v="36"/>
    <n v="0"/>
    <x v="2"/>
    <x v="0"/>
    <s v="USD"/>
    <n v="1474360197"/>
    <x v="1597"/>
    <n v="1471768197"/>
    <b v="0"/>
    <n v="0"/>
    <b v="0"/>
    <s v="photography/places"/>
    <n v="0"/>
    <x v="8"/>
    <n v="2016"/>
    <x v="26"/>
  </r>
  <r>
    <n v="0"/>
    <n v="1598"/>
    <s v="Dream TRIP to Tornado Alley"/>
    <s v="I want to get our there and expand my photography skills and take a trip to Tornado alley to get more shots of storms and hopefully to"/>
    <x v="134"/>
    <n v="1"/>
    <x v="2"/>
    <x v="0"/>
    <s v="USD"/>
    <n v="1437926458"/>
    <x v="1598"/>
    <n v="1432742458"/>
    <b v="0"/>
    <n v="1"/>
    <b v="0"/>
    <s v="photography/places"/>
    <n v="1"/>
    <x v="8"/>
    <n v="2015"/>
    <x v="26"/>
  </r>
  <r>
    <n v="0"/>
    <n v="1599"/>
    <s v="The Londoner: Prints &amp; Canvas"/>
    <s v="A London photographer trekking 5,895m up Africa's Mount Kilimanjaro to pursue and enrich a career."/>
    <x v="2"/>
    <n v="0"/>
    <x v="2"/>
    <x v="1"/>
    <s v="GBP"/>
    <n v="1460116576"/>
    <x v="1599"/>
    <n v="1457528176"/>
    <b v="0"/>
    <n v="0"/>
    <b v="0"/>
    <s v="photography/places"/>
    <n v="0"/>
    <x v="8"/>
    <n v="2016"/>
    <x v="26"/>
  </r>
  <r>
    <n v="7"/>
    <n v="1600"/>
    <s v="Organic in India"/>
    <s v="I plan to document volunteer work on an organic farm in rural India, and photograph the people and places I encounter during the trip."/>
    <x v="10"/>
    <n v="367"/>
    <x v="2"/>
    <x v="0"/>
    <s v="USD"/>
    <n v="1405401060"/>
    <x v="1600"/>
    <n v="1401585752"/>
    <b v="0"/>
    <n v="9"/>
    <b v="0"/>
    <s v="photography/places"/>
    <n v="40.78"/>
    <x v="8"/>
    <n v="2014"/>
    <x v="26"/>
  </r>
  <r>
    <n v="108"/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x v="1601"/>
    <n v="1301969633"/>
    <b v="0"/>
    <n v="56"/>
    <b v="1"/>
    <s v="music/rock"/>
    <n v="48.33"/>
    <x v="4"/>
    <n v="2011"/>
    <x v="11"/>
  </r>
  <r>
    <n v="100"/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x v="1602"/>
    <n v="1314947317"/>
    <b v="0"/>
    <n v="32"/>
    <b v="1"/>
    <s v="music/rock"/>
    <n v="46.95"/>
    <x v="4"/>
    <n v="2011"/>
    <x v="11"/>
  </r>
  <r>
    <n v="100"/>
    <n v="1603"/>
    <s v="Max's First Solo Album!"/>
    <s v="An exercise in the wild and dangerous world of solo musicianship by Maxwell D Feinstein."/>
    <x v="13"/>
    <n v="2000.66"/>
    <x v="0"/>
    <x v="0"/>
    <s v="USD"/>
    <n v="1327723459"/>
    <x v="1603"/>
    <n v="1322539459"/>
    <b v="0"/>
    <n v="30"/>
    <b v="1"/>
    <s v="music/rock"/>
    <n v="66.69"/>
    <x v="4"/>
    <n v="2011"/>
    <x v="11"/>
  </r>
  <r>
    <n v="122"/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x v="0"/>
    <s v="USD"/>
    <n v="1332011835"/>
    <x v="1604"/>
    <n v="1328559435"/>
    <b v="0"/>
    <n v="70"/>
    <b v="1"/>
    <s v="music/rock"/>
    <n v="48.84"/>
    <x v="4"/>
    <n v="2012"/>
    <x v="11"/>
  </r>
  <r>
    <n v="101"/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x v="1605"/>
    <n v="1311380313"/>
    <b v="0"/>
    <n v="44"/>
    <b v="1"/>
    <s v="music/rock"/>
    <n v="137.31"/>
    <x v="4"/>
    <n v="2011"/>
    <x v="11"/>
  </r>
  <r>
    <n v="101"/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x v="1606"/>
    <n v="1293158438"/>
    <b v="0"/>
    <n v="92"/>
    <b v="1"/>
    <s v="music/rock"/>
    <n v="87.83"/>
    <x v="4"/>
    <n v="2010"/>
    <x v="11"/>
  </r>
  <r>
    <n v="145"/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x v="1607"/>
    <n v="1337887451"/>
    <b v="0"/>
    <n v="205"/>
    <b v="1"/>
    <s v="music/rock"/>
    <n v="70.790000000000006"/>
    <x v="4"/>
    <n v="2012"/>
    <x v="11"/>
  </r>
  <r>
    <n v="101"/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x v="1608"/>
    <n v="1385754986"/>
    <b v="0"/>
    <n v="23"/>
    <b v="1"/>
    <s v="music/rock"/>
    <n v="52.83"/>
    <x v="4"/>
    <n v="2013"/>
    <x v="11"/>
  </r>
  <r>
    <n v="118"/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x v="1609"/>
    <n v="1315612909"/>
    <b v="0"/>
    <n v="4"/>
    <b v="1"/>
    <s v="music/rock"/>
    <n v="443.75"/>
    <x v="4"/>
    <n v="2011"/>
    <x v="11"/>
  </r>
  <r>
    <n v="272"/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x v="1610"/>
    <n v="1353017510"/>
    <b v="0"/>
    <n v="112"/>
    <b v="1"/>
    <s v="music/rock"/>
    <n v="48.54"/>
    <x v="4"/>
    <n v="2012"/>
    <x v="11"/>
  </r>
  <r>
    <n v="125"/>
    <n v="1611"/>
    <s v="Skelton-Luns CD/7&quot;             No Big Deal."/>
    <s v="Skelton-Luns CD/7&quot; No Big Deal."/>
    <x v="134"/>
    <n v="1001"/>
    <x v="0"/>
    <x v="0"/>
    <s v="USD"/>
    <n v="1370390432"/>
    <x v="1611"/>
    <n v="1368576032"/>
    <b v="0"/>
    <n v="27"/>
    <b v="1"/>
    <s v="music/rock"/>
    <n v="37.07"/>
    <x v="4"/>
    <n v="2013"/>
    <x v="11"/>
  </r>
  <r>
    <n v="110"/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x v="1612"/>
    <n v="1354568384"/>
    <b v="0"/>
    <n v="11"/>
    <b v="1"/>
    <s v="music/rock"/>
    <n v="50"/>
    <x v="4"/>
    <n v="2012"/>
    <x v="11"/>
  </r>
  <r>
    <n v="102"/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x v="1613"/>
    <n v="1340329202"/>
    <b v="0"/>
    <n v="26"/>
    <b v="1"/>
    <s v="music/rock"/>
    <n v="39.04"/>
    <x v="4"/>
    <n v="2012"/>
    <x v="11"/>
  </r>
  <r>
    <n v="103"/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x v="1614"/>
    <n v="1401924769"/>
    <b v="0"/>
    <n v="77"/>
    <b v="1"/>
    <s v="music/rock"/>
    <n v="66.69"/>
    <x v="4"/>
    <n v="2014"/>
    <x v="11"/>
  </r>
  <r>
    <n v="114"/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x v="1615"/>
    <n v="1319850796"/>
    <b v="0"/>
    <n v="136"/>
    <b v="1"/>
    <s v="music/rock"/>
    <n v="67.13"/>
    <x v="4"/>
    <n v="2011"/>
    <x v="11"/>
  </r>
  <r>
    <n v="104"/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x v="1616"/>
    <n v="1350061821"/>
    <b v="0"/>
    <n v="157"/>
    <b v="1"/>
    <s v="music/rock"/>
    <n v="66.37"/>
    <x v="4"/>
    <n v="2012"/>
    <x v="11"/>
  </r>
  <r>
    <n v="146"/>
    <n v="1617"/>
    <s v="The Coffis Brothers 2nd Album!"/>
    <s v="The Coffis Brothers &amp;The Mountain Men are recording a brand new full length record."/>
    <x v="39"/>
    <n v="10210"/>
    <x v="0"/>
    <x v="0"/>
    <s v="USD"/>
    <n v="1383332400"/>
    <x v="1617"/>
    <n v="1380470188"/>
    <b v="0"/>
    <n v="158"/>
    <b v="1"/>
    <s v="music/rock"/>
    <n v="64.62"/>
    <x v="4"/>
    <n v="2013"/>
    <x v="11"/>
  </r>
  <r>
    <n v="105"/>
    <n v="1618"/>
    <s v="Janus Word Album"/>
    <s v="Janus Word combines hard rock with melodic acoustic music for a unique and awesome sound."/>
    <x v="15"/>
    <n v="1576"/>
    <x v="0"/>
    <x v="0"/>
    <s v="USD"/>
    <n v="1362757335"/>
    <x v="1618"/>
    <n v="1359301335"/>
    <b v="0"/>
    <n v="27"/>
    <b v="1"/>
    <s v="music/rock"/>
    <n v="58.37"/>
    <x v="4"/>
    <n v="2013"/>
    <x v="11"/>
  </r>
  <r>
    <n v="133"/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x v="1619"/>
    <n v="1408940886"/>
    <b v="0"/>
    <n v="23"/>
    <b v="1"/>
    <s v="music/rock"/>
    <n v="86.96"/>
    <x v="4"/>
    <n v="2014"/>
    <x v="11"/>
  </r>
  <r>
    <n v="113"/>
    <n v="1620"/>
    <s v="Kickstart my music career with 300 CDs"/>
    <s v="Kickstarting my music career with 300 hard copy CDs of my first release."/>
    <x v="28"/>
    <n v="1130"/>
    <x v="0"/>
    <x v="0"/>
    <s v="USD"/>
    <n v="1361606940"/>
    <x v="1620"/>
    <n v="1361002140"/>
    <b v="0"/>
    <n v="17"/>
    <b v="1"/>
    <s v="music/rock"/>
    <n v="66.47"/>
    <x v="4"/>
    <n v="2013"/>
    <x v="11"/>
  </r>
  <r>
    <n v="121"/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x v="1621"/>
    <n v="1333550015"/>
    <b v="0"/>
    <n v="37"/>
    <b v="1"/>
    <s v="music/rock"/>
    <n v="163.78"/>
    <x v="4"/>
    <n v="2012"/>
    <x v="11"/>
  </r>
  <r>
    <n v="102"/>
    <n v="1622"/>
    <s v="PrincessFrank's MASTERSLAVE Album, EP &amp; Tour"/>
    <s v="Join in PrincessFrank's conquest of the Rock&amp;Roll kingdom! Pledge your support and help him claim the throne of Rock!"/>
    <x v="275"/>
    <n v="7019"/>
    <x v="0"/>
    <x v="0"/>
    <s v="USD"/>
    <n v="1418803140"/>
    <x v="1622"/>
    <n v="1415343874"/>
    <b v="0"/>
    <n v="65"/>
    <b v="1"/>
    <s v="music/rock"/>
    <n v="107.98"/>
    <x v="4"/>
    <n v="2014"/>
    <x v="11"/>
  </r>
  <r>
    <n v="101"/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x v="1623"/>
    <n v="1372437089"/>
    <b v="0"/>
    <n v="18"/>
    <b v="1"/>
    <s v="music/rock"/>
    <n v="42.11"/>
    <x v="4"/>
    <n v="2013"/>
    <x v="11"/>
  </r>
  <r>
    <n v="118"/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x v="1624"/>
    <n v="1354265335"/>
    <b v="0"/>
    <n v="25"/>
    <b v="1"/>
    <s v="music/rock"/>
    <n v="47.2"/>
    <x v="4"/>
    <n v="2012"/>
    <x v="11"/>
  </r>
  <r>
    <n v="155"/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x v="1625"/>
    <n v="1344962853"/>
    <b v="0"/>
    <n v="104"/>
    <b v="1"/>
    <s v="music/rock"/>
    <n v="112.02"/>
    <x v="4"/>
    <n v="2012"/>
    <x v="11"/>
  </r>
  <r>
    <n v="101"/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x v="1626"/>
    <n v="1383337267"/>
    <b v="0"/>
    <n v="108"/>
    <b v="1"/>
    <s v="music/rock"/>
    <n v="74.95"/>
    <x v="4"/>
    <n v="2013"/>
    <x v="11"/>
  </r>
  <r>
    <n v="117"/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x v="1627"/>
    <n v="1351011489"/>
    <b v="0"/>
    <n v="38"/>
    <b v="1"/>
    <s v="music/rock"/>
    <n v="61.58"/>
    <x v="4"/>
    <n v="2012"/>
    <x v="11"/>
  </r>
  <r>
    <n v="101"/>
    <n v="1628"/>
    <s v="&quot;Songs for Tsippora&quot; Byronâ€™s DEBUT EP"/>
    <s v="Original Jewish rock music on human relationships and identity"/>
    <x v="23"/>
    <n v="4037"/>
    <x v="0"/>
    <x v="0"/>
    <s v="USD"/>
    <n v="1403026882"/>
    <x v="1628"/>
    <n v="1400175682"/>
    <b v="0"/>
    <n v="88"/>
    <b v="1"/>
    <s v="music/rock"/>
    <n v="45.88"/>
    <x v="4"/>
    <n v="2014"/>
    <x v="11"/>
  </r>
  <r>
    <n v="104"/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x v="1629"/>
    <n v="1389041333"/>
    <b v="0"/>
    <n v="82"/>
    <b v="1"/>
    <s v="music/rock"/>
    <n v="75.849999999999994"/>
    <x v="4"/>
    <n v="2014"/>
    <x v="11"/>
  </r>
  <r>
    <n v="265"/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x v="1630"/>
    <n v="1328040375"/>
    <b v="0"/>
    <n v="126"/>
    <b v="1"/>
    <s v="music/rock"/>
    <n v="84.21"/>
    <x v="4"/>
    <n v="2012"/>
    <x v="11"/>
  </r>
  <r>
    <n v="156"/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x v="1631"/>
    <n v="1347482261"/>
    <b v="0"/>
    <n v="133"/>
    <b v="1"/>
    <s v="music/rock"/>
    <n v="117.23"/>
    <x v="4"/>
    <n v="2012"/>
    <x v="11"/>
  </r>
  <r>
    <n v="102"/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x v="1632"/>
    <n v="1311667854"/>
    <b v="0"/>
    <n v="47"/>
    <b v="1"/>
    <s v="music/rock"/>
    <n v="86.49"/>
    <x v="4"/>
    <n v="2011"/>
    <x v="11"/>
  </r>
  <r>
    <n v="100"/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x v="1633"/>
    <n v="1324329156"/>
    <b v="0"/>
    <n v="58"/>
    <b v="1"/>
    <s v="music/rock"/>
    <n v="172.41"/>
    <x v="4"/>
    <n v="2011"/>
    <x v="11"/>
  </r>
  <r>
    <n v="101"/>
    <n v="1634"/>
    <s v="RUBEDO: Debut Full Length Album"/>
    <s v="Recording Debut  Album w/ Producer Ikey Owens from Free Moral Agents/ The Mars Volta"/>
    <x v="13"/>
    <n v="2010"/>
    <x v="0"/>
    <x v="0"/>
    <s v="USD"/>
    <n v="1306994340"/>
    <x v="1634"/>
    <n v="1303706001"/>
    <b v="0"/>
    <n v="32"/>
    <b v="1"/>
    <s v="music/rock"/>
    <n v="62.81"/>
    <x v="4"/>
    <n v="2011"/>
    <x v="11"/>
  </r>
  <r>
    <n v="125"/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x v="1635"/>
    <n v="1463086261"/>
    <b v="0"/>
    <n v="37"/>
    <b v="1"/>
    <s v="music/rock"/>
    <n v="67.73"/>
    <x v="4"/>
    <n v="2016"/>
    <x v="11"/>
  </r>
  <r>
    <n v="104"/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x v="1636"/>
    <n v="1304129088"/>
    <b v="0"/>
    <n v="87"/>
    <b v="1"/>
    <s v="music/rock"/>
    <n v="53.56"/>
    <x v="4"/>
    <n v="2011"/>
    <x v="11"/>
  </r>
  <r>
    <n v="104"/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x v="1637"/>
    <n v="1257444140"/>
    <b v="0"/>
    <n v="15"/>
    <b v="1"/>
    <s v="music/rock"/>
    <n v="34.6"/>
    <x v="4"/>
    <n v="2009"/>
    <x v="11"/>
  </r>
  <r>
    <n v="105"/>
    <n v="1638"/>
    <s v="Avenues EP 2013"/>
    <s v="Avenues will be going in to the studio to record a new EP with Matt Allison!"/>
    <x v="28"/>
    <n v="1050"/>
    <x v="0"/>
    <x v="0"/>
    <s v="USD"/>
    <n v="1362086700"/>
    <x v="1638"/>
    <n v="1358180968"/>
    <b v="0"/>
    <n v="27"/>
    <b v="1"/>
    <s v="music/rock"/>
    <n v="38.89"/>
    <x v="4"/>
    <n v="2013"/>
    <x v="11"/>
  </r>
  <r>
    <n v="100"/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x v="1639"/>
    <n v="1328197165"/>
    <b v="0"/>
    <n v="19"/>
    <b v="1"/>
    <s v="music/rock"/>
    <n v="94.74"/>
    <x v="4"/>
    <n v="2012"/>
    <x v="11"/>
  </r>
  <r>
    <n v="170"/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x v="1640"/>
    <n v="1279603955"/>
    <b v="0"/>
    <n v="17"/>
    <b v="1"/>
    <s v="music/rock"/>
    <n v="39.97"/>
    <x v="4"/>
    <n v="2010"/>
    <x v="11"/>
  </r>
  <r>
    <n v="101"/>
    <n v="1641"/>
    <s v="Tanya Dartson- Run for Your Life music video"/>
    <s v="Music Video For Upbeat and Inspiring Song - Run For Your Life"/>
    <x v="30"/>
    <n v="2535"/>
    <x v="0"/>
    <x v="0"/>
    <s v="USD"/>
    <n v="1418998744"/>
    <x v="1641"/>
    <n v="1416406744"/>
    <b v="0"/>
    <n v="26"/>
    <b v="1"/>
    <s v="music/pop"/>
    <n v="97.5"/>
    <x v="4"/>
    <n v="2014"/>
    <x v="27"/>
  </r>
  <r>
    <n v="100"/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x v="1642"/>
    <n v="1306283727"/>
    <b v="0"/>
    <n v="28"/>
    <b v="1"/>
    <s v="music/pop"/>
    <n v="42.86"/>
    <x v="4"/>
    <n v="2011"/>
    <x v="27"/>
  </r>
  <r>
    <n v="125"/>
    <n v="1643"/>
    <s v="This Is All Now's Brand New Album!!"/>
    <s v="This Is All Now is putting out a brand new record, and we need YOUR help to do it!"/>
    <x v="10"/>
    <n v="6235"/>
    <x v="0"/>
    <x v="0"/>
    <s v="USD"/>
    <n v="1348516012"/>
    <x v="1643"/>
    <n v="1345924012"/>
    <b v="0"/>
    <n v="37"/>
    <b v="1"/>
    <s v="music/pop"/>
    <n v="168.51"/>
    <x v="4"/>
    <n v="2012"/>
    <x v="27"/>
  </r>
  <r>
    <n v="110"/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x v="1644"/>
    <n v="1348363560"/>
    <b v="0"/>
    <n v="128"/>
    <b v="1"/>
    <s v="music/pop"/>
    <n v="85.55"/>
    <x v="4"/>
    <n v="2012"/>
    <x v="27"/>
  </r>
  <r>
    <n v="111"/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x v="1645"/>
    <n v="1378306140"/>
    <b v="0"/>
    <n v="10"/>
    <b v="1"/>
    <s v="music/pop"/>
    <n v="554"/>
    <x v="4"/>
    <n v="2013"/>
    <x v="27"/>
  </r>
  <r>
    <n v="110"/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x v="1646"/>
    <n v="1405248503"/>
    <b v="0"/>
    <n v="83"/>
    <b v="1"/>
    <s v="music/pop"/>
    <n v="26.55"/>
    <x v="4"/>
    <n v="2014"/>
    <x v="27"/>
  </r>
  <r>
    <n v="105"/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x v="1647"/>
    <n v="1336643377"/>
    <b v="0"/>
    <n v="46"/>
    <b v="1"/>
    <s v="music/pop"/>
    <n v="113.83"/>
    <x v="4"/>
    <n v="2012"/>
    <x v="27"/>
  </r>
  <r>
    <n v="125"/>
    <n v="1648"/>
    <s v="Arches - Wide Awake on Vinyl "/>
    <s v="We've finished recording our debut LP &quot;Wide Awake&quot; and would love to have it pressed on vinyl, but we need your help"/>
    <x v="98"/>
    <n v="2881"/>
    <x v="0"/>
    <x v="0"/>
    <s v="USD"/>
    <n v="1300636482"/>
    <x v="1648"/>
    <n v="1298048082"/>
    <b v="0"/>
    <n v="90"/>
    <b v="1"/>
    <s v="music/pop"/>
    <n v="32.01"/>
    <x v="4"/>
    <n v="2011"/>
    <x v="27"/>
  </r>
  <r>
    <n v="101"/>
    <n v="1649"/>
    <s v="Sam Lyons New Album - 2014"/>
    <s v="This is it! The new Sam Lyons album #3. Help me make it happen by pledging today - pre-order the CD and other cool stuff right here."/>
    <x v="276"/>
    <n v="3822.33"/>
    <x v="0"/>
    <x v="0"/>
    <s v="USD"/>
    <n v="1400862355"/>
    <x v="1649"/>
    <n v="1396974355"/>
    <b v="0"/>
    <n v="81"/>
    <b v="1"/>
    <s v="music/pop"/>
    <n v="47.19"/>
    <x v="4"/>
    <n v="2014"/>
    <x v="27"/>
  </r>
  <r>
    <n v="142"/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x v="1650"/>
    <n v="1378722437"/>
    <b v="0"/>
    <n v="32"/>
    <b v="1"/>
    <s v="music/pop"/>
    <n v="88.47"/>
    <x v="4"/>
    <n v="2013"/>
    <x v="27"/>
  </r>
  <r>
    <n v="101"/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x v="1651"/>
    <n v="1300916220"/>
    <b v="0"/>
    <n v="20"/>
    <b v="1"/>
    <s v="music/pop"/>
    <n v="100.75"/>
    <x v="4"/>
    <n v="2011"/>
    <x v="27"/>
  </r>
  <r>
    <n v="101"/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x v="1652"/>
    <n v="1382701793"/>
    <b v="0"/>
    <n v="70"/>
    <b v="1"/>
    <s v="music/pop"/>
    <n v="64.709999999999994"/>
    <x v="4"/>
    <n v="2013"/>
    <x v="27"/>
  </r>
  <r>
    <n v="174"/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x v="1653"/>
    <n v="1300996896"/>
    <b v="0"/>
    <n v="168"/>
    <b v="1"/>
    <s v="music/pop"/>
    <n v="51.85"/>
    <x v="4"/>
    <n v="2011"/>
    <x v="27"/>
  </r>
  <r>
    <n v="120"/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x v="0"/>
    <s v="USD"/>
    <n v="1334784160"/>
    <x v="1654"/>
    <n v="1332192160"/>
    <b v="0"/>
    <n v="34"/>
    <b v="1"/>
    <s v="music/pop"/>
    <n v="38.79"/>
    <x v="4"/>
    <n v="2012"/>
    <x v="27"/>
  </r>
  <r>
    <n v="143"/>
    <n v="1655"/>
    <s v="Meg Porter Debut EP!"/>
    <s v="Berklee College of Music student, Meg Porter needs YOUR help to fund her very first EP!"/>
    <x v="15"/>
    <n v="2143"/>
    <x v="0"/>
    <x v="0"/>
    <s v="USD"/>
    <n v="1333648820"/>
    <x v="1655"/>
    <n v="1331060420"/>
    <b v="0"/>
    <n v="48"/>
    <b v="1"/>
    <s v="music/pop"/>
    <n v="44.65"/>
    <x v="4"/>
    <n v="2012"/>
    <x v="27"/>
  </r>
  <r>
    <n v="100"/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x v="1656"/>
    <n v="1352845052"/>
    <b v="0"/>
    <n v="48"/>
    <b v="1"/>
    <s v="music/pop"/>
    <n v="156.77000000000001"/>
    <x v="4"/>
    <n v="2012"/>
    <x v="27"/>
  </r>
  <r>
    <n v="105"/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x v="1657"/>
    <n v="1335293168"/>
    <b v="0"/>
    <n v="221"/>
    <b v="1"/>
    <s v="music/pop"/>
    <n v="118.7"/>
    <x v="4"/>
    <n v="2012"/>
    <x v="27"/>
  </r>
  <r>
    <n v="132"/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x v="1658"/>
    <n v="1352524767"/>
    <b v="0"/>
    <n v="107"/>
    <b v="1"/>
    <s v="music/pop"/>
    <n v="74.150000000000006"/>
    <x v="4"/>
    <n v="2012"/>
    <x v="27"/>
  </r>
  <r>
    <n v="113"/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x v="1659"/>
    <n v="1384811721"/>
    <b v="0"/>
    <n v="45"/>
    <b v="1"/>
    <s v="music/pop"/>
    <n v="12.53"/>
    <x v="4"/>
    <n v="2013"/>
    <x v="27"/>
  </r>
  <r>
    <n v="1254"/>
    <n v="1660"/>
    <s v="Risotto fragole e champagne"/>
    <s v="Vogliamo realizzare un risotto fragole e champagne e condividerlo con i nostri fan. Faremo il risotto durante un concerto casalingo."/>
    <x v="277"/>
    <n v="1003"/>
    <x v="0"/>
    <x v="13"/>
    <s v="EUR"/>
    <n v="1462053540"/>
    <x v="1660"/>
    <n v="1459355950"/>
    <b v="0"/>
    <n v="36"/>
    <b v="1"/>
    <s v="music/pop"/>
    <n v="27.86"/>
    <x v="4"/>
    <n v="2016"/>
    <x v="27"/>
  </r>
  <r>
    <n v="103"/>
    <n v="1661"/>
    <s v="Kyana"/>
    <s v="I am excited to present my debut pop project Kyana!_x000a_Piano and vocal sounds embedded in sophisticated, bold arrangements &amp; brisk beats"/>
    <x v="278"/>
    <n v="8098"/>
    <x v="0"/>
    <x v="15"/>
    <s v="EUR"/>
    <n v="1453064400"/>
    <x v="1661"/>
    <n v="1449359831"/>
    <b v="0"/>
    <n v="101"/>
    <b v="1"/>
    <s v="music/pop"/>
    <n v="80.180000000000007"/>
    <x v="4"/>
    <n v="2015"/>
    <x v="27"/>
  </r>
  <r>
    <n v="103"/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x v="1662"/>
    <n v="1320122736"/>
    <b v="0"/>
    <n v="62"/>
    <b v="1"/>
    <s v="music/pop"/>
    <n v="132.44"/>
    <x v="4"/>
    <n v="2011"/>
    <x v="27"/>
  </r>
  <r>
    <n v="108"/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x v="1663"/>
    <n v="1420158707"/>
    <b v="0"/>
    <n v="32"/>
    <b v="1"/>
    <s v="music/pop"/>
    <n v="33.75"/>
    <x v="4"/>
    <n v="2015"/>
    <x v="27"/>
  </r>
  <r>
    <n v="122"/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x v="1664"/>
    <n v="1328033818"/>
    <b v="0"/>
    <n v="89"/>
    <b v="1"/>
    <s v="music/pop"/>
    <n v="34.380000000000003"/>
    <x v="4"/>
    <n v="2012"/>
    <x v="27"/>
  </r>
  <r>
    <n v="119"/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x v="1665"/>
    <n v="1295624113"/>
    <b v="0"/>
    <n v="93"/>
    <b v="1"/>
    <s v="music/pop"/>
    <n v="44.96"/>
    <x v="4"/>
    <n v="2011"/>
    <x v="27"/>
  </r>
  <r>
    <n v="161"/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x v="1666"/>
    <n v="1361858673"/>
    <b v="0"/>
    <n v="98"/>
    <b v="1"/>
    <s v="music/pop"/>
    <n v="41.04"/>
    <x v="4"/>
    <n v="2013"/>
    <x v="27"/>
  </r>
  <r>
    <n v="127"/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x v="0"/>
    <s v="USD"/>
    <n v="1394521140"/>
    <x v="1667"/>
    <n v="1392169298"/>
    <b v="0"/>
    <n v="82"/>
    <b v="1"/>
    <s v="music/pop"/>
    <n v="52.6"/>
    <x v="4"/>
    <n v="2014"/>
    <x v="27"/>
  </r>
  <r>
    <n v="103"/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x v="1668"/>
    <n v="1319859339"/>
    <b v="0"/>
    <n v="116"/>
    <b v="1"/>
    <s v="music/pop"/>
    <n v="70.78"/>
    <x v="4"/>
    <n v="2011"/>
    <x v="27"/>
  </r>
  <r>
    <n v="140"/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x v="1669"/>
    <n v="1459545276"/>
    <b v="0"/>
    <n v="52"/>
    <b v="1"/>
    <s v="music/pop"/>
    <n v="53.75"/>
    <x v="4"/>
    <n v="2016"/>
    <x v="27"/>
  </r>
  <r>
    <n v="103"/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x v="1670"/>
    <n v="1273961999"/>
    <b v="0"/>
    <n v="23"/>
    <b v="1"/>
    <s v="music/pop"/>
    <n v="44.61"/>
    <x v="4"/>
    <n v="2010"/>
    <x v="27"/>
  </r>
  <r>
    <n v="101"/>
    <n v="1671"/>
    <s v="Luke O'Brien's Kickstarter"/>
    <s v="I am seeking funding in order to help take my music from a hobby to a career."/>
    <x v="13"/>
    <n v="2013.47"/>
    <x v="0"/>
    <x v="0"/>
    <s v="USD"/>
    <n v="1470056614"/>
    <x v="1671"/>
    <n v="1467464614"/>
    <b v="0"/>
    <n v="77"/>
    <b v="1"/>
    <s v="music/pop"/>
    <n v="26.15"/>
    <x v="4"/>
    <n v="2016"/>
    <x v="27"/>
  </r>
  <r>
    <n v="113"/>
    <n v="1672"/>
    <s v="High Altotude Debut Album"/>
    <s v="Sweet, sweet harmonies from Portland Oregon's premiere high school women's a cappella group."/>
    <x v="180"/>
    <n v="1920"/>
    <x v="0"/>
    <x v="0"/>
    <s v="USD"/>
    <n v="1338824730"/>
    <x v="1672"/>
    <n v="1336232730"/>
    <b v="0"/>
    <n v="49"/>
    <b v="1"/>
    <s v="music/pop"/>
    <n v="39.18"/>
    <x v="4"/>
    <n v="2012"/>
    <x v="27"/>
  </r>
  <r>
    <n v="128"/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x v="0"/>
    <s v="USD"/>
    <n v="1425675892"/>
    <x v="1673"/>
    <n v="1423083892"/>
    <b v="0"/>
    <n v="59"/>
    <b v="1"/>
    <s v="music/pop"/>
    <n v="45.59"/>
    <x v="4"/>
    <n v="2015"/>
    <x v="27"/>
  </r>
  <r>
    <n v="202"/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x v="1674"/>
    <n v="1468852306"/>
    <b v="0"/>
    <n v="113"/>
    <b v="1"/>
    <s v="music/pop"/>
    <n v="89.25"/>
    <x v="4"/>
    <n v="2016"/>
    <x v="27"/>
  </r>
  <r>
    <n v="137"/>
    <n v="1675"/>
    <s v="The Great Party's Debut Album!"/>
    <s v="The Great Party is releasing their debut album. Here's your chance to be a part of it!"/>
    <x v="28"/>
    <n v="1374.16"/>
    <x v="0"/>
    <x v="0"/>
    <s v="USD"/>
    <n v="1318802580"/>
    <x v="1675"/>
    <n v="1316194540"/>
    <b v="0"/>
    <n v="34"/>
    <b v="1"/>
    <s v="music/pop"/>
    <n v="40.42"/>
    <x v="4"/>
    <n v="2011"/>
    <x v="27"/>
  </r>
  <r>
    <n v="115"/>
    <n v="1676"/>
    <s v="Bridge 19 CD Release Tour"/>
    <s v="Help fund Bridge 19's tour in support of their first duo record, to be released in May 2012."/>
    <x v="9"/>
    <n v="3460"/>
    <x v="0"/>
    <x v="0"/>
    <s v="USD"/>
    <n v="1334980740"/>
    <x v="1676"/>
    <n v="1330968347"/>
    <b v="0"/>
    <n v="42"/>
    <b v="1"/>
    <s v="music/pop"/>
    <n v="82.38"/>
    <x v="4"/>
    <n v="2012"/>
    <x v="27"/>
  </r>
  <r>
    <n v="112"/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x v="1677"/>
    <n v="1455615976"/>
    <b v="0"/>
    <n v="42"/>
    <b v="1"/>
    <s v="music/pop"/>
    <n v="159.52000000000001"/>
    <x v="4"/>
    <n v="2016"/>
    <x v="27"/>
  </r>
  <r>
    <n v="118"/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x v="1678"/>
    <n v="1390509071"/>
    <b v="0"/>
    <n v="49"/>
    <b v="1"/>
    <s v="music/pop"/>
    <n v="36.24"/>
    <x v="4"/>
    <n v="2014"/>
    <x v="27"/>
  </r>
  <r>
    <n v="175"/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x v="1679"/>
    <n v="1309311545"/>
    <b v="0"/>
    <n v="56"/>
    <b v="1"/>
    <s v="music/pop"/>
    <n v="62.5"/>
    <x v="4"/>
    <n v="2011"/>
    <x v="27"/>
  </r>
  <r>
    <n v="118"/>
    <n v="1680"/>
    <s v="Kick Out a Record"/>
    <s v="Working Musician dilemma #164: how the taxman put Kick the Record 2.0 on hold"/>
    <x v="28"/>
    <n v="1175"/>
    <x v="0"/>
    <x v="0"/>
    <s v="USD"/>
    <n v="1405188667"/>
    <x v="1680"/>
    <n v="1402596667"/>
    <b v="0"/>
    <n v="25"/>
    <b v="1"/>
    <s v="music/pop"/>
    <n v="47"/>
    <x v="4"/>
    <n v="2014"/>
    <x v="27"/>
  </r>
  <r>
    <n v="101"/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x v="0"/>
    <s v="USD"/>
    <n v="1490752800"/>
    <x v="1681"/>
    <n v="1486522484"/>
    <b v="0"/>
    <n v="884"/>
    <b v="0"/>
    <s v="music/faith"/>
    <n v="74.58"/>
    <x v="4"/>
    <n v="2017"/>
    <x v="28"/>
  </r>
  <r>
    <n v="0"/>
    <n v="1682"/>
    <s v="Looking Up &amp; Holding On CD Project - Christian songwriter"/>
    <s v="Christian singer-wongerwriter searching for funding to record CD of original Christian music."/>
    <x v="12"/>
    <n v="0"/>
    <x v="3"/>
    <x v="0"/>
    <s v="USD"/>
    <n v="1492142860"/>
    <x v="1682"/>
    <n v="1486962460"/>
    <b v="0"/>
    <n v="0"/>
    <b v="0"/>
    <s v="music/faith"/>
    <n v="0"/>
    <x v="4"/>
    <n v="2017"/>
    <x v="28"/>
  </r>
  <r>
    <n v="22"/>
    <n v="1683"/>
    <s v="Manman doudou tÃ©moignage d'une mÃ¨re Album"/>
    <s v="Rendre tÃ©moignage de ce que Dieu fait chaque jour pour moi et venir en  aide  aux autres, c'est  mon but."/>
    <x v="8"/>
    <n v="760"/>
    <x v="3"/>
    <x v="6"/>
    <s v="EUR"/>
    <n v="1491590738"/>
    <x v="1683"/>
    <n v="1489517138"/>
    <b v="0"/>
    <n v="10"/>
    <b v="0"/>
    <s v="music/faith"/>
    <n v="76"/>
    <x v="4"/>
    <n v="2017"/>
    <x v="28"/>
  </r>
  <r>
    <n v="109"/>
    <n v="1684"/>
    <s v="Goodness &amp; Mercy EP - Marty Mikles"/>
    <s v="New Music from Marty Mikles!  A new EP all about God's Goodness &amp; Mercy."/>
    <x v="6"/>
    <n v="8730"/>
    <x v="3"/>
    <x v="0"/>
    <s v="USD"/>
    <n v="1489775641"/>
    <x v="1684"/>
    <n v="1487360041"/>
    <b v="0"/>
    <n v="101"/>
    <b v="0"/>
    <s v="music/faith"/>
    <n v="86.44"/>
    <x v="4"/>
    <n v="2017"/>
    <x v="28"/>
  </r>
  <r>
    <n v="103"/>
    <n v="1685"/>
    <s v="Help Support Brad Dassey's Music"/>
    <s v="My name is Brad Dassey.  I've been composing and making music for 18 years now.  I want to get my music out there even further."/>
    <x v="18"/>
    <n v="360"/>
    <x v="3"/>
    <x v="0"/>
    <s v="USD"/>
    <n v="1490331623"/>
    <x v="1685"/>
    <n v="1487743223"/>
    <b v="0"/>
    <n v="15"/>
    <b v="0"/>
    <s v="music/faith"/>
    <n v="24"/>
    <x v="4"/>
    <n v="2017"/>
    <x v="28"/>
  </r>
  <r>
    <n v="0"/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x v="5"/>
    <s v="CAD"/>
    <n v="1493320519"/>
    <x v="1686"/>
    <n v="1488140119"/>
    <b v="0"/>
    <n v="1"/>
    <b v="0"/>
    <s v="music/faith"/>
    <n v="18"/>
    <x v="4"/>
    <n v="2017"/>
    <x v="28"/>
  </r>
  <r>
    <n v="31"/>
    <n v="1687"/>
    <s v="Fike // You Say Speak We Say Move"/>
    <s v="Be a part of bringing &quot;YOU SAY SPEAK WE SAY MOVE&quot; into existence with FIKE. This is our first album since moving back to Baton Rouge!"/>
    <x v="3"/>
    <n v="3125"/>
    <x v="3"/>
    <x v="0"/>
    <s v="USD"/>
    <n v="1491855300"/>
    <x v="1687"/>
    <n v="1488935245"/>
    <b v="0"/>
    <n v="39"/>
    <b v="0"/>
    <s v="music/faith"/>
    <n v="80.13"/>
    <x v="4"/>
    <n v="2017"/>
    <x v="28"/>
  </r>
  <r>
    <n v="44"/>
    <n v="1688"/>
    <s v="Christofer Scott: Dive In EP"/>
    <s v="Professionally recording a worship and contemporary Christian music album that connects to people and connects their heart to God."/>
    <x v="23"/>
    <n v="1772"/>
    <x v="3"/>
    <x v="0"/>
    <s v="USD"/>
    <n v="1491738594"/>
    <x v="1688"/>
    <n v="1489150194"/>
    <b v="0"/>
    <n v="7"/>
    <b v="0"/>
    <s v="music/faith"/>
    <n v="253.14"/>
    <x v="4"/>
    <n v="2017"/>
    <x v="28"/>
  </r>
  <r>
    <n v="100"/>
    <n v="1689"/>
    <s v="Fly Away"/>
    <s v="Praising the Living God in the second half of life."/>
    <x v="262"/>
    <n v="2400"/>
    <x v="3"/>
    <x v="0"/>
    <s v="USD"/>
    <n v="1489700230"/>
    <x v="1689"/>
    <n v="1487111830"/>
    <b v="0"/>
    <n v="14"/>
    <b v="0"/>
    <s v="music/faith"/>
    <n v="171.43"/>
    <x v="4"/>
    <n v="2017"/>
    <x v="28"/>
  </r>
  <r>
    <n v="25"/>
    <n v="1690"/>
    <s v="NewKings Album &quot;Rise Up&quot;"/>
    <s v="Our newest project! We are hard at it trying to bring music that uplifts the spirit, and tells a story of life-changing love."/>
    <x v="30"/>
    <n v="635"/>
    <x v="3"/>
    <x v="0"/>
    <s v="USD"/>
    <n v="1491470442"/>
    <x v="1690"/>
    <n v="1488882042"/>
    <b v="0"/>
    <n v="11"/>
    <b v="0"/>
    <s v="music/faith"/>
    <n v="57.73"/>
    <x v="4"/>
    <n v="2017"/>
    <x v="28"/>
  </r>
  <r>
    <n v="33"/>
    <n v="1691"/>
    <s v="Sing Like You Were Meant To!"/>
    <s v="TUV Online is making highly effective vocal training available &amp; affordable to churches, worship leaders and singers around the world!"/>
    <x v="11"/>
    <n v="10042"/>
    <x v="3"/>
    <x v="0"/>
    <s v="USD"/>
    <n v="1491181200"/>
    <x v="1691"/>
    <n v="1488387008"/>
    <b v="0"/>
    <n v="38"/>
    <b v="0"/>
    <s v="music/faith"/>
    <n v="264.26"/>
    <x v="4"/>
    <n v="2017"/>
    <x v="28"/>
  </r>
  <r>
    <n v="48"/>
    <n v="1692"/>
    <s v="Get Your Hopes Up"/>
    <s v="After 3 years.....It's time for some new music! Album #2 is in motion and I can't wait to share it with all of you!"/>
    <x v="10"/>
    <n v="2390"/>
    <x v="3"/>
    <x v="0"/>
    <s v="USD"/>
    <n v="1490572740"/>
    <x v="1692"/>
    <n v="1487734667"/>
    <b v="0"/>
    <n v="15"/>
    <b v="0"/>
    <s v="music/faith"/>
    <n v="159.33000000000001"/>
    <x v="4"/>
    <n v="2017"/>
    <x v="28"/>
  </r>
  <r>
    <n v="9"/>
    <n v="1693"/>
    <s v="Debut Studio EP // Sam Hibbard"/>
    <s v="Creating and playing music is what i love. I long to produce &amp; release fresh, raw and relevant songs that come straight from the heart."/>
    <x v="9"/>
    <n v="280"/>
    <x v="3"/>
    <x v="1"/>
    <s v="GBP"/>
    <n v="1491768000"/>
    <x v="1693"/>
    <n v="1489097112"/>
    <b v="0"/>
    <n v="8"/>
    <b v="0"/>
    <s v="music/faith"/>
    <n v="35"/>
    <x v="4"/>
    <n v="2017"/>
    <x v="28"/>
  </r>
  <r>
    <n v="0"/>
    <n v="1694"/>
    <s v="Thundercreek Studios"/>
    <s v="Hey all I'm building out my Christian Recording studio in a new building. I have the building but lack the funds to build it out!!!"/>
    <x v="3"/>
    <n v="5"/>
    <x v="3"/>
    <x v="0"/>
    <s v="USD"/>
    <n v="1490589360"/>
    <x v="1694"/>
    <n v="1488038674"/>
    <b v="0"/>
    <n v="1"/>
    <b v="0"/>
    <s v="music/faith"/>
    <n v="5"/>
    <x v="4"/>
    <n v="2017"/>
    <x v="28"/>
  </r>
  <r>
    <n v="12"/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x v="0"/>
    <s v="USD"/>
    <n v="1491786000"/>
    <x v="1695"/>
    <n v="1488847514"/>
    <b v="0"/>
    <n v="23"/>
    <b v="0"/>
    <s v="music/faith"/>
    <n v="61.09"/>
    <x v="4"/>
    <n v="2017"/>
    <x v="28"/>
  </r>
  <r>
    <n v="0"/>
    <n v="1696"/>
    <s v="Angel Talking truth to share with the world."/>
    <s v="I was dying. No will to live. Angel spoke to me. Changed my life. Help me to Share the message with the world. My life changing story."/>
    <x v="82"/>
    <n v="0"/>
    <x v="3"/>
    <x v="0"/>
    <s v="USD"/>
    <n v="1491007211"/>
    <x v="1696"/>
    <n v="1488418811"/>
    <b v="0"/>
    <n v="0"/>
    <b v="0"/>
    <s v="music/faith"/>
    <n v="0"/>
    <x v="4"/>
    <n v="2017"/>
    <x v="28"/>
  </r>
  <r>
    <n v="20"/>
    <n v="1697"/>
    <s v="Undivided Heart - a worship album by John Gabriel Arends"/>
    <s v="You can help create an awesome new worship album and in return get exclusive rewards ONLY for backers of this project."/>
    <x v="78"/>
    <n v="2526"/>
    <x v="3"/>
    <x v="0"/>
    <s v="USD"/>
    <n v="1491781648"/>
    <x v="1697"/>
    <n v="1489193248"/>
    <b v="0"/>
    <n v="22"/>
    <b v="0"/>
    <s v="music/faith"/>
    <n v="114.82"/>
    <x v="4"/>
    <n v="2017"/>
    <x v="28"/>
  </r>
  <r>
    <n v="0"/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x v="1698"/>
    <n v="1488430760"/>
    <b v="0"/>
    <n v="0"/>
    <b v="0"/>
    <s v="music/faith"/>
    <n v="0"/>
    <x v="4"/>
    <n v="2017"/>
    <x v="28"/>
  </r>
  <r>
    <n v="4"/>
    <n v="1699"/>
    <s v="THE WORSHIP ALBUM!"/>
    <s v="Friends! Will you help me create a new worship album??! I want this album to give God the worship he deserves and draw people to Him."/>
    <x v="279"/>
    <n v="216"/>
    <x v="3"/>
    <x v="0"/>
    <s v="USD"/>
    <n v="1491943445"/>
    <x v="1699"/>
    <n v="1489351445"/>
    <b v="0"/>
    <n v="4"/>
    <b v="0"/>
    <s v="music/faith"/>
    <n v="54"/>
    <x v="4"/>
    <n v="2017"/>
    <x v="28"/>
  </r>
  <r>
    <n v="26"/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x v="0"/>
    <s v="USD"/>
    <n v="1491019200"/>
    <x v="1700"/>
    <n v="1488418990"/>
    <b v="0"/>
    <n v="79"/>
    <b v="0"/>
    <s v="music/faith"/>
    <n v="65.97"/>
    <x v="4"/>
    <n v="2017"/>
    <x v="28"/>
  </r>
  <r>
    <n v="0"/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x v="0"/>
    <s v="USD"/>
    <n v="1421337405"/>
    <x v="1701"/>
    <n v="1418745405"/>
    <b v="0"/>
    <n v="2"/>
    <b v="0"/>
    <s v="music/faith"/>
    <n v="5"/>
    <x v="4"/>
    <n v="2014"/>
    <x v="28"/>
  </r>
  <r>
    <n v="0"/>
    <n v="1702"/>
    <s v="lyndale lewis and new vision prosper cd release"/>
    <s v="I can do all things through christ jesus"/>
    <x v="281"/>
    <n v="1"/>
    <x v="2"/>
    <x v="0"/>
    <s v="USD"/>
    <n v="1427745150"/>
    <x v="1702"/>
    <n v="1425156750"/>
    <b v="0"/>
    <n v="1"/>
    <b v="0"/>
    <s v="music/faith"/>
    <n v="1"/>
    <x v="4"/>
    <n v="2015"/>
    <x v="28"/>
  </r>
  <r>
    <n v="1"/>
    <n v="1703"/>
    <s v="Joy Full Noise!"/>
    <s v="I would love for you to be a part of helping me raise money for music and video production to launch my first Worship album!"/>
    <x v="10"/>
    <n v="51"/>
    <x v="2"/>
    <x v="0"/>
    <s v="USD"/>
    <n v="1441003537"/>
    <x v="1703"/>
    <n v="1435819537"/>
    <b v="0"/>
    <n v="2"/>
    <b v="0"/>
    <s v="music/faith"/>
    <n v="25.5"/>
    <x v="4"/>
    <n v="2015"/>
    <x v="28"/>
  </r>
  <r>
    <n v="65"/>
    <n v="1704"/>
    <s v="Jericho Down Worship Album"/>
    <s v="We want to record an album of popular praise &amp; worship songs with our own influence and style."/>
    <x v="13"/>
    <n v="1302"/>
    <x v="2"/>
    <x v="0"/>
    <s v="USD"/>
    <n v="1424056873"/>
    <x v="1704"/>
    <n v="1421464873"/>
    <b v="0"/>
    <n v="11"/>
    <b v="0"/>
    <s v="music/faith"/>
    <n v="118.36"/>
    <x v="4"/>
    <n v="2015"/>
    <x v="28"/>
  </r>
  <r>
    <n v="0"/>
    <n v="1705"/>
    <s v="Piano Prayer Album - Russ James"/>
    <s v="An instrumental album that ranges from hymns to contemporary music. All the music is recorded by myself."/>
    <x v="13"/>
    <n v="0"/>
    <x v="2"/>
    <x v="0"/>
    <s v="USD"/>
    <n v="1441814400"/>
    <x v="1705"/>
    <n v="1440807846"/>
    <b v="0"/>
    <n v="0"/>
    <b v="0"/>
    <s v="music/faith"/>
    <n v="0"/>
    <x v="4"/>
    <n v="2015"/>
    <x v="28"/>
  </r>
  <r>
    <n v="0"/>
    <n v="1706"/>
    <s v="Gemeinde in Bremen"/>
    <s v="Unsere &quot;Aufgabe&quot; ist es, fÃ¼r Christen da zu sein die keiner Gemeinde angehÃ¶ren. Zudem spielt Lobpreis eine Zentrale Rolle."/>
    <x v="62"/>
    <n v="0"/>
    <x v="2"/>
    <x v="12"/>
    <s v="EUR"/>
    <n v="1440314472"/>
    <x v="1706"/>
    <n v="1435130472"/>
    <b v="0"/>
    <n v="0"/>
    <b v="0"/>
    <s v="music/faith"/>
    <n v="0"/>
    <x v="4"/>
    <n v="2015"/>
    <x v="28"/>
  </r>
  <r>
    <n v="10"/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x v="0"/>
    <s v="USD"/>
    <n v="1459181895"/>
    <x v="1707"/>
    <n v="1456593495"/>
    <b v="0"/>
    <n v="9"/>
    <b v="0"/>
    <s v="music/faith"/>
    <n v="54.11"/>
    <x v="4"/>
    <n v="2016"/>
    <x v="28"/>
  </r>
  <r>
    <n v="0"/>
    <n v="1708"/>
    <s v="Praise: It's what we do"/>
    <s v="A debut album for the New Gate Church's praise team; making a cd filled with original songs from a team of misfits with 1 goal in mind"/>
    <x v="39"/>
    <n v="0"/>
    <x v="2"/>
    <x v="0"/>
    <s v="USD"/>
    <n v="1462135706"/>
    <x v="1708"/>
    <n v="1458679706"/>
    <b v="0"/>
    <n v="0"/>
    <b v="0"/>
    <s v="music/faith"/>
    <n v="0"/>
    <x v="4"/>
    <n v="2016"/>
    <x v="28"/>
  </r>
  <r>
    <n v="5"/>
    <n v="1709"/>
    <s v="Psalms"/>
    <s v="A project to set psalms to music. The psalms are taken from the English Standard Version (ESV) of the Bible."/>
    <x v="257"/>
    <n v="85"/>
    <x v="2"/>
    <x v="0"/>
    <s v="USD"/>
    <n v="1409513940"/>
    <x v="1709"/>
    <n v="1405949514"/>
    <b v="0"/>
    <n v="4"/>
    <b v="0"/>
    <s v="music/faith"/>
    <n v="21.25"/>
    <x v="4"/>
    <n v="2014"/>
    <x v="28"/>
  </r>
  <r>
    <n v="1"/>
    <n v="1710"/>
    <s v="Producing a live album of our upcoming Europe tour"/>
    <s v="We want to create a gospel live album which has never been produced before."/>
    <x v="10"/>
    <n v="34"/>
    <x v="2"/>
    <x v="12"/>
    <s v="EUR"/>
    <n v="1453122000"/>
    <x v="1710"/>
    <n v="1449151888"/>
    <b v="0"/>
    <n v="1"/>
    <b v="0"/>
    <s v="music/faith"/>
    <n v="34"/>
    <x v="4"/>
    <n v="2015"/>
    <x v="28"/>
  </r>
  <r>
    <n v="11"/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x v="0"/>
    <s v="USD"/>
    <n v="1409585434"/>
    <x v="1711"/>
    <n v="1406907034"/>
    <b v="0"/>
    <n v="2"/>
    <b v="0"/>
    <s v="music/faith"/>
    <n v="525"/>
    <x v="4"/>
    <n v="2014"/>
    <x v="28"/>
  </r>
  <r>
    <n v="0"/>
    <n v="1712"/>
    <s v="Midwest Cowboy Ministries"/>
    <s v="Recording/equipment for MCM - a team of musicians who will help your local musicians to hold your own Cowboy Church with Gospel Music"/>
    <x v="10"/>
    <n v="0"/>
    <x v="2"/>
    <x v="0"/>
    <s v="USD"/>
    <n v="1435701353"/>
    <x v="1712"/>
    <n v="1430517353"/>
    <b v="0"/>
    <n v="0"/>
    <b v="0"/>
    <s v="music/faith"/>
    <n v="0"/>
    <x v="4"/>
    <n v="2015"/>
    <x v="28"/>
  </r>
  <r>
    <n v="2"/>
    <n v="1713"/>
    <s v="&quot;UNCOVERED ME&quot;"/>
    <s v="This music project is a compilation to my up-coming book UNCOVERED ME, I need your support to help me go to New York and complete it."/>
    <x v="9"/>
    <n v="50"/>
    <x v="2"/>
    <x v="0"/>
    <s v="USD"/>
    <n v="1412536412"/>
    <x v="1713"/>
    <n v="1409944412"/>
    <b v="0"/>
    <n v="1"/>
    <b v="0"/>
    <s v="music/faith"/>
    <n v="50"/>
    <x v="4"/>
    <n v="2014"/>
    <x v="28"/>
  </r>
  <r>
    <n v="8"/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x v="0"/>
    <s v="USD"/>
    <n v="1430517761"/>
    <x v="1714"/>
    <n v="1427925761"/>
    <b v="0"/>
    <n v="17"/>
    <b v="0"/>
    <s v="music/faith"/>
    <n v="115.71"/>
    <x v="4"/>
    <n v="2015"/>
    <x v="28"/>
  </r>
  <r>
    <n v="0"/>
    <n v="1715"/>
    <s v="The Heart of a P.K."/>
    <s v="Kimberly Stokes the daughter of Elder Baby Stokes Jr, of Bibleway C.O.G.I.C, is currently working on a EP. She is sharing her heart"/>
    <x v="10"/>
    <n v="11"/>
    <x v="2"/>
    <x v="0"/>
    <s v="USD"/>
    <n v="1427772120"/>
    <x v="1715"/>
    <n v="1425186785"/>
    <b v="0"/>
    <n v="2"/>
    <b v="0"/>
    <s v="music/faith"/>
    <n v="5.5"/>
    <x v="4"/>
    <n v="2015"/>
    <x v="28"/>
  </r>
  <r>
    <n v="8"/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x v="0"/>
    <s v="USD"/>
    <n v="1481295099"/>
    <x v="1716"/>
    <n v="1477835499"/>
    <b v="0"/>
    <n v="3"/>
    <b v="0"/>
    <s v="music/faith"/>
    <n v="50"/>
    <x v="4"/>
    <n v="2016"/>
    <x v="28"/>
  </r>
  <r>
    <n v="43"/>
    <n v="1717"/>
    <s v="Shift Records A New EP!"/>
    <s v="Our first record created to reach, inspire, and ultimately express the love of Jesus to our generation."/>
    <x v="282"/>
    <n v="1395"/>
    <x v="2"/>
    <x v="0"/>
    <s v="USD"/>
    <n v="1461211200"/>
    <x v="1717"/>
    <n v="1459467238"/>
    <b v="0"/>
    <n v="41"/>
    <b v="0"/>
    <s v="music/faith"/>
    <n v="34.020000000000003"/>
    <x v="4"/>
    <n v="2016"/>
    <x v="28"/>
  </r>
  <r>
    <n v="0"/>
    <n v="1718"/>
    <s v="The Prodigal Son"/>
    <s v="A melody for the galaxy."/>
    <x v="19"/>
    <n v="75"/>
    <x v="2"/>
    <x v="0"/>
    <s v="USD"/>
    <n v="1463201940"/>
    <x v="1718"/>
    <n v="1459435149"/>
    <b v="0"/>
    <n v="2"/>
    <b v="0"/>
    <s v="music/faith"/>
    <n v="37.5"/>
    <x v="4"/>
    <n v="2016"/>
    <x v="28"/>
  </r>
  <r>
    <n v="1"/>
    <n v="1719"/>
    <s v="Messiah's Call &quot;He'll Do It Today&quot; 2014"/>
    <s v="Building the foundation for a great work! Join us on our journey to bring a fresh approach to ministry through song and testimony!"/>
    <x v="23"/>
    <n v="35"/>
    <x v="2"/>
    <x v="0"/>
    <s v="USD"/>
    <n v="1410958191"/>
    <x v="1719"/>
    <n v="1408366191"/>
    <b v="0"/>
    <n v="3"/>
    <b v="0"/>
    <s v="music/faith"/>
    <n v="11.67"/>
    <x v="4"/>
    <n v="2014"/>
    <x v="28"/>
  </r>
  <r>
    <n v="6"/>
    <n v="1720"/>
    <s v="Justin &amp; Elly Heckel DEBUT ALBUM!"/>
    <s v="Justin and Elly Heckel just finished recording their Debut Album and need your help to release it to the rest of the World!"/>
    <x v="23"/>
    <n v="225"/>
    <x v="2"/>
    <x v="0"/>
    <s v="USD"/>
    <n v="1415562471"/>
    <x v="1720"/>
    <n v="1412966871"/>
    <b v="0"/>
    <n v="8"/>
    <b v="0"/>
    <s v="music/faith"/>
    <n v="28.13"/>
    <x v="4"/>
    <n v="2014"/>
    <x v="28"/>
  </r>
  <r>
    <n v="0"/>
    <n v="1721"/>
    <s v="&quot;HEAVEN'S CALLING&quot;"/>
    <s v="Heavens calling is an album for people all over the world in need of a healing for the soul, positive mindset and total prosperity"/>
    <x v="10"/>
    <n v="0"/>
    <x v="2"/>
    <x v="0"/>
    <s v="USD"/>
    <n v="1449831863"/>
    <x v="1721"/>
    <n v="1447239863"/>
    <b v="0"/>
    <n v="0"/>
    <b v="0"/>
    <s v="music/faith"/>
    <n v="0"/>
    <x v="4"/>
    <n v="2015"/>
    <x v="28"/>
  </r>
  <r>
    <n v="0"/>
    <n v="1722"/>
    <s v="Preserving the DC Gospel Stars"/>
    <s v="I am raising money to leave a legacy for the DC Gospel Stars and preserve this art form for music lovers of this style."/>
    <x v="283"/>
    <n v="1"/>
    <x v="2"/>
    <x v="0"/>
    <s v="USD"/>
    <n v="1459642200"/>
    <x v="1722"/>
    <n v="1456441429"/>
    <b v="0"/>
    <n v="1"/>
    <b v="0"/>
    <s v="music/faith"/>
    <n v="1"/>
    <x v="4"/>
    <n v="2016"/>
    <x v="28"/>
  </r>
  <r>
    <n v="7"/>
    <n v="1723"/>
    <s v="Straighter Road Album Fundraiser"/>
    <s v="We are a vocal group from the Northwest looking to create a gospel, jazz, a cappella ablum and would love the support of music lovers."/>
    <x v="3"/>
    <n v="650"/>
    <x v="2"/>
    <x v="0"/>
    <s v="USD"/>
    <n v="1435730400"/>
    <x v="1723"/>
    <n v="1430855315"/>
    <b v="0"/>
    <n v="3"/>
    <b v="0"/>
    <s v="music/faith"/>
    <n v="216.67"/>
    <x v="4"/>
    <n v="2015"/>
    <x v="28"/>
  </r>
  <r>
    <n v="1"/>
    <n v="1724"/>
    <s v="Die Another Day 1st CD (Christian Rock)"/>
    <s v="We are just some guys who Love the Lord and want to share our personal experiences of what GOD has done for us through our music."/>
    <x v="12"/>
    <n v="35"/>
    <x v="2"/>
    <x v="0"/>
    <s v="USD"/>
    <n v="1414707762"/>
    <x v="1724"/>
    <n v="1412115762"/>
    <b v="0"/>
    <n v="4"/>
    <b v="0"/>
    <s v="music/faith"/>
    <n v="8.75"/>
    <x v="4"/>
    <n v="2014"/>
    <x v="28"/>
  </r>
  <r>
    <n v="10"/>
    <n v="1725"/>
    <s v="Unveiled Debut Album"/>
    <s v="Christian band signed to VECA Records to release their debut album in Spring 2015.  This ministry is relying on faith-based donations."/>
    <x v="62"/>
    <n v="560"/>
    <x v="2"/>
    <x v="0"/>
    <s v="USD"/>
    <n v="1408922049"/>
    <x v="1725"/>
    <n v="1406330049"/>
    <b v="0"/>
    <n v="9"/>
    <b v="0"/>
    <s v="music/faith"/>
    <n v="62.22"/>
    <x v="4"/>
    <n v="2014"/>
    <x v="28"/>
  </r>
  <r>
    <n v="34"/>
    <n v="1726"/>
    <s v="&quot;Every Day&quot; CD by Amanda Joy Hall"/>
    <s v="Amanda Joy Hall's sophomore album, &quot;Every Day&quot;. Release expected July 2014"/>
    <x v="115"/>
    <n v="2196"/>
    <x v="2"/>
    <x v="0"/>
    <s v="USD"/>
    <n v="1403906664"/>
    <x v="1726"/>
    <n v="1401401064"/>
    <b v="0"/>
    <n v="16"/>
    <b v="0"/>
    <s v="music/faith"/>
    <n v="137.25"/>
    <x v="4"/>
    <n v="2014"/>
    <x v="28"/>
  </r>
  <r>
    <n v="0"/>
    <n v="1727"/>
    <s v="New album - Prophetic guitar soundscapes, Volume 2"/>
    <s v="Please help fund my second Prophetic Guitar album. Be a part of a pioneering and groundbreaking sound released from Heaven."/>
    <x v="9"/>
    <n v="1"/>
    <x v="2"/>
    <x v="1"/>
    <s v="GBP"/>
    <n v="1428231600"/>
    <x v="1727"/>
    <n v="1423520177"/>
    <b v="0"/>
    <n v="1"/>
    <b v="0"/>
    <s v="music/faith"/>
    <n v="1"/>
    <x v="4"/>
    <n v="2015"/>
    <x v="28"/>
  </r>
  <r>
    <n v="68"/>
    <n v="1728"/>
    <s v="With His Presence"/>
    <s v="Be in God's presence through instrumental covers of hymns. Help me build a home studio to freely distribute this album."/>
    <x v="21"/>
    <n v="855"/>
    <x v="2"/>
    <x v="0"/>
    <s v="USD"/>
    <n v="1445439674"/>
    <x v="1728"/>
    <n v="1442847674"/>
    <b v="0"/>
    <n v="7"/>
    <b v="0"/>
    <s v="music/faith"/>
    <n v="122.14"/>
    <x v="4"/>
    <n v="2015"/>
    <x v="28"/>
  </r>
  <r>
    <n v="0"/>
    <n v="1729"/>
    <s v="Message from Beyond - A Gospel Music Project"/>
    <s v="A few years back, I was inspired to write some songs, turned out the messages are real but a little scary, I need help to produce."/>
    <x v="3"/>
    <n v="0"/>
    <x v="2"/>
    <x v="0"/>
    <s v="USD"/>
    <n v="1465521306"/>
    <x v="1729"/>
    <n v="1460337306"/>
    <b v="0"/>
    <n v="0"/>
    <b v="0"/>
    <s v="music/faith"/>
    <n v="0"/>
    <x v="4"/>
    <n v="2016"/>
    <x v="28"/>
  </r>
  <r>
    <n v="0"/>
    <n v="1730"/>
    <s v="Triumph Over Trials/ Hope Through the Hurt"/>
    <s v="Hello, I am raising money to fund my first solo Album.  This project is my testimony that God is truly our shelter in the storm."/>
    <x v="9"/>
    <n v="0"/>
    <x v="2"/>
    <x v="0"/>
    <s v="USD"/>
    <n v="1445738783"/>
    <x v="1730"/>
    <n v="1443146783"/>
    <b v="0"/>
    <n v="0"/>
    <b v="0"/>
    <s v="music/faith"/>
    <n v="0"/>
    <x v="4"/>
    <n v="2015"/>
    <x v="28"/>
  </r>
  <r>
    <n v="0"/>
    <n v="1731"/>
    <s v="Sam Cox Band First Christian Tour"/>
    <s v="We are a Christin Worship band looking to midwest tour. God Bless!"/>
    <x v="28"/>
    <n v="0"/>
    <x v="2"/>
    <x v="0"/>
    <s v="USD"/>
    <n v="1434034800"/>
    <x v="1731"/>
    <n v="1432849552"/>
    <b v="0"/>
    <n v="0"/>
    <b v="0"/>
    <s v="music/faith"/>
    <n v="0"/>
    <x v="4"/>
    <n v="2015"/>
    <x v="28"/>
  </r>
  <r>
    <n v="0"/>
    <n v="1732"/>
    <s v="Christian Lifestyle Multicultural Expo"/>
    <s v="This event will be free to the public with approximately 20 Christian vocalist and choirs from several genres. Rock,Blue Grass,Hip Hop."/>
    <x v="23"/>
    <n v="0"/>
    <x v="2"/>
    <x v="0"/>
    <s v="USD"/>
    <n v="1452920400"/>
    <x v="1732"/>
    <n v="1447777481"/>
    <b v="0"/>
    <n v="0"/>
    <b v="0"/>
    <s v="music/faith"/>
    <n v="0"/>
    <x v="4"/>
    <n v="2015"/>
    <x v="28"/>
  </r>
  <r>
    <n v="0"/>
    <n v="1733"/>
    <s v="What Faith Is EP/Album"/>
    <s v="I am trying to share the music I am blessed to have written. https://www.johncox4.com or https://reverbnation.com/johncox4"/>
    <x v="3"/>
    <n v="0"/>
    <x v="2"/>
    <x v="0"/>
    <s v="USD"/>
    <n v="1473802200"/>
    <x v="1733"/>
    <n v="1472746374"/>
    <b v="0"/>
    <n v="0"/>
    <b v="0"/>
    <s v="music/faith"/>
    <n v="0"/>
    <x v="4"/>
    <n v="2016"/>
    <x v="28"/>
  </r>
  <r>
    <n v="0"/>
    <n v="1734"/>
    <s v="Street Prophet Los CD and new book"/>
    <s v="This is a double venture project. I have finished a new manuscript and currently working on creating a Christian rap CD."/>
    <x v="37"/>
    <n v="1"/>
    <x v="2"/>
    <x v="0"/>
    <s v="USD"/>
    <n v="1431046356"/>
    <x v="1734"/>
    <n v="1428454356"/>
    <b v="0"/>
    <n v="1"/>
    <b v="0"/>
    <s v="music/faith"/>
    <n v="1"/>
    <x v="4"/>
    <n v="2015"/>
    <x v="28"/>
  </r>
  <r>
    <n v="11"/>
    <n v="1735"/>
    <s v="Leo's RainSong Artist program"/>
    <s v="RainSong is letting my buy a discounted guitar. I will use this to offer my talents to the ministry programs I'm a part of."/>
    <x v="28"/>
    <n v="110"/>
    <x v="2"/>
    <x v="0"/>
    <s v="USD"/>
    <n v="1470598345"/>
    <x v="1735"/>
    <n v="1468006345"/>
    <b v="0"/>
    <n v="2"/>
    <b v="0"/>
    <s v="music/faith"/>
    <n v="55"/>
    <x v="4"/>
    <n v="2016"/>
    <x v="28"/>
  </r>
  <r>
    <n v="1"/>
    <n v="1736"/>
    <s v="In His Presence"/>
    <s v="A unique meditative album reflecting on the life of Christ, inviting Him into your presence"/>
    <x v="9"/>
    <n v="22"/>
    <x v="2"/>
    <x v="0"/>
    <s v="USD"/>
    <n v="1447018833"/>
    <x v="1736"/>
    <n v="1444423233"/>
    <b v="0"/>
    <n v="1"/>
    <b v="0"/>
    <s v="music/faith"/>
    <n v="22"/>
    <x v="4"/>
    <n v="2015"/>
    <x v="28"/>
  </r>
  <r>
    <n v="21"/>
    <n v="1737"/>
    <s v="Healing"/>
    <s v="An instrumental project in which all songs are incorporated around the healing power of our God. Used for times of prayer &amp; devotion"/>
    <x v="23"/>
    <n v="850"/>
    <x v="2"/>
    <x v="0"/>
    <s v="USD"/>
    <n v="1437432392"/>
    <x v="1737"/>
    <n v="1434840392"/>
    <b v="0"/>
    <n v="15"/>
    <b v="0"/>
    <s v="music/faith"/>
    <n v="56.67"/>
    <x v="4"/>
    <n v="2015"/>
    <x v="28"/>
  </r>
  <r>
    <n v="0"/>
    <n v="1738"/>
    <s v="The Flashing Lights"/>
    <s v="Music that inspires and gives hope for overcoming and change. And it is good music."/>
    <x v="10"/>
    <n v="20"/>
    <x v="2"/>
    <x v="0"/>
    <s v="USD"/>
    <n v="1412283542"/>
    <x v="1738"/>
    <n v="1409691542"/>
    <b v="0"/>
    <n v="1"/>
    <b v="0"/>
    <s v="music/faith"/>
    <n v="20"/>
    <x v="4"/>
    <n v="2014"/>
    <x v="28"/>
  </r>
  <r>
    <n v="0"/>
    <n v="1739"/>
    <s v="SWEET LOVE - a Lovely Christian WEDDING SONG Happy Marriage"/>
    <s v="HELP US RECORD -- SWEET LOVE -- Listen to this sped up ROUGH version and be sure and check out the unique REWARDS ---"/>
    <x v="28"/>
    <n v="1"/>
    <x v="2"/>
    <x v="0"/>
    <s v="USD"/>
    <n v="1462391932"/>
    <x v="1739"/>
    <n v="1457297932"/>
    <b v="0"/>
    <n v="1"/>
    <b v="0"/>
    <s v="music/faith"/>
    <n v="1"/>
    <x v="4"/>
    <n v="2016"/>
    <x v="28"/>
  </r>
  <r>
    <n v="0"/>
    <n v="1740"/>
    <s v="Recording Studio Time"/>
    <s v="I recently recorded a new single. With your help I can return to the studio. Would you like to be part of my next worship project?"/>
    <x v="9"/>
    <n v="0"/>
    <x v="2"/>
    <x v="0"/>
    <s v="USD"/>
    <n v="1437075422"/>
    <x v="1740"/>
    <n v="1434483422"/>
    <b v="0"/>
    <n v="0"/>
    <b v="0"/>
    <s v="music/faith"/>
    <n v="0"/>
    <x v="4"/>
    <n v="2015"/>
    <x v="28"/>
  </r>
  <r>
    <n v="111"/>
    <n v="1741"/>
    <s v="Caught off Guard"/>
    <s v="A photo journal documenting my experiences and travels across New Zealand"/>
    <x v="38"/>
    <n v="1330"/>
    <x v="0"/>
    <x v="1"/>
    <s v="GBP"/>
    <n v="1433948671"/>
    <x v="1741"/>
    <n v="1430060671"/>
    <b v="0"/>
    <n v="52"/>
    <b v="1"/>
    <s v="photography/photobooks"/>
    <n v="25.58"/>
    <x v="8"/>
    <n v="2015"/>
    <x v="20"/>
  </r>
  <r>
    <n v="109"/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x v="1742"/>
    <n v="1481058170"/>
    <b v="0"/>
    <n v="34"/>
    <b v="1"/>
    <s v="photography/photobooks"/>
    <n v="63.97"/>
    <x v="8"/>
    <n v="2016"/>
    <x v="20"/>
  </r>
  <r>
    <n v="100"/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x v="1743"/>
    <n v="1470348775"/>
    <b v="0"/>
    <n v="67"/>
    <b v="1"/>
    <s v="photography/photobooks"/>
    <n v="89.93"/>
    <x v="8"/>
    <n v="2016"/>
    <x v="20"/>
  </r>
  <r>
    <n v="118"/>
    <n v="1744"/>
    <s v="Water World"/>
    <s v="This book is the embodiment of my passion for water &amp; photography, which I hope will inspire you to pick up your camera and explore."/>
    <x v="62"/>
    <n v="6515"/>
    <x v="0"/>
    <x v="1"/>
    <s v="GBP"/>
    <n v="1425821477"/>
    <x v="1744"/>
    <n v="1421937077"/>
    <b v="0"/>
    <n v="70"/>
    <b v="1"/>
    <s v="photography/photobooks"/>
    <n v="93.07"/>
    <x v="8"/>
    <n v="2015"/>
    <x v="20"/>
  </r>
  <r>
    <n v="114"/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x v="1745"/>
    <n v="1479276838"/>
    <b v="0"/>
    <n v="89"/>
    <b v="1"/>
    <s v="photography/photobooks"/>
    <n v="89.67"/>
    <x v="8"/>
    <n v="2016"/>
    <x v="20"/>
  </r>
  <r>
    <n v="148"/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x v="1746"/>
    <n v="1477368867"/>
    <b v="0"/>
    <n v="107"/>
    <b v="1"/>
    <s v="photography/photobooks"/>
    <n v="207.62"/>
    <x v="8"/>
    <n v="2016"/>
    <x v="20"/>
  </r>
  <r>
    <n v="105"/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x v="1747"/>
    <n v="1444904830"/>
    <b v="0"/>
    <n v="159"/>
    <b v="1"/>
    <s v="photography/photobooks"/>
    <n v="59.41"/>
    <x v="8"/>
    <n v="2015"/>
    <x v="20"/>
  </r>
  <r>
    <n v="130"/>
    <n v="1748"/>
    <s v="So It Is: Vancouver"/>
    <s v="Telling the story of the city through remarkable people who live in Vancouver today."/>
    <x v="63"/>
    <n v="64974"/>
    <x v="0"/>
    <x v="5"/>
    <s v="CAD"/>
    <n v="1441234143"/>
    <x v="1748"/>
    <n v="1438642143"/>
    <b v="0"/>
    <n v="181"/>
    <b v="1"/>
    <s v="photography/photobooks"/>
    <n v="358.97"/>
    <x v="8"/>
    <n v="2015"/>
    <x v="20"/>
  </r>
  <r>
    <n v="123"/>
    <n v="1749"/>
    <s v="E FOTOGRAFESCHE RECKBLECK - 367 DEEG AM AUSLAND ASAZ"/>
    <s v="Help me fund the production run of my first book by local Photographer Sandro Ortolani."/>
    <x v="284"/>
    <n v="12410.5"/>
    <x v="0"/>
    <x v="19"/>
    <s v="EUR"/>
    <n v="1488394800"/>
    <x v="1749"/>
    <n v="1485213921"/>
    <b v="0"/>
    <n v="131"/>
    <b v="1"/>
    <s v="photography/photobooks"/>
    <n v="94.74"/>
    <x v="8"/>
    <n v="2017"/>
    <x v="20"/>
  </r>
  <r>
    <n v="202"/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x v="1750"/>
    <n v="1458936304"/>
    <b v="0"/>
    <n v="125"/>
    <b v="1"/>
    <s v="photography/photobooks"/>
    <n v="80.650000000000006"/>
    <x v="8"/>
    <n v="2016"/>
    <x v="20"/>
  </r>
  <r>
    <n v="103"/>
    <n v="1751"/>
    <s v="Daily Bread: Stories from Rural Greece"/>
    <s v="Photographs and stories culled from 10 years of road trips through rural Greece"/>
    <x v="3"/>
    <n v="10290"/>
    <x v="0"/>
    <x v="0"/>
    <s v="USD"/>
    <n v="1426787123"/>
    <x v="1751"/>
    <n v="1424198723"/>
    <b v="0"/>
    <n v="61"/>
    <b v="1"/>
    <s v="photography/photobooks"/>
    <n v="168.69"/>
    <x v="8"/>
    <n v="2015"/>
    <x v="20"/>
  </r>
  <r>
    <n v="260"/>
    <n v="1752"/>
    <s v="Adfectus Book"/>
    <s v="A little book of calm, in picture form, that will soothe the soul and un-furrow the brow."/>
    <x v="38"/>
    <n v="3122"/>
    <x v="0"/>
    <x v="1"/>
    <s v="GBP"/>
    <n v="1476425082"/>
    <x v="1752"/>
    <n v="1473833082"/>
    <b v="0"/>
    <n v="90"/>
    <b v="1"/>
    <s v="photography/photobooks"/>
    <n v="34.69"/>
    <x v="8"/>
    <n v="2016"/>
    <x v="20"/>
  </r>
  <r>
    <n v="108"/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8"/>
    <s v="DKK"/>
    <n v="1458579568"/>
    <x v="1753"/>
    <n v="1455991168"/>
    <b v="0"/>
    <n v="35"/>
    <b v="1"/>
    <s v="photography/photobooks"/>
    <n v="462.86"/>
    <x v="8"/>
    <n v="2016"/>
    <x v="20"/>
  </r>
  <r>
    <n v="111"/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x v="1754"/>
    <n v="1425502953"/>
    <b v="0"/>
    <n v="90"/>
    <b v="1"/>
    <s v="photography/photobooks"/>
    <n v="104.39"/>
    <x v="8"/>
    <n v="2015"/>
    <x v="20"/>
  </r>
  <r>
    <n v="120"/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x v="0"/>
    <s v="USD"/>
    <n v="1444071361"/>
    <x v="1755"/>
    <n v="1441479361"/>
    <b v="0"/>
    <n v="4"/>
    <b v="1"/>
    <s v="photography/photobooks"/>
    <n v="7.5"/>
    <x v="8"/>
    <n v="2015"/>
    <x v="20"/>
  </r>
  <r>
    <n v="103"/>
    <n v="1756"/>
    <s v="214: A Photobook of Dallas Hip Hop"/>
    <s v="214 is a photobook about the local hip hop culture in Dallas, Texas between 2012 and 2014 by photographer, Mariah Tyler."/>
    <x v="62"/>
    <n v="5655.6"/>
    <x v="0"/>
    <x v="0"/>
    <s v="USD"/>
    <n v="1472443269"/>
    <x v="1756"/>
    <n v="1468987269"/>
    <b v="0"/>
    <n v="120"/>
    <b v="1"/>
    <s v="photography/photobooks"/>
    <n v="47.13"/>
    <x v="8"/>
    <n v="2016"/>
    <x v="20"/>
  </r>
  <r>
    <n v="116"/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x v="1757"/>
    <n v="1483041083"/>
    <b v="0"/>
    <n v="14"/>
    <b v="1"/>
    <s v="photography/photobooks"/>
    <n v="414.29"/>
    <x v="8"/>
    <n v="2016"/>
    <x v="20"/>
  </r>
  <r>
    <n v="115"/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x v="1758"/>
    <n v="1463352992"/>
    <b v="0"/>
    <n v="27"/>
    <b v="1"/>
    <s v="photography/photobooks"/>
    <n v="42.48"/>
    <x v="8"/>
    <n v="2016"/>
    <x v="20"/>
  </r>
  <r>
    <n v="107"/>
    <n v="1759"/>
    <s v="Death Valley"/>
    <s v="Death Valley will be the first photo book of Andi State"/>
    <x v="10"/>
    <n v="5330"/>
    <x v="0"/>
    <x v="0"/>
    <s v="USD"/>
    <n v="1427309629"/>
    <x v="1759"/>
    <n v="1425585229"/>
    <b v="0"/>
    <n v="49"/>
    <b v="1"/>
    <s v="photography/photobooks"/>
    <n v="108.78"/>
    <x v="8"/>
    <n v="2015"/>
    <x v="20"/>
  </r>
  <r>
    <n v="165"/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x v="1760"/>
    <n v="1454688513"/>
    <b v="0"/>
    <n v="102"/>
    <b v="1"/>
    <s v="photography/photobooks"/>
    <n v="81.099999999999994"/>
    <x v="8"/>
    <n v="2016"/>
    <x v="20"/>
  </r>
  <r>
    <n v="155"/>
    <n v="1761"/>
    <s v="I Wanted To See Boobs"/>
    <s v="A hardcover photobook telling the naked truth of a young photographers journey."/>
    <x v="213"/>
    <n v="155"/>
    <x v="0"/>
    <x v="1"/>
    <s v="GBP"/>
    <n v="1442065060"/>
    <x v="1761"/>
    <n v="1437745060"/>
    <b v="0"/>
    <n v="3"/>
    <b v="1"/>
    <s v="photography/photobooks"/>
    <n v="51.67"/>
    <x v="8"/>
    <n v="2015"/>
    <x v="20"/>
  </r>
  <r>
    <n v="885"/>
    <n v="1762"/>
    <s v="&quot;The Naked Pixel&quot; Ali Pakele"/>
    <s v="Project rewards $25 gets you 190+ digital images"/>
    <x v="213"/>
    <n v="885"/>
    <x v="0"/>
    <x v="0"/>
    <s v="USD"/>
    <n v="1457739245"/>
    <x v="1762"/>
    <n v="1455147245"/>
    <b v="0"/>
    <n v="25"/>
    <b v="1"/>
    <s v="photography/photobooks"/>
    <n v="35.4"/>
    <x v="8"/>
    <n v="2016"/>
    <x v="20"/>
  </r>
  <r>
    <n v="102"/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x v="1763"/>
    <n v="1474663840"/>
    <b v="0"/>
    <n v="118"/>
    <b v="1"/>
    <s v="photography/photobooks"/>
    <n v="103.64"/>
    <x v="8"/>
    <n v="2016"/>
    <x v="20"/>
  </r>
  <r>
    <n v="20"/>
    <n v="1764"/>
    <s v="Blood, Sweat &amp; Tears - Photobook"/>
    <s v="Individual sportspeople are masters of their own destiny. This book is a gritty behind the scenes look at boxers striving for success"/>
    <x v="34"/>
    <n v="2156"/>
    <x v="2"/>
    <x v="1"/>
    <s v="GBP"/>
    <n v="1407065979"/>
    <x v="1764"/>
    <n v="1404560379"/>
    <b v="1"/>
    <n v="39"/>
    <b v="0"/>
    <s v="photography/photobooks"/>
    <n v="55.28"/>
    <x v="8"/>
    <n v="2014"/>
    <x v="20"/>
  </r>
  <r>
    <n v="59"/>
    <n v="1765"/>
    <s v="Oklahoma, The Way I See It; The Book"/>
    <s v="Everyday I meet new people and everyday I learn a new story. These are the most popular of those stories from the first year of OTWISI."/>
    <x v="78"/>
    <n v="7433.48"/>
    <x v="2"/>
    <x v="0"/>
    <s v="USD"/>
    <n v="1407972712"/>
    <x v="1765"/>
    <n v="1405380712"/>
    <b v="1"/>
    <n v="103"/>
    <b v="0"/>
    <s v="photography/photobooks"/>
    <n v="72.17"/>
    <x v="8"/>
    <n v="2014"/>
    <x v="20"/>
  </r>
  <r>
    <n v="0"/>
    <n v="1766"/>
    <s v="Photographic book on Melbourne's music scene"/>
    <s v="I want to create a beautiful book which documents the Melbourne music scene."/>
    <x v="15"/>
    <n v="0"/>
    <x v="2"/>
    <x v="2"/>
    <s v="AUD"/>
    <n v="1408999088"/>
    <x v="1766"/>
    <n v="1407184688"/>
    <b v="1"/>
    <n v="0"/>
    <b v="0"/>
    <s v="photography/photobooks"/>
    <n v="0"/>
    <x v="8"/>
    <n v="2014"/>
    <x v="20"/>
  </r>
  <r>
    <n v="46"/>
    <n v="1767"/>
    <s v="OR-GÃ“L-HO -A search for meaning during the World Cup"/>
    <s v="A photographic search for the true meaning of pride for ones country during the World Cup"/>
    <x v="10"/>
    <n v="2286"/>
    <x v="2"/>
    <x v="0"/>
    <s v="USD"/>
    <n v="1407080884"/>
    <x v="1767"/>
    <n v="1404488884"/>
    <b v="1"/>
    <n v="39"/>
    <b v="0"/>
    <s v="photography/photobooks"/>
    <n v="58.62"/>
    <x v="8"/>
    <n v="2014"/>
    <x v="20"/>
  </r>
  <r>
    <n v="4"/>
    <n v="1768"/>
    <s v="SWFTTR: Southwest Farm-to-Table Recipes"/>
    <s v="My goal is to create a catalog of farm-to-table recipes with stunning images from restaurants and farms in the southwest."/>
    <x v="10"/>
    <n v="187"/>
    <x v="2"/>
    <x v="0"/>
    <s v="USD"/>
    <n v="1411824444"/>
    <x v="1768"/>
    <n v="1406640444"/>
    <b v="1"/>
    <n v="15"/>
    <b v="0"/>
    <s v="photography/photobooks"/>
    <n v="12.47"/>
    <x v="8"/>
    <n v="2014"/>
    <x v="20"/>
  </r>
  <r>
    <n v="3"/>
    <n v="1769"/>
    <s v="Navajo Textile Project"/>
    <s v="To create a publication, and exhibition documenting the collection of Jamie Ross, longtime collector of Navajo Textiles"/>
    <x v="79"/>
    <n v="1081"/>
    <x v="2"/>
    <x v="0"/>
    <s v="USD"/>
    <n v="1421177959"/>
    <x v="1769"/>
    <n v="1418585959"/>
    <b v="1"/>
    <n v="22"/>
    <b v="0"/>
    <s v="photography/photobooks"/>
    <n v="49.14"/>
    <x v="8"/>
    <n v="2014"/>
    <x v="20"/>
  </r>
  <r>
    <n v="57"/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x v="0"/>
    <s v="USD"/>
    <n v="1413312194"/>
    <x v="1770"/>
    <n v="1410288194"/>
    <b v="1"/>
    <n v="92"/>
    <b v="0"/>
    <s v="photography/photobooks"/>
    <n v="150.5"/>
    <x v="8"/>
    <n v="2014"/>
    <x v="20"/>
  </r>
  <r>
    <n v="21"/>
    <n v="1771"/>
    <s v="&quot;Drakes Folly&quot;"/>
    <s v="Photographic book on the historic oil region of Pennsylvania where Edwin Drake drilled the well that started the modern oil industry."/>
    <x v="285"/>
    <n v="895"/>
    <x v="2"/>
    <x v="1"/>
    <s v="GBP"/>
    <n v="1414107040"/>
    <x v="1771"/>
    <n v="1411515040"/>
    <b v="1"/>
    <n v="25"/>
    <b v="0"/>
    <s v="photography/photobooks"/>
    <n v="35.799999999999997"/>
    <x v="8"/>
    <n v="2014"/>
    <x v="20"/>
  </r>
  <r>
    <n v="16"/>
    <n v="1772"/>
    <s v="White Mountain"/>
    <s v="A photobook and a short documentary film telling the story of Holocaust in Northwestern Lithuania"/>
    <x v="62"/>
    <n v="858"/>
    <x v="2"/>
    <x v="1"/>
    <s v="GBP"/>
    <n v="1404666836"/>
    <x v="1772"/>
    <n v="1399482836"/>
    <b v="1"/>
    <n v="19"/>
    <b v="0"/>
    <s v="photography/photobooks"/>
    <n v="45.16"/>
    <x v="8"/>
    <n v="2014"/>
    <x v="20"/>
  </r>
  <r>
    <n v="6"/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x v="0"/>
    <s v="USD"/>
    <n v="1421691298"/>
    <x v="1773"/>
    <n v="1417803298"/>
    <b v="1"/>
    <n v="19"/>
    <b v="0"/>
    <s v="photography/photobooks"/>
    <n v="98.79"/>
    <x v="8"/>
    <n v="2014"/>
    <x v="20"/>
  </r>
  <r>
    <n v="46"/>
    <n v="1774"/>
    <s v="The World Upside Down: Portraits"/>
    <s v="A photo book of the artist's present and future portraits from 2013 to 2015, including actor and human rights activist George Takei."/>
    <x v="30"/>
    <n v="1148"/>
    <x v="2"/>
    <x v="0"/>
    <s v="USD"/>
    <n v="1417273140"/>
    <x v="1774"/>
    <n v="1413609292"/>
    <b v="1"/>
    <n v="13"/>
    <b v="0"/>
    <s v="photography/photobooks"/>
    <n v="88.31"/>
    <x v="8"/>
    <n v="2014"/>
    <x v="20"/>
  </r>
  <r>
    <n v="65"/>
    <n v="1775"/>
    <s v="Muhammad Ali - The Comeback"/>
    <s v="Rarely seen images of Muhammad Ali in his prime as he trained in Miami Beach at the famous 5th Street Gym in the early 70s"/>
    <x v="286"/>
    <n v="21158"/>
    <x v="2"/>
    <x v="0"/>
    <s v="USD"/>
    <n v="1414193160"/>
    <x v="1775"/>
    <n v="1410305160"/>
    <b v="1"/>
    <n v="124"/>
    <b v="0"/>
    <s v="photography/photobooks"/>
    <n v="170.63"/>
    <x v="8"/>
    <n v="2014"/>
    <x v="20"/>
  </r>
  <r>
    <n v="7"/>
    <n v="1776"/>
    <s v="Dubai: A Synthetic City - Photobook &amp; Journal"/>
    <s v="A documentation of the implications of hedonistic architectural ventures in Dubai, the fastest growing city on the planet."/>
    <x v="10"/>
    <n v="335"/>
    <x v="2"/>
    <x v="1"/>
    <s v="GBP"/>
    <n v="1414623471"/>
    <x v="1776"/>
    <n v="1411513071"/>
    <b v="1"/>
    <n v="4"/>
    <b v="0"/>
    <s v="photography/photobooks"/>
    <n v="83.75"/>
    <x v="8"/>
    <n v="2014"/>
    <x v="20"/>
  </r>
  <r>
    <n v="14"/>
    <n v="1777"/>
    <s v="All along the Control Tower"/>
    <s v="Photobook â€˜All along the Control Towerâ€™ by Theo and Frans Barten. Photos of more than 50 disused WW2 Control Towers in the UK."/>
    <x v="225"/>
    <n v="651"/>
    <x v="2"/>
    <x v="9"/>
    <s v="EUR"/>
    <n v="1424421253"/>
    <x v="1777"/>
    <n v="1421829253"/>
    <b v="1"/>
    <n v="10"/>
    <b v="0"/>
    <s v="photography/photobooks"/>
    <n v="65.099999999999994"/>
    <x v="8"/>
    <n v="2015"/>
    <x v="20"/>
  </r>
  <r>
    <n v="2"/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x v="0"/>
    <s v="USD"/>
    <n v="1427485395"/>
    <x v="1778"/>
    <n v="1423600995"/>
    <b v="1"/>
    <n v="15"/>
    <b v="0"/>
    <s v="photography/photobooks"/>
    <n v="66.33"/>
    <x v="8"/>
    <n v="2015"/>
    <x v="20"/>
  </r>
  <r>
    <n v="36"/>
    <n v="1779"/>
    <s v="Ozymandias : a photo book"/>
    <s v="Publication of an award-winning photographic series that explores the endless and beautiful dance between creation and destruction."/>
    <x v="34"/>
    <n v="3986"/>
    <x v="2"/>
    <x v="0"/>
    <s v="USD"/>
    <n v="1472834180"/>
    <x v="1779"/>
    <n v="1470242180"/>
    <b v="1"/>
    <n v="38"/>
    <b v="0"/>
    <s v="photography/photobooks"/>
    <n v="104.89"/>
    <x v="8"/>
    <n v="2016"/>
    <x v="20"/>
  </r>
  <r>
    <n v="40"/>
    <n v="1780"/>
    <s v="Native Nation"/>
    <s v="It is time to recognize and give to the indigenus groups the credit they deserve. It is time to understand where we come from."/>
    <x v="11"/>
    <n v="11923"/>
    <x v="2"/>
    <x v="0"/>
    <s v="USD"/>
    <n v="1467469510"/>
    <x v="1780"/>
    <n v="1462285510"/>
    <b v="1"/>
    <n v="152"/>
    <b v="0"/>
    <s v="photography/photobooks"/>
    <n v="78.44"/>
    <x v="8"/>
    <n v="2016"/>
    <x v="20"/>
  </r>
  <r>
    <n v="26"/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x v="0"/>
    <s v="USD"/>
    <n v="1473950945"/>
    <x v="1781"/>
    <n v="1471272545"/>
    <b v="1"/>
    <n v="24"/>
    <b v="0"/>
    <s v="photography/photobooks"/>
    <n v="59.04"/>
    <x v="8"/>
    <n v="2016"/>
    <x v="20"/>
  </r>
  <r>
    <n v="15"/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x v="0"/>
    <s v="USD"/>
    <n v="1456062489"/>
    <x v="1782"/>
    <n v="1453211289"/>
    <b v="1"/>
    <n v="76"/>
    <b v="0"/>
    <s v="photography/photobooks"/>
    <n v="71.34"/>
    <x v="8"/>
    <n v="2016"/>
    <x v="20"/>
  </r>
  <r>
    <n v="24"/>
    <n v="1783"/>
    <s v="Hues of my Vision"/>
    <s v="My Buddy Spirit and I, Ara, camping full time camera on hand for a bit over nine years. &quot;Hue of my Vision&quot; is our Photo Book."/>
    <x v="79"/>
    <n v="9477"/>
    <x v="2"/>
    <x v="0"/>
    <s v="USD"/>
    <n v="1432248478"/>
    <x v="1783"/>
    <n v="1429656478"/>
    <b v="1"/>
    <n v="185"/>
    <b v="0"/>
    <s v="photography/photobooks"/>
    <n v="51.23"/>
    <x v="8"/>
    <n v="2015"/>
    <x v="20"/>
  </r>
  <r>
    <n v="40"/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x v="0"/>
    <s v="USD"/>
    <n v="1422674700"/>
    <x v="1784"/>
    <n v="1419954240"/>
    <b v="1"/>
    <n v="33"/>
    <b v="0"/>
    <s v="photography/photobooks"/>
    <n v="60.24"/>
    <x v="8"/>
    <n v="2014"/>
    <x v="20"/>
  </r>
  <r>
    <n v="20"/>
    <n v="1785"/>
    <s v="Hank Bought A Bus - A photobook of our bus and adventure."/>
    <s v="A book about a school bus converted into a living space, and the adventure shared by friends on its maiden voyage."/>
    <x v="95"/>
    <n v="4853"/>
    <x v="2"/>
    <x v="0"/>
    <s v="USD"/>
    <n v="1413417600"/>
    <x v="1785"/>
    <n v="1410750855"/>
    <b v="1"/>
    <n v="108"/>
    <b v="0"/>
    <s v="photography/photobooks"/>
    <n v="44.94"/>
    <x v="8"/>
    <n v="2014"/>
    <x v="20"/>
  </r>
  <r>
    <n v="48"/>
    <n v="1786"/>
    <s v="Observations in 6x6"/>
    <s v="A photo book that shows a timeless trip from Portugal to Sri Lanka in a subjective point of view through an old Hasselblad objective."/>
    <x v="168"/>
    <n v="905"/>
    <x v="2"/>
    <x v="9"/>
    <s v="EUR"/>
    <n v="1418649177"/>
    <x v="1786"/>
    <n v="1416057177"/>
    <b v="1"/>
    <n v="29"/>
    <b v="0"/>
    <s v="photography/photobooks"/>
    <n v="31.21"/>
    <x v="8"/>
    <n v="2014"/>
    <x v="20"/>
  </r>
  <r>
    <n v="15"/>
    <n v="1787"/>
    <s v="Alpamayo to Yerupaja"/>
    <s v="Raising awareness to the effects of global warming through photographs of the high mountains of Peru."/>
    <x v="3"/>
    <n v="1533"/>
    <x v="2"/>
    <x v="0"/>
    <s v="USD"/>
    <n v="1428158637"/>
    <x v="1787"/>
    <n v="1425570237"/>
    <b v="1"/>
    <n v="24"/>
    <b v="0"/>
    <s v="photography/photobooks"/>
    <n v="63.88"/>
    <x v="8"/>
    <n v="2015"/>
    <x v="20"/>
  </r>
  <r>
    <n v="1"/>
    <n v="1788"/>
    <s v="Beyond the Pale"/>
    <s v="A photo book celebrating Goths, exploring their lives and giving an insight into what Goth is for them."/>
    <x v="62"/>
    <n v="76"/>
    <x v="2"/>
    <x v="1"/>
    <s v="GBP"/>
    <n v="1414795542"/>
    <x v="1788"/>
    <n v="1412203542"/>
    <b v="1"/>
    <n v="4"/>
    <b v="0"/>
    <s v="photography/photobooks"/>
    <n v="19"/>
    <x v="8"/>
    <n v="2014"/>
    <x v="20"/>
  </r>
  <r>
    <n v="1"/>
    <n v="1789"/>
    <s v="Paintball: Beyond The Paint"/>
    <s v="I want to create a portfolio to show all the aspects of the adrenaline filled game of paintball. Focusing on tournament players"/>
    <x v="6"/>
    <n v="40"/>
    <x v="2"/>
    <x v="0"/>
    <s v="USD"/>
    <n v="1421042403"/>
    <x v="1789"/>
    <n v="1415858403"/>
    <b v="1"/>
    <n v="4"/>
    <b v="0"/>
    <s v="photography/photobooks"/>
    <n v="10"/>
    <x v="8"/>
    <n v="2014"/>
    <x v="20"/>
  </r>
  <r>
    <n v="5"/>
    <n v="1790"/>
    <s v="Return to Relevance: The Scott Hyde Archive"/>
    <s v="70 years of incredible photography sits patiently in old film sheet boxes, waiting for a return to relevance."/>
    <x v="287"/>
    <n v="1636"/>
    <x v="2"/>
    <x v="0"/>
    <s v="USD"/>
    <n v="1423152678"/>
    <x v="1790"/>
    <n v="1420560678"/>
    <b v="1"/>
    <n v="15"/>
    <b v="0"/>
    <s v="photography/photobooks"/>
    <n v="109.07"/>
    <x v="8"/>
    <n v="2015"/>
    <x v="20"/>
  </r>
  <r>
    <n v="4"/>
    <n v="1791"/>
    <s v="disCover: Napoli"/>
    <s v="For the love of street photography and the beauty of traditional cultures in southern Italy."/>
    <x v="9"/>
    <n v="107"/>
    <x v="2"/>
    <x v="1"/>
    <s v="GBP"/>
    <n v="1422553565"/>
    <x v="1791"/>
    <n v="1417369565"/>
    <b v="1"/>
    <n v="4"/>
    <b v="0"/>
    <s v="photography/photobooks"/>
    <n v="26.75"/>
    <x v="8"/>
    <n v="2014"/>
    <x v="20"/>
  </r>
  <r>
    <n v="61"/>
    <n v="1792"/>
    <s v="Bensinger's: Photographs by Helaine Garren"/>
    <s v="In 1970 Helaine Garren shot a series of images at Bensingerâ€™s Pool Hall in Chicago, Illinois."/>
    <x v="31"/>
    <n v="15281"/>
    <x v="2"/>
    <x v="0"/>
    <s v="USD"/>
    <n v="1439189940"/>
    <x v="1792"/>
    <n v="1435970682"/>
    <b v="1"/>
    <n v="139"/>
    <b v="0"/>
    <s v="photography/photobooks"/>
    <n v="109.94"/>
    <x v="8"/>
    <n v="2015"/>
    <x v="20"/>
  </r>
  <r>
    <n v="1"/>
    <n v="1793"/>
    <s v="Live to Learn, Learn to Fight, Fight to Live - The Karen"/>
    <s v="The beginning of a long term project to document life of the Karen ethnic group on the border of Thailand and Burma."/>
    <x v="9"/>
    <n v="40"/>
    <x v="2"/>
    <x v="2"/>
    <s v="AUD"/>
    <n v="1417127040"/>
    <x v="1793"/>
    <n v="1414531440"/>
    <b v="1"/>
    <n v="2"/>
    <b v="0"/>
    <s v="photography/photobooks"/>
    <n v="20"/>
    <x v="8"/>
    <n v="2014"/>
    <x v="20"/>
  </r>
  <r>
    <n v="11"/>
    <n v="1794"/>
    <s v="Venus as Men"/>
    <s v="&quot;Venus as Menâ€ is a book about beauty of masculine nude. Is a reflection about men as a sensitive and sensual being and gender equity."/>
    <x v="7"/>
    <n v="997"/>
    <x v="2"/>
    <x v="0"/>
    <s v="USD"/>
    <n v="1423660422"/>
    <x v="1794"/>
    <n v="1420636422"/>
    <b v="1"/>
    <n v="18"/>
    <b v="0"/>
    <s v="photography/photobooks"/>
    <n v="55.39"/>
    <x v="8"/>
    <n v="2015"/>
    <x v="20"/>
  </r>
  <r>
    <n v="39"/>
    <n v="1795"/>
    <s v="THE AFGHANS - A Photo Book"/>
    <s v="A photography book documenting the impact of the ISAF mission on the Afghan people of Mazar-e Sharif."/>
    <x v="89"/>
    <n v="10846"/>
    <x v="2"/>
    <x v="12"/>
    <s v="EUR"/>
    <n v="1476460800"/>
    <x v="1795"/>
    <n v="1473922541"/>
    <b v="1"/>
    <n v="81"/>
    <b v="0"/>
    <s v="photography/photobooks"/>
    <n v="133.9"/>
    <x v="8"/>
    <n v="2016"/>
    <x v="20"/>
  </r>
  <r>
    <n v="22"/>
    <n v="1796"/>
    <s v="Kenema"/>
    <s v="Kenema is a stunning portrait photography book by British Photographer, Peter Dibdin, capturing community life in Kenema, Sierra Leone."/>
    <x v="266"/>
    <n v="4190"/>
    <x v="2"/>
    <x v="1"/>
    <s v="GBP"/>
    <n v="1469356366"/>
    <x v="1796"/>
    <n v="1464172366"/>
    <b v="1"/>
    <n v="86"/>
    <b v="0"/>
    <s v="photography/photobooks"/>
    <n v="48.72"/>
    <x v="8"/>
    <n v="2016"/>
    <x v="20"/>
  </r>
  <r>
    <n v="68"/>
    <n v="1797"/>
    <s v="Remnants, A Photography Book to Send to Congress"/>
    <s v="A photography book that serves as a call to action for Congress to stand up for survivors of domestic and sexual assault."/>
    <x v="3"/>
    <n v="6755"/>
    <x v="2"/>
    <x v="0"/>
    <s v="USD"/>
    <n v="1481809189"/>
    <x v="1797"/>
    <n v="1479217189"/>
    <b v="1"/>
    <n v="140"/>
    <b v="0"/>
    <s v="photography/photobooks"/>
    <n v="48.25"/>
    <x v="8"/>
    <n v="2016"/>
    <x v="20"/>
  </r>
  <r>
    <n v="14"/>
    <n v="1798"/>
    <s v="Amoung Charros and Poetry/Entre Charros y Poesias"/>
    <s v="A photographic series on Mexican cowboys that I want to have published as a fine art book that will also include cowboy poetry."/>
    <x v="194"/>
    <n v="2182"/>
    <x v="2"/>
    <x v="0"/>
    <s v="USD"/>
    <n v="1454572233"/>
    <x v="1798"/>
    <n v="1449388233"/>
    <b v="1"/>
    <n v="37"/>
    <b v="0"/>
    <s v="photography/photobooks"/>
    <n v="58.97"/>
    <x v="8"/>
    <n v="2015"/>
    <x v="20"/>
  </r>
  <r>
    <n v="2"/>
    <n v="1799"/>
    <s v="The UnDiscovered Image"/>
    <s v="The UnDiscovered Image, a monthly publication dedicated to photographers."/>
    <x v="23"/>
    <n v="69.83"/>
    <x v="2"/>
    <x v="1"/>
    <s v="GBP"/>
    <n v="1415740408"/>
    <x v="1799"/>
    <n v="1414008808"/>
    <b v="1"/>
    <n v="6"/>
    <b v="0"/>
    <s v="photography/photobooks"/>
    <n v="11.64"/>
    <x v="8"/>
    <n v="2014"/>
    <x v="20"/>
  </r>
  <r>
    <n v="20"/>
    <n v="1800"/>
    <s v="The Sikh Project Book"/>
    <s v="Shot over 3 years in the U.K &amp; U.S, and featured in press worldwide, we need your help to back the highly anticipated Sikh Project book"/>
    <x v="288"/>
    <n v="9460"/>
    <x v="2"/>
    <x v="1"/>
    <s v="GBP"/>
    <n v="1476109970"/>
    <x v="1800"/>
    <n v="1473517970"/>
    <b v="1"/>
    <n v="113"/>
    <b v="0"/>
    <s v="photography/photobooks"/>
    <n v="83.72"/>
    <x v="8"/>
    <n v="2016"/>
    <x v="20"/>
  </r>
  <r>
    <n v="14"/>
    <n v="1801"/>
    <s v="Come, Bring, Punish"/>
    <s v="Get involved in Come, Bring, Punish, a new photo book by Ewen Spencer, documenting the European Ballroom scene and the life around it"/>
    <x v="73"/>
    <n v="2355"/>
    <x v="2"/>
    <x v="1"/>
    <s v="GBP"/>
    <n v="1450181400"/>
    <x v="1801"/>
    <n v="1447429868"/>
    <b v="1"/>
    <n v="37"/>
    <b v="0"/>
    <s v="photography/photobooks"/>
    <n v="63.65"/>
    <x v="8"/>
    <n v="2015"/>
    <x v="20"/>
  </r>
  <r>
    <n v="48"/>
    <n v="1802"/>
    <s v="Out Of The Dark"/>
    <s v="Inner Darkness turned into a photobook. Personal work i shot during my recovery...in Berlin."/>
    <x v="8"/>
    <n v="1697"/>
    <x v="2"/>
    <x v="12"/>
    <s v="EUR"/>
    <n v="1435442340"/>
    <x v="1802"/>
    <n v="1433416830"/>
    <b v="1"/>
    <n v="18"/>
    <b v="0"/>
    <s v="photography/photobooks"/>
    <n v="94.28"/>
    <x v="8"/>
    <n v="2015"/>
    <x v="20"/>
  </r>
  <r>
    <n v="31"/>
    <n v="1803"/>
    <s v="On the Verge, the book."/>
    <s v="Photographs capture fleeting experiences, where childhood is our past and adulthood is our future. In between. On the verge."/>
    <x v="178"/>
    <n v="5390"/>
    <x v="2"/>
    <x v="0"/>
    <s v="USD"/>
    <n v="1423878182"/>
    <x v="1803"/>
    <n v="1421199782"/>
    <b v="1"/>
    <n v="75"/>
    <b v="0"/>
    <s v="photography/photobooks"/>
    <n v="71.87"/>
    <x v="8"/>
    <n v="2015"/>
    <x v="20"/>
  </r>
  <r>
    <n v="35"/>
    <n v="1804"/>
    <s v="No Dar Papaya:  Photographs from Colombia 2003-2013"/>
    <s v="A beautiful book of Polaroid photographs which celebrates the beauty, diversity, and distinctive character of Colombia"/>
    <x v="289"/>
    <n v="5452"/>
    <x v="2"/>
    <x v="0"/>
    <s v="USD"/>
    <n v="1447521404"/>
    <x v="1804"/>
    <n v="1444061804"/>
    <b v="1"/>
    <n v="52"/>
    <b v="0"/>
    <s v="photography/photobooks"/>
    <n v="104.85"/>
    <x v="8"/>
    <n v="2015"/>
    <x v="20"/>
  </r>
  <r>
    <n v="36"/>
    <n v="1805"/>
    <s v="Book &quot;The Travellers&quot;"/>
    <s v="The production of the book about my long term project &quot;The Travellers&quot;, Ireland`s biggest minority group with a nomadic origin."/>
    <x v="290"/>
    <n v="8191"/>
    <x v="2"/>
    <x v="12"/>
    <s v="EUR"/>
    <n v="1443808800"/>
    <x v="1805"/>
    <n v="1441048658"/>
    <b v="1"/>
    <n v="122"/>
    <b v="0"/>
    <s v="photography/photobooks"/>
    <n v="67.14"/>
    <x v="8"/>
    <n v="2015"/>
    <x v="20"/>
  </r>
  <r>
    <n v="3"/>
    <n v="1806"/>
    <s v="American Presidents Naked"/>
    <s v="Join me in publishing an amazing and unprecedented book with full frontal photopraphs of 8 American Presidents Naked"/>
    <x v="22"/>
    <n v="591"/>
    <x v="2"/>
    <x v="1"/>
    <s v="GBP"/>
    <n v="1412090349"/>
    <x v="1806"/>
    <n v="1409066349"/>
    <b v="1"/>
    <n v="8"/>
    <b v="0"/>
    <s v="photography/photobooks"/>
    <n v="73.88"/>
    <x v="8"/>
    <n v="2014"/>
    <x v="20"/>
  </r>
  <r>
    <n v="11"/>
    <n v="1807"/>
    <s v="Anywhere but Here"/>
    <s v="I want to explore alternative cultures and lifestyles in America."/>
    <x v="10"/>
    <n v="553"/>
    <x v="2"/>
    <x v="0"/>
    <s v="USD"/>
    <n v="1411868313"/>
    <x v="1807"/>
    <n v="1409276313"/>
    <b v="1"/>
    <n v="8"/>
    <b v="0"/>
    <s v="photography/photobooks"/>
    <n v="69.13"/>
    <x v="8"/>
    <n v="2014"/>
    <x v="20"/>
  </r>
  <r>
    <n v="41"/>
    <n v="1808"/>
    <s v="An Iranian Journey"/>
    <s v="An Iranian Journey exposes the duality of life in modern Iran where youth navigate a thicket of Islamic laws and customs to live freely"/>
    <x v="89"/>
    <n v="11594"/>
    <x v="2"/>
    <x v="0"/>
    <s v="USD"/>
    <n v="1486830030"/>
    <x v="1808"/>
    <n v="1483806030"/>
    <b v="1"/>
    <n v="96"/>
    <b v="0"/>
    <s v="photography/photobooks"/>
    <n v="120.77"/>
    <x v="8"/>
    <n v="2017"/>
    <x v="20"/>
  </r>
  <r>
    <n v="11"/>
    <n v="1809"/>
    <s v="Hamilton: A Different Perspective"/>
    <s v="A stunning photo book highlighting the visual diversity of the City of Hamilton and showcasing it in a new light."/>
    <x v="8"/>
    <n v="380"/>
    <x v="2"/>
    <x v="5"/>
    <s v="CAD"/>
    <n v="1425246439"/>
    <x v="1809"/>
    <n v="1422222439"/>
    <b v="1"/>
    <n v="9"/>
    <b v="0"/>
    <s v="photography/photobooks"/>
    <n v="42.22"/>
    <x v="8"/>
    <n v="2015"/>
    <x v="20"/>
  </r>
  <r>
    <n v="3"/>
    <n v="1810"/>
    <s v="Film Speed"/>
    <s v="Film Speed is a series of Zines focusing on architecture shot completely on 35 and 120mm film."/>
    <x v="52"/>
    <n v="15"/>
    <x v="2"/>
    <x v="0"/>
    <s v="USD"/>
    <n v="1408657826"/>
    <x v="1810"/>
    <n v="1407621026"/>
    <b v="0"/>
    <n v="2"/>
    <b v="0"/>
    <s v="photography/photobooks"/>
    <n v="7.5"/>
    <x v="8"/>
    <n v="2014"/>
    <x v="20"/>
  </r>
  <r>
    <n v="0"/>
    <n v="1811"/>
    <s v="The Year of Sunsets"/>
    <s v="A collection of 365 color photographs of sunsets in 2014, beautifully presented in a hardcover book."/>
    <x v="214"/>
    <n v="40"/>
    <x v="2"/>
    <x v="0"/>
    <s v="USD"/>
    <n v="1414123200"/>
    <x v="1811"/>
    <n v="1408962270"/>
    <b v="0"/>
    <n v="26"/>
    <b v="0"/>
    <s v="photography/photobooks"/>
    <n v="1.54"/>
    <x v="8"/>
    <n v="2014"/>
    <x v="20"/>
  </r>
  <r>
    <n v="13"/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x v="1"/>
    <s v="GBP"/>
    <n v="1467531536"/>
    <x v="1812"/>
    <n v="1464939536"/>
    <b v="0"/>
    <n v="23"/>
    <b v="0"/>
    <s v="photography/photobooks"/>
    <n v="37.61"/>
    <x v="8"/>
    <n v="2016"/>
    <x v="20"/>
  </r>
  <r>
    <n v="0"/>
    <n v="1813"/>
    <s v="Libya : The Lost Days"/>
    <s v="This project aims to document, Libyan photographic history; through both print and artisan mediums ."/>
    <x v="222"/>
    <n v="0"/>
    <x v="2"/>
    <x v="1"/>
    <s v="GBP"/>
    <n v="1407532812"/>
    <x v="1813"/>
    <n v="1404940812"/>
    <b v="0"/>
    <n v="0"/>
    <b v="0"/>
    <s v="photography/photobooks"/>
    <n v="0"/>
    <x v="8"/>
    <n v="2014"/>
    <x v="20"/>
  </r>
  <r>
    <n v="49"/>
    <n v="1814"/>
    <s v="My Favourite Colour Was Yellow"/>
    <s v="A self published photo book documenting the overwhelming presence of the colour pink, in young girls lives here in the UK."/>
    <x v="14"/>
    <n v="5902"/>
    <x v="2"/>
    <x v="1"/>
    <s v="GBP"/>
    <n v="1425108736"/>
    <x v="1814"/>
    <n v="1422516736"/>
    <b v="0"/>
    <n v="140"/>
    <b v="0"/>
    <s v="photography/photobooks"/>
    <n v="42.16"/>
    <x v="8"/>
    <n v="2015"/>
    <x v="20"/>
  </r>
  <r>
    <n v="0"/>
    <n v="1815"/>
    <s v="Texas to Florida"/>
    <s v="Photographic roadtrip from Dallas/Ft Worth, Texas to Florida's beaches. A summer photography roadtrip project to include 5 states."/>
    <x v="9"/>
    <n v="0"/>
    <x v="2"/>
    <x v="0"/>
    <s v="USD"/>
    <n v="1435787137"/>
    <x v="1815"/>
    <n v="1434577537"/>
    <b v="0"/>
    <n v="0"/>
    <b v="0"/>
    <s v="photography/photobooks"/>
    <n v="0"/>
    <x v="8"/>
    <n v="2015"/>
    <x v="20"/>
  </r>
  <r>
    <n v="2"/>
    <n v="1816"/>
    <s v="Moments of Passion"/>
    <s v="A unique Photographic Book Project about the Passionate Moments and Strong Emotions that lie within Karate"/>
    <x v="31"/>
    <n v="509"/>
    <x v="2"/>
    <x v="16"/>
    <s v="CHF"/>
    <n v="1469473200"/>
    <x v="1816"/>
    <n v="1467061303"/>
    <b v="0"/>
    <n v="6"/>
    <b v="0"/>
    <s v="photography/photobooks"/>
    <n v="84.83"/>
    <x v="8"/>
    <n v="2016"/>
    <x v="20"/>
  </r>
  <r>
    <n v="52"/>
    <n v="1817"/>
    <s v="Through the Lens of Jerry Gustafson"/>
    <s v="Hundreds of breathtaking rodeo photographs collected in a beautiful coffee table book."/>
    <x v="102"/>
    <n v="9419"/>
    <x v="2"/>
    <x v="0"/>
    <s v="USD"/>
    <n v="1485759540"/>
    <x v="1817"/>
    <n v="1480607607"/>
    <b v="0"/>
    <n v="100"/>
    <b v="0"/>
    <s v="photography/photobooks"/>
    <n v="94.19"/>
    <x v="8"/>
    <n v="2016"/>
    <x v="20"/>
  </r>
  <r>
    <n v="0"/>
    <n v="1818"/>
    <s v="Give Me Your Goofy-ist"/>
    <s v="We are all different, this is a way to honor and celebrate the authenticity in being different."/>
    <x v="36"/>
    <n v="0"/>
    <x v="2"/>
    <x v="0"/>
    <s v="USD"/>
    <n v="1428035850"/>
    <x v="1818"/>
    <n v="1425447450"/>
    <b v="0"/>
    <n v="0"/>
    <b v="0"/>
    <s v="photography/photobooks"/>
    <n v="0"/>
    <x v="8"/>
    <n v="2015"/>
    <x v="20"/>
  </r>
  <r>
    <n v="2"/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x v="0"/>
    <s v="USD"/>
    <n v="1406743396"/>
    <x v="1819"/>
    <n v="1404151396"/>
    <b v="0"/>
    <n v="4"/>
    <b v="0"/>
    <s v="photography/photobooks"/>
    <n v="6.25"/>
    <x v="8"/>
    <n v="2014"/>
    <x v="20"/>
  </r>
  <r>
    <n v="7"/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x v="0"/>
    <s v="USD"/>
    <n v="1427850090"/>
    <x v="1820"/>
    <n v="1425261690"/>
    <b v="0"/>
    <n v="8"/>
    <b v="0"/>
    <s v="photography/photobooks"/>
    <n v="213.38"/>
    <x v="8"/>
    <n v="2015"/>
    <x v="20"/>
  </r>
  <r>
    <n v="135"/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x v="1821"/>
    <n v="1326872367"/>
    <b v="0"/>
    <n v="57"/>
    <b v="1"/>
    <s v="music/rock"/>
    <n v="59.16"/>
    <x v="4"/>
    <n v="2012"/>
    <x v="11"/>
  </r>
  <r>
    <n v="100"/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x v="1822"/>
    <n v="1388084862"/>
    <b v="0"/>
    <n v="11"/>
    <b v="1"/>
    <s v="music/rock"/>
    <n v="27.27"/>
    <x v="4"/>
    <n v="2013"/>
    <x v="11"/>
  </r>
  <r>
    <n v="116"/>
    <n v="1823"/>
    <s v="Our Band Van Needs Serious Repairs!!!"/>
    <s v="Just as we are getting prepared to tour we find out our van has serious damage and can't run. We unfortunately don't have enough."/>
    <x v="176"/>
    <n v="811"/>
    <x v="0"/>
    <x v="0"/>
    <s v="USD"/>
    <n v="1351095976"/>
    <x v="1823"/>
    <n v="1348503976"/>
    <b v="0"/>
    <n v="33"/>
    <b v="1"/>
    <s v="music/rock"/>
    <n v="24.58"/>
    <x v="4"/>
    <n v="2012"/>
    <x v="11"/>
  </r>
  <r>
    <n v="100"/>
    <n v="1824"/>
    <s v="Tin Man's Broken Wisdom Fund"/>
    <s v="cd fund raiser"/>
    <x v="9"/>
    <n v="3002"/>
    <x v="0"/>
    <x v="0"/>
    <s v="USD"/>
    <n v="1389146880"/>
    <x v="1824"/>
    <n v="1387403967"/>
    <b v="0"/>
    <n v="40"/>
    <b v="1"/>
    <s v="music/rock"/>
    <n v="75.05"/>
    <x v="4"/>
    <n v="2013"/>
    <x v="11"/>
  </r>
  <r>
    <n v="105"/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x v="1825"/>
    <n v="1371585703"/>
    <b v="0"/>
    <n v="50"/>
    <b v="1"/>
    <s v="music/rock"/>
    <n v="42.02"/>
    <x v="4"/>
    <n v="2013"/>
    <x v="11"/>
  </r>
  <r>
    <n v="101"/>
    <n v="1826"/>
    <s v="BEAR GHOST! Professional Recording! Yay!"/>
    <s v="Hear your favorite Bear Ghost in eargasmic quality!"/>
    <x v="13"/>
    <n v="2020"/>
    <x v="0"/>
    <x v="0"/>
    <s v="USD"/>
    <n v="1392675017"/>
    <x v="1826"/>
    <n v="1390083017"/>
    <b v="0"/>
    <n v="38"/>
    <b v="1"/>
    <s v="music/rock"/>
    <n v="53.16"/>
    <x v="4"/>
    <n v="2014"/>
    <x v="11"/>
  </r>
  <r>
    <n v="101"/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x v="1827"/>
    <n v="1294818561"/>
    <b v="0"/>
    <n v="96"/>
    <b v="1"/>
    <s v="music/rock"/>
    <n v="83.89"/>
    <x v="4"/>
    <n v="2011"/>
    <x v="11"/>
  </r>
  <r>
    <n v="100"/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x v="1828"/>
    <n v="1396906530"/>
    <b v="0"/>
    <n v="48"/>
    <b v="1"/>
    <s v="music/rock"/>
    <n v="417.33"/>
    <x v="4"/>
    <n v="2014"/>
    <x v="11"/>
  </r>
  <r>
    <n v="167"/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x v="1829"/>
    <n v="1291428371"/>
    <b v="0"/>
    <n v="33"/>
    <b v="1"/>
    <s v="music/rock"/>
    <n v="75.77"/>
    <x v="4"/>
    <n v="2010"/>
    <x v="11"/>
  </r>
  <r>
    <n v="102"/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x v="1830"/>
    <n v="1390667107"/>
    <b v="0"/>
    <n v="226"/>
    <b v="1"/>
    <s v="music/rock"/>
    <n v="67.39"/>
    <x v="4"/>
    <n v="2014"/>
    <x v="11"/>
  </r>
  <r>
    <n v="103"/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x v="1831"/>
    <n v="1335570863"/>
    <b v="0"/>
    <n v="14"/>
    <b v="1"/>
    <s v="music/rock"/>
    <n v="73.569999999999993"/>
    <x v="4"/>
    <n v="2012"/>
    <x v="11"/>
  </r>
  <r>
    <n v="143"/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x v="1832"/>
    <n v="1296651427"/>
    <b v="0"/>
    <n v="20"/>
    <b v="1"/>
    <s v="music/rock"/>
    <n v="25"/>
    <x v="4"/>
    <n v="2011"/>
    <x v="11"/>
  </r>
  <r>
    <n v="263"/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x v="1833"/>
    <n v="1359421403"/>
    <b v="0"/>
    <n v="25"/>
    <b v="1"/>
    <s v="music/rock"/>
    <n v="42"/>
    <x v="4"/>
    <n v="2013"/>
    <x v="11"/>
  </r>
  <r>
    <n v="118"/>
    <n v="1834"/>
    <s v="TDJ - All Part of the Plan EP/Tour"/>
    <s v="Help us fund our first tour and promote our new EP!"/>
    <x v="3"/>
    <n v="11805"/>
    <x v="0"/>
    <x v="0"/>
    <s v="USD"/>
    <n v="1422140895"/>
    <x v="1834"/>
    <n v="1418684895"/>
    <b v="0"/>
    <n v="90"/>
    <b v="1"/>
    <s v="music/rock"/>
    <n v="131.16999999999999"/>
    <x v="4"/>
    <n v="2014"/>
    <x v="11"/>
  </r>
  <r>
    <n v="104"/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x v="1835"/>
    <n v="1456851071"/>
    <b v="0"/>
    <n v="11"/>
    <b v="1"/>
    <s v="music/rock"/>
    <n v="47.27"/>
    <x v="4"/>
    <n v="2016"/>
    <x v="11"/>
  </r>
  <r>
    <n v="200"/>
    <n v="1836"/>
    <s v="KICKSTART OUR &lt;+3"/>
    <s v="Help fund our 2013 Sound &amp; Lighting Touring rig!"/>
    <x v="10"/>
    <n v="10017"/>
    <x v="0"/>
    <x v="0"/>
    <s v="USD"/>
    <n v="1361129129"/>
    <x v="1836"/>
    <n v="1359660329"/>
    <b v="0"/>
    <n v="55"/>
    <b v="1"/>
    <s v="music/rock"/>
    <n v="182.13"/>
    <x v="4"/>
    <n v="2013"/>
    <x v="11"/>
  </r>
  <r>
    <n v="307"/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x v="1837"/>
    <n v="1326848935"/>
    <b v="0"/>
    <n v="30"/>
    <b v="1"/>
    <s v="music/rock"/>
    <n v="61.37"/>
    <x v="4"/>
    <n v="2012"/>
    <x v="11"/>
  </r>
  <r>
    <n v="100"/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x v="1838"/>
    <n v="1314989557"/>
    <b v="0"/>
    <n v="28"/>
    <b v="1"/>
    <s v="music/rock"/>
    <n v="35.770000000000003"/>
    <x v="4"/>
    <n v="2011"/>
    <x v="11"/>
  </r>
  <r>
    <n v="205"/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x v="1839"/>
    <n v="1472750382"/>
    <b v="0"/>
    <n v="45"/>
    <b v="1"/>
    <s v="music/rock"/>
    <n v="45.62"/>
    <x v="4"/>
    <n v="2016"/>
    <x v="11"/>
  </r>
  <r>
    <n v="109"/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x v="1840"/>
    <n v="1366251510"/>
    <b v="0"/>
    <n v="13"/>
    <b v="1"/>
    <s v="music/rock"/>
    <n v="75.38"/>
    <x v="4"/>
    <n v="2013"/>
    <x v="11"/>
  </r>
  <r>
    <n v="102"/>
    <n v="1841"/>
    <s v="Hydra Effect Debut EP"/>
    <s v="Hard Rock with a Positive Message. Help us fund, release and promote our debut EP!"/>
    <x v="13"/>
    <n v="2035"/>
    <x v="0"/>
    <x v="0"/>
    <s v="USD"/>
    <n v="1400561940"/>
    <x v="1841"/>
    <n v="1397679445"/>
    <b v="0"/>
    <n v="40"/>
    <b v="1"/>
    <s v="music/rock"/>
    <n v="50.88"/>
    <x v="4"/>
    <n v="2014"/>
    <x v="11"/>
  </r>
  <r>
    <n v="125"/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x v="1842"/>
    <n v="1422371381"/>
    <b v="0"/>
    <n v="21"/>
    <b v="1"/>
    <s v="music/rock"/>
    <n v="119.29"/>
    <x v="4"/>
    <n v="2015"/>
    <x v="11"/>
  </r>
  <r>
    <n v="124"/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x v="1843"/>
    <n v="1295653954"/>
    <b v="0"/>
    <n v="134"/>
    <b v="1"/>
    <s v="music/rock"/>
    <n v="92.54"/>
    <x v="4"/>
    <n v="2011"/>
    <x v="11"/>
  </r>
  <r>
    <n v="101"/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x v="1844"/>
    <n v="1304464914"/>
    <b v="0"/>
    <n v="20"/>
    <b v="1"/>
    <s v="music/rock"/>
    <n v="76.05"/>
    <x v="4"/>
    <n v="2011"/>
    <x v="11"/>
  </r>
  <r>
    <n v="100"/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x v="1845"/>
    <n v="1464854398"/>
    <b v="0"/>
    <n v="19"/>
    <b v="1"/>
    <s v="music/rock"/>
    <n v="52.63"/>
    <x v="4"/>
    <n v="2016"/>
    <x v="11"/>
  </r>
  <r>
    <n v="138"/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x v="1846"/>
    <n v="1352993777"/>
    <b v="0"/>
    <n v="209"/>
    <b v="1"/>
    <s v="music/rock"/>
    <n v="98.99"/>
    <x v="4"/>
    <n v="2012"/>
    <x v="11"/>
  </r>
  <r>
    <n v="121"/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x v="1847"/>
    <n v="1427780432"/>
    <b v="0"/>
    <n v="38"/>
    <b v="1"/>
    <s v="music/rock"/>
    <n v="79.53"/>
    <x v="4"/>
    <n v="2015"/>
    <x v="11"/>
  </r>
  <r>
    <n v="107"/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x v="1848"/>
    <n v="1306608888"/>
    <b v="0"/>
    <n v="24"/>
    <b v="1"/>
    <s v="music/rock"/>
    <n v="134.21"/>
    <x v="4"/>
    <n v="2011"/>
    <x v="11"/>
  </r>
  <r>
    <n v="100"/>
    <n v="1849"/>
    <s v="Release the Skyline Album"/>
    <s v="Release the Skylines is a small, local Cleveland metal band looking to record an album."/>
    <x v="43"/>
    <n v="301"/>
    <x v="0"/>
    <x v="0"/>
    <s v="USD"/>
    <n v="1350505059"/>
    <x v="1849"/>
    <n v="1347913059"/>
    <b v="0"/>
    <n v="8"/>
    <b v="1"/>
    <s v="music/rock"/>
    <n v="37.630000000000003"/>
    <x v="4"/>
    <n v="2012"/>
    <x v="11"/>
  </r>
  <r>
    <n v="102"/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x v="1850"/>
    <n v="1402441300"/>
    <b v="0"/>
    <n v="179"/>
    <b v="1"/>
    <s v="music/rock"/>
    <n v="51.04"/>
    <x v="4"/>
    <n v="2014"/>
    <x v="11"/>
  </r>
  <r>
    <n v="100"/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x v="1851"/>
    <n v="1404769538"/>
    <b v="0"/>
    <n v="26"/>
    <b v="1"/>
    <s v="music/rock"/>
    <n v="50.04"/>
    <x v="4"/>
    <n v="2014"/>
    <x v="11"/>
  </r>
  <r>
    <n v="117"/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x v="1852"/>
    <n v="1426703452"/>
    <b v="0"/>
    <n v="131"/>
    <b v="1"/>
    <s v="music/rock"/>
    <n v="133.93"/>
    <x v="4"/>
    <n v="2015"/>
    <x v="11"/>
  </r>
  <r>
    <n v="102"/>
    <n v="1853"/>
    <s v="Beyond the Victory recording their debut EP"/>
    <s v="The money will go towards our debut EP being Recorded mixed by Andrew Baylis and mastered by Drew Fulk of Think Sound Studios."/>
    <x v="134"/>
    <n v="815"/>
    <x v="0"/>
    <x v="0"/>
    <s v="USD"/>
    <n v="1352860017"/>
    <x v="1853"/>
    <n v="1348536417"/>
    <b v="0"/>
    <n v="14"/>
    <b v="1"/>
    <s v="music/rock"/>
    <n v="58.21"/>
    <x v="4"/>
    <n v="2012"/>
    <x v="11"/>
  </r>
  <r>
    <n v="102"/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x v="1854"/>
    <n v="1366763437"/>
    <b v="0"/>
    <n v="174"/>
    <b v="1"/>
    <s v="music/rock"/>
    <n v="88.04"/>
    <x v="4"/>
    <n v="2013"/>
    <x v="11"/>
  </r>
  <r>
    <n v="154"/>
    <n v="1855"/>
    <s v="Motion Device Debut EP"/>
    <s v="11 year old Sara &amp; Motion Device want rock &amp; metal fans all over the world to unite and join the ROCK REVOLUTION!!!"/>
    <x v="222"/>
    <n v="13480.16"/>
    <x v="0"/>
    <x v="5"/>
    <s v="CAD"/>
    <n v="1389012940"/>
    <x v="1855"/>
    <n v="1385124940"/>
    <b v="0"/>
    <n v="191"/>
    <b v="1"/>
    <s v="music/rock"/>
    <n v="70.58"/>
    <x v="4"/>
    <n v="2013"/>
    <x v="11"/>
  </r>
  <r>
    <n v="101"/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x v="1856"/>
    <n v="1403901072"/>
    <b v="0"/>
    <n v="38"/>
    <b v="1"/>
    <s v="music/rock"/>
    <n v="53.29"/>
    <x v="4"/>
    <n v="2014"/>
    <x v="11"/>
  </r>
  <r>
    <n v="100"/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x v="1857"/>
    <n v="1407954413"/>
    <b v="0"/>
    <n v="22"/>
    <b v="1"/>
    <s v="music/rock"/>
    <n v="136.36000000000001"/>
    <x v="4"/>
    <n v="2014"/>
    <x v="11"/>
  </r>
  <r>
    <n v="109"/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x v="0"/>
    <s v="USD"/>
    <n v="1324014521"/>
    <x v="1858"/>
    <n v="1318826921"/>
    <b v="0"/>
    <n v="149"/>
    <b v="1"/>
    <s v="music/rock"/>
    <n v="40.549999999999997"/>
    <x v="4"/>
    <n v="2011"/>
    <x v="11"/>
  </r>
  <r>
    <n v="132"/>
    <n v="1859"/>
    <s v="Queen Kwong Tour to London and Paris"/>
    <s v="Queen Kwong is going ON TOUR to London and Paris!"/>
    <x v="9"/>
    <n v="3955"/>
    <x v="0"/>
    <x v="0"/>
    <s v="USD"/>
    <n v="1316716129"/>
    <x v="1859"/>
    <n v="1314124129"/>
    <b v="0"/>
    <n v="56"/>
    <b v="1"/>
    <s v="music/rock"/>
    <n v="70.63"/>
    <x v="4"/>
    <n v="2011"/>
    <x v="11"/>
  </r>
  <r>
    <n v="133"/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x v="1860"/>
    <n v="1389891684"/>
    <b v="0"/>
    <n v="19"/>
    <b v="1"/>
    <s v="music/rock"/>
    <n v="52.68"/>
    <x v="4"/>
    <n v="2014"/>
    <x v="11"/>
  </r>
  <r>
    <n v="0"/>
    <n v="1861"/>
    <s v="Galaxix - Take on the Universe!"/>
    <s v="A game for Apple &amp; Android devices that sees you get your own spacecraft, take on the competition, mine asteroids &amp; fight to survive."/>
    <x v="65"/>
    <n v="0"/>
    <x v="2"/>
    <x v="1"/>
    <s v="GBP"/>
    <n v="1422256341"/>
    <x v="1861"/>
    <n v="1419664341"/>
    <b v="0"/>
    <n v="0"/>
    <b v="0"/>
    <s v="games/mobile games"/>
    <n v="0"/>
    <x v="6"/>
    <n v="2014"/>
    <x v="18"/>
  </r>
  <r>
    <n v="8"/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x v="0"/>
    <s v="USD"/>
    <n v="1488958200"/>
    <x v="1862"/>
    <n v="1484912974"/>
    <b v="0"/>
    <n v="16"/>
    <b v="0"/>
    <s v="games/mobile games"/>
    <n v="90.94"/>
    <x v="6"/>
    <n v="2017"/>
    <x v="18"/>
  </r>
  <r>
    <n v="0"/>
    <n v="1863"/>
    <s v="Project: 20M813"/>
    <s v="This is an Android game where you take control of the zombies and try to eat your way to world domination!"/>
    <x v="30"/>
    <n v="10"/>
    <x v="2"/>
    <x v="0"/>
    <s v="USD"/>
    <n v="1402600085"/>
    <x v="1863"/>
    <n v="1400008085"/>
    <b v="0"/>
    <n v="2"/>
    <b v="0"/>
    <s v="games/mobile games"/>
    <n v="5"/>
    <x v="6"/>
    <n v="2014"/>
    <x v="18"/>
  </r>
  <r>
    <n v="43"/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x v="0"/>
    <s v="USD"/>
    <n v="1399223500"/>
    <x v="1864"/>
    <n v="1396631500"/>
    <b v="0"/>
    <n v="48"/>
    <b v="0"/>
    <s v="games/mobile games"/>
    <n v="58.08"/>
    <x v="6"/>
    <n v="2014"/>
    <x v="18"/>
  </r>
  <r>
    <n v="0"/>
    <n v="1865"/>
    <s v="THE RUNNING GAME"/>
    <s v="This game is an alternative to the boring morning jogs This game will make you excited to workout Following elite footballer movements!"/>
    <x v="74"/>
    <n v="4"/>
    <x v="2"/>
    <x v="1"/>
    <s v="GBP"/>
    <n v="1478425747"/>
    <x v="1865"/>
    <n v="1475398147"/>
    <b v="0"/>
    <n v="2"/>
    <b v="0"/>
    <s v="games/mobile games"/>
    <n v="2"/>
    <x v="6"/>
    <n v="2016"/>
    <x v="18"/>
  </r>
  <r>
    <n v="1"/>
    <n v="1866"/>
    <s v="MathPlus Cards (FKA Random Math)"/>
    <s v="A mobile application that will allow math learners to practice math operations and improve critical thinking. Ideal for ages 7 to 12."/>
    <x v="31"/>
    <n v="125"/>
    <x v="2"/>
    <x v="0"/>
    <s v="USD"/>
    <n v="1488340800"/>
    <x v="1866"/>
    <n v="1483768497"/>
    <b v="0"/>
    <n v="2"/>
    <b v="0"/>
    <s v="games/mobile games"/>
    <n v="62.5"/>
    <x v="6"/>
    <n v="2017"/>
    <x v="18"/>
  </r>
  <r>
    <n v="0"/>
    <n v="1867"/>
    <s v="Meme Wars - Dank Age"/>
    <s v="A mix of PokemonGo, Game of War- Fire Age, DragonSoul, &amp; Throwdown. Join a clan, collect meme, upgrade features, fight, &amp; compete."/>
    <x v="22"/>
    <n v="10"/>
    <x v="2"/>
    <x v="0"/>
    <s v="USD"/>
    <n v="1478383912"/>
    <x v="1867"/>
    <n v="1475791912"/>
    <b v="0"/>
    <n v="1"/>
    <b v="0"/>
    <s v="games/mobile games"/>
    <n v="10"/>
    <x v="6"/>
    <n v="2016"/>
    <x v="18"/>
  </r>
  <r>
    <n v="5"/>
    <n v="1868"/>
    <s v="Help Build PaperChase Version 3 !"/>
    <s v="PaperChase is a popular endless flying game conceived by a 15 year old and loved by millions worldwide.  Help us build version 3!"/>
    <x v="31"/>
    <n v="1217"/>
    <x v="2"/>
    <x v="0"/>
    <s v="USD"/>
    <n v="1450166340"/>
    <x v="1868"/>
    <n v="1448044925"/>
    <b v="0"/>
    <n v="17"/>
    <b v="0"/>
    <s v="games/mobile games"/>
    <n v="71.59"/>
    <x v="6"/>
    <n v="2015"/>
    <x v="18"/>
  </r>
  <r>
    <n v="0"/>
    <n v="1869"/>
    <s v="Castle Crawler RPG"/>
    <s v="CCRPG will be a 2D Pixel Art Game based on similar elements to the SNES game &quot;Zelda: A Link to the Past&quot; with RPG elements added in."/>
    <x v="3"/>
    <n v="0"/>
    <x v="2"/>
    <x v="0"/>
    <s v="USD"/>
    <n v="1483488249"/>
    <x v="1869"/>
    <n v="1480896249"/>
    <b v="0"/>
    <n v="0"/>
    <b v="0"/>
    <s v="games/mobile games"/>
    <n v="0"/>
    <x v="6"/>
    <n v="2016"/>
    <x v="18"/>
  </r>
  <r>
    <n v="10"/>
    <n v="1870"/>
    <s v="C.O.V.D.--A brand new board app game"/>
    <s v="Conflict of Van Helsing &amp; Dracula (C.O.V.D.) is a board game available as an App based on the story: Dracula. Can you survive?"/>
    <x v="8"/>
    <n v="361"/>
    <x v="2"/>
    <x v="0"/>
    <s v="USD"/>
    <n v="1454213820"/>
    <x v="1870"/>
    <n v="1451723535"/>
    <b v="0"/>
    <n v="11"/>
    <b v="0"/>
    <s v="games/mobile games"/>
    <n v="32.82"/>
    <x v="6"/>
    <n v="2016"/>
    <x v="18"/>
  </r>
  <r>
    <n v="72"/>
    <n v="1871"/>
    <s v="The Adventures of Bible Bear"/>
    <s v="Journey with Bible Bear through each of the books of the Bible, exploring stories while learning verses, songs, and preschool concepts!"/>
    <x v="115"/>
    <n v="4666"/>
    <x v="2"/>
    <x v="0"/>
    <s v="USD"/>
    <n v="1416512901"/>
    <x v="1871"/>
    <n v="1413053301"/>
    <b v="0"/>
    <n v="95"/>
    <b v="0"/>
    <s v="games/mobile games"/>
    <n v="49.12"/>
    <x v="6"/>
    <n v="2014"/>
    <x v="18"/>
  </r>
  <r>
    <n v="1"/>
    <n v="1872"/>
    <s v="ZombieTime!"/>
    <s v="A Top-View Action game where you play as Bob, the FIRST zombie to rise from the grave. Bring chaos to town, feast and don't die again."/>
    <x v="22"/>
    <n v="212"/>
    <x v="2"/>
    <x v="0"/>
    <s v="USD"/>
    <n v="1435633602"/>
    <x v="1872"/>
    <n v="1433041602"/>
    <b v="0"/>
    <n v="13"/>
    <b v="0"/>
    <s v="games/mobile games"/>
    <n v="16.309999999999999"/>
    <x v="6"/>
    <n v="2015"/>
    <x v="18"/>
  </r>
  <r>
    <n v="0"/>
    <n v="1873"/>
    <s v="The Red Card Blue Card Game"/>
    <s v="It's time for The Red Card Blue Card Game to be available everywhere! Help save the sanity of ALL parent's! Help make it an App!!"/>
    <x v="6"/>
    <n v="36"/>
    <x v="2"/>
    <x v="5"/>
    <s v="CAD"/>
    <n v="1436373900"/>
    <x v="1873"/>
    <n v="1433861210"/>
    <b v="0"/>
    <n v="2"/>
    <b v="0"/>
    <s v="games/mobile games"/>
    <n v="18"/>
    <x v="6"/>
    <n v="2015"/>
    <x v="18"/>
  </r>
  <r>
    <n v="0"/>
    <n v="1874"/>
    <s v="PATH to Reading Brain Training"/>
    <s v="PATH to Reading (PATH) is a patented break-through technology  that dramatically and permanently improves attention, reading, memory"/>
    <x v="292"/>
    <n v="26"/>
    <x v="2"/>
    <x v="0"/>
    <s v="USD"/>
    <n v="1467155733"/>
    <x v="1874"/>
    <n v="1465427733"/>
    <b v="0"/>
    <n v="2"/>
    <b v="0"/>
    <s v="games/mobile games"/>
    <n v="13"/>
    <x v="6"/>
    <n v="2016"/>
    <x v="18"/>
  </r>
  <r>
    <n v="1"/>
    <n v="1875"/>
    <s v="Claws &amp; Fins"/>
    <s v="Sea opposition of Crab's family and angry fishes. Who is going to win, and who is going to loose ?!"/>
    <x v="3"/>
    <n v="51"/>
    <x v="2"/>
    <x v="0"/>
    <s v="USD"/>
    <n v="1470519308"/>
    <x v="1875"/>
    <n v="1465335308"/>
    <b v="0"/>
    <n v="3"/>
    <b v="0"/>
    <s v="games/mobile games"/>
    <n v="17"/>
    <x v="6"/>
    <n v="2016"/>
    <x v="18"/>
  </r>
  <r>
    <n v="0"/>
    <n v="1876"/>
    <s v="Migration Madness (Android)"/>
    <s v="An arcade styled side scroller. Help Bob the pilot steer his plane through hordes of migrating birds strapped with explosives."/>
    <x v="293"/>
    <n v="0"/>
    <x v="2"/>
    <x v="2"/>
    <s v="AUD"/>
    <n v="1402901405"/>
    <x v="1876"/>
    <n v="1400309405"/>
    <b v="0"/>
    <n v="0"/>
    <b v="0"/>
    <s v="games/mobile games"/>
    <n v="0"/>
    <x v="6"/>
    <n v="2014"/>
    <x v="18"/>
  </r>
  <r>
    <n v="0"/>
    <n v="1877"/>
    <s v="Chip Dip II: Son of Chip Dip! - A Terrible, Terrible Game"/>
    <s v="It's obvious you won't survive by your wits alone. Unfortunately that's all you've got, Chip. Run!"/>
    <x v="294"/>
    <n v="0"/>
    <x v="2"/>
    <x v="0"/>
    <s v="USD"/>
    <n v="1425170525"/>
    <x v="1877"/>
    <n v="1422664925"/>
    <b v="0"/>
    <n v="0"/>
    <b v="0"/>
    <s v="games/mobile games"/>
    <n v="0"/>
    <x v="6"/>
    <n v="2015"/>
    <x v="18"/>
  </r>
  <r>
    <n v="0"/>
    <n v="1878"/>
    <s v="Aussies versus Zombies"/>
    <s v="Action game now playable on Android/iOS platforms and PC browsers. Easy gameplay even for starters yet hard to be skilled. Multi-player"/>
    <x v="6"/>
    <n v="0"/>
    <x v="2"/>
    <x v="2"/>
    <s v="AUD"/>
    <n v="1402618355"/>
    <x v="1878"/>
    <n v="1400026355"/>
    <b v="0"/>
    <n v="0"/>
    <b v="0"/>
    <s v="games/mobile games"/>
    <n v="0"/>
    <x v="6"/>
    <n v="2014"/>
    <x v="18"/>
  </r>
  <r>
    <n v="0"/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x v="1879"/>
    <n v="1455377729"/>
    <b v="0"/>
    <n v="2"/>
    <b v="0"/>
    <s v="games/mobile games"/>
    <n v="3"/>
    <x v="6"/>
    <n v="2016"/>
    <x v="18"/>
  </r>
  <r>
    <n v="20"/>
    <n v="1880"/>
    <s v="Sim Betting Football"/>
    <s v="Sim Betting Football is the only football (soccer) betting simulation  game."/>
    <x v="10"/>
    <n v="1004"/>
    <x v="2"/>
    <x v="1"/>
    <s v="GBP"/>
    <n v="1459341380"/>
    <x v="1880"/>
    <n v="1456839380"/>
    <b v="0"/>
    <n v="24"/>
    <b v="0"/>
    <s v="games/mobile games"/>
    <n v="41.83"/>
    <x v="6"/>
    <n v="2016"/>
    <x v="18"/>
  </r>
  <r>
    <n v="173"/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x v="1881"/>
    <n v="1423366789"/>
    <b v="0"/>
    <n v="70"/>
    <b v="1"/>
    <s v="music/indie rock"/>
    <n v="49.34"/>
    <x v="4"/>
    <n v="2015"/>
    <x v="14"/>
  </r>
  <r>
    <n v="101"/>
    <n v="1882"/>
    <s v="American Lit or...Trespassing for Beginners"/>
    <s v="New songs have been popping out of Mark Donato for years now and he's got a large, squirming litter of them in need of triage.  Help!"/>
    <x v="295"/>
    <n v="3380"/>
    <x v="0"/>
    <x v="0"/>
    <s v="USD"/>
    <n v="1341964080"/>
    <x v="1882"/>
    <n v="1339109212"/>
    <b v="0"/>
    <n v="81"/>
    <b v="1"/>
    <s v="music/indie rock"/>
    <n v="41.73"/>
    <x v="4"/>
    <n v="2012"/>
    <x v="14"/>
  </r>
  <r>
    <n v="105"/>
    <n v="1883"/>
    <s v="Afraid Of Figs - Help Fund our New CD - &quot;SAFE&quot;"/>
    <s v="Afraid Of Figs is a high energy pop/rock band, with off-the-wall humor, catchy hooks, and wild interactive live shows."/>
    <x v="117"/>
    <n v="1047"/>
    <x v="0"/>
    <x v="0"/>
    <s v="USD"/>
    <n v="1333921508"/>
    <x v="1883"/>
    <n v="1331333108"/>
    <b v="0"/>
    <n v="32"/>
    <b v="1"/>
    <s v="music/indie rock"/>
    <n v="32.72"/>
    <x v="4"/>
    <n v="2012"/>
    <x v="14"/>
  </r>
  <r>
    <n v="135"/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x v="1884"/>
    <n v="1350967535"/>
    <b v="0"/>
    <n v="26"/>
    <b v="1"/>
    <s v="music/indie rock"/>
    <n v="51.96"/>
    <x v="4"/>
    <n v="2012"/>
    <x v="14"/>
  </r>
  <r>
    <n v="116"/>
    <n v="1885"/>
    <s v="KATA 'The Rising' - Double LP (Vinyl Release)"/>
    <s v="KATA's debut album 'The Rising' is ready for your ears, now all we need to do is press the vinyl. That's where you come in!"/>
    <x v="296"/>
    <n v="5322"/>
    <x v="0"/>
    <x v="0"/>
    <s v="USD"/>
    <n v="1344636000"/>
    <x v="1885"/>
    <n v="1341800110"/>
    <b v="0"/>
    <n v="105"/>
    <b v="1"/>
    <s v="music/indie rock"/>
    <n v="50.69"/>
    <x v="4"/>
    <n v="2012"/>
    <x v="14"/>
  </r>
  <r>
    <n v="102"/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x v="1886"/>
    <n v="1413236738"/>
    <b v="0"/>
    <n v="29"/>
    <b v="1"/>
    <s v="music/indie rock"/>
    <n v="42.24"/>
    <x v="4"/>
    <n v="2014"/>
    <x v="14"/>
  </r>
  <r>
    <n v="111"/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x v="1887"/>
    <n v="1447614732"/>
    <b v="0"/>
    <n v="8"/>
    <b v="1"/>
    <s v="music/indie rock"/>
    <n v="416.88"/>
    <x v="4"/>
    <n v="2015"/>
    <x v="14"/>
  </r>
  <r>
    <n v="166"/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x v="1888"/>
    <n v="1272692732"/>
    <b v="0"/>
    <n v="89"/>
    <b v="1"/>
    <s v="music/indie rock"/>
    <n v="46.65"/>
    <x v="4"/>
    <n v="2010"/>
    <x v="14"/>
  </r>
  <r>
    <n v="107"/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x v="1889"/>
    <n v="1359140546"/>
    <b v="0"/>
    <n v="44"/>
    <b v="1"/>
    <s v="music/indie rock"/>
    <n v="48.45"/>
    <x v="4"/>
    <n v="2013"/>
    <x v="14"/>
  </r>
  <r>
    <n v="145"/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x v="1890"/>
    <n v="1353005528"/>
    <b v="0"/>
    <n v="246"/>
    <b v="1"/>
    <s v="music/indie rock"/>
    <n v="70.53"/>
    <x v="4"/>
    <n v="2012"/>
    <x v="14"/>
  </r>
  <r>
    <n v="106"/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x v="1891"/>
    <n v="1275851354"/>
    <b v="0"/>
    <n v="120"/>
    <b v="1"/>
    <s v="music/indie rock"/>
    <n v="87.96"/>
    <x v="4"/>
    <n v="2010"/>
    <x v="14"/>
  </r>
  <r>
    <n v="137"/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x v="1892"/>
    <n v="1304867881"/>
    <b v="0"/>
    <n v="26"/>
    <b v="1"/>
    <s v="music/indie rock"/>
    <n v="26.27"/>
    <x v="4"/>
    <n v="2011"/>
    <x v="14"/>
  </r>
  <r>
    <n v="104"/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x v="1893"/>
    <n v="1301524585"/>
    <b v="0"/>
    <n v="45"/>
    <b v="1"/>
    <s v="music/indie rock"/>
    <n v="57.78"/>
    <x v="4"/>
    <n v="2011"/>
    <x v="14"/>
  </r>
  <r>
    <n v="115"/>
    <n v="1894"/>
    <s v="Help me release my first 3 song EP!!"/>
    <s v="Im trying to raise $1000 for a 3 song EP in a studio!"/>
    <x v="28"/>
    <n v="1145"/>
    <x v="0"/>
    <x v="0"/>
    <s v="USD"/>
    <n v="1329082983"/>
    <x v="1894"/>
    <n v="1326404583"/>
    <b v="0"/>
    <n v="20"/>
    <b v="1"/>
    <s v="music/indie rock"/>
    <n v="57.25"/>
    <x v="4"/>
    <n v="2012"/>
    <x v="14"/>
  </r>
  <r>
    <n v="102"/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x v="0"/>
    <s v="USD"/>
    <n v="1445363722"/>
    <x v="1895"/>
    <n v="1442771722"/>
    <b v="0"/>
    <n v="47"/>
    <b v="1"/>
    <s v="music/indie rock"/>
    <n v="196.34"/>
    <x v="4"/>
    <n v="2015"/>
    <x v="14"/>
  </r>
  <r>
    <n v="124"/>
    <n v="1896"/>
    <s v="the bridge"/>
    <s v="My barely anticipated second album of self produced songs is ready to go.  Just need a little help to cover mastering, artwork etc."/>
    <x v="298"/>
    <n v="559"/>
    <x v="0"/>
    <x v="0"/>
    <s v="USD"/>
    <n v="1334250165"/>
    <x v="1896"/>
    <n v="1331658165"/>
    <b v="0"/>
    <n v="13"/>
    <b v="1"/>
    <s v="music/indie rock"/>
    <n v="43"/>
    <x v="4"/>
    <n v="2012"/>
    <x v="14"/>
  </r>
  <r>
    <n v="102"/>
    <n v="1897"/>
    <s v="Vanessa Lively's New Album 2014"/>
    <s v="My new album produced by Paul Curreri is one of the most unique musical projects I have done. Let's finish it before the baby comes!"/>
    <x v="299"/>
    <n v="6506"/>
    <x v="0"/>
    <x v="0"/>
    <s v="USD"/>
    <n v="1393966800"/>
    <x v="1897"/>
    <n v="1392040806"/>
    <b v="0"/>
    <n v="183"/>
    <b v="1"/>
    <s v="music/indie rock"/>
    <n v="35.549999999999997"/>
    <x v="4"/>
    <n v="2014"/>
    <x v="14"/>
  </r>
  <r>
    <n v="145"/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x v="1898"/>
    <n v="1451277473"/>
    <b v="0"/>
    <n v="21"/>
    <b v="1"/>
    <s v="music/indie rock"/>
    <n v="68.81"/>
    <x v="4"/>
    <n v="2015"/>
    <x v="14"/>
  </r>
  <r>
    <n v="133"/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x v="1899"/>
    <n v="1424730966"/>
    <b v="0"/>
    <n v="42"/>
    <b v="1"/>
    <s v="music/indie rock"/>
    <n v="28.57"/>
    <x v="4"/>
    <n v="2015"/>
    <x v="14"/>
  </r>
  <r>
    <n v="109"/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x v="1900"/>
    <n v="1347137731"/>
    <b v="0"/>
    <n v="54"/>
    <b v="1"/>
    <s v="music/indie rock"/>
    <n v="50.63"/>
    <x v="4"/>
    <n v="2012"/>
    <x v="14"/>
  </r>
  <r>
    <n v="3"/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n v="1432299600"/>
    <x v="1901"/>
    <n v="1429707729"/>
    <b v="0"/>
    <n v="25"/>
    <b v="0"/>
    <s v="technology/gadgets"/>
    <n v="106.8"/>
    <x v="2"/>
    <n v="2015"/>
    <x v="29"/>
  </r>
  <r>
    <n v="1"/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x v="1902"/>
    <n v="1422903447"/>
    <b v="0"/>
    <n v="3"/>
    <b v="0"/>
    <s v="technology/gadgets"/>
    <n v="4"/>
    <x v="2"/>
    <n v="2015"/>
    <x v="29"/>
  </r>
  <r>
    <n v="47"/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x v="1903"/>
    <n v="1480357791"/>
    <b v="0"/>
    <n v="41"/>
    <b v="0"/>
    <s v="technology/gadgets"/>
    <n v="34.1"/>
    <x v="2"/>
    <n v="2016"/>
    <x v="29"/>
  </r>
  <r>
    <n v="0"/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n v="1451752021"/>
    <x v="1904"/>
    <n v="1447864021"/>
    <b v="0"/>
    <n v="2"/>
    <b v="0"/>
    <s v="technology/gadgets"/>
    <n v="25"/>
    <x v="2"/>
    <n v="2015"/>
    <x v="29"/>
  </r>
  <r>
    <n v="0"/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x v="1905"/>
    <n v="1407535994"/>
    <b v="0"/>
    <n v="4"/>
    <b v="0"/>
    <s v="technology/gadgets"/>
    <n v="10.5"/>
    <x v="2"/>
    <n v="2014"/>
    <x v="29"/>
  </r>
  <r>
    <n v="43"/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n v="1466697983"/>
    <x v="1906"/>
    <n v="1464105983"/>
    <b v="0"/>
    <n v="99"/>
    <b v="0"/>
    <s v="technology/gadgets"/>
    <n v="215.96"/>
    <x v="2"/>
    <n v="2016"/>
    <x v="29"/>
  </r>
  <r>
    <n v="0"/>
    <n v="1907"/>
    <s v="Litter-Buddy"/>
    <s v="Litter-Buddy is great economical alternative to leading pet waste disposal systems with cartridge bag elements."/>
    <x v="11"/>
    <n v="85"/>
    <x v="2"/>
    <x v="0"/>
    <s v="USD"/>
    <n v="1400853925"/>
    <x v="1907"/>
    <n v="1399557925"/>
    <b v="0"/>
    <n v="4"/>
    <b v="0"/>
    <s v="technology/gadgets"/>
    <n v="21.25"/>
    <x v="2"/>
    <n v="2014"/>
    <x v="29"/>
  </r>
  <r>
    <n v="2"/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x v="1908"/>
    <n v="1480456900"/>
    <b v="0"/>
    <n v="4"/>
    <b v="0"/>
    <s v="technology/gadgets"/>
    <n v="108.25"/>
    <x v="2"/>
    <n v="2016"/>
    <x v="29"/>
  </r>
  <r>
    <n v="14"/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x v="1909"/>
    <n v="1411467479"/>
    <b v="0"/>
    <n v="38"/>
    <b v="0"/>
    <s v="technology/gadgets"/>
    <n v="129.97"/>
    <x v="2"/>
    <n v="2014"/>
    <x v="29"/>
  </r>
  <r>
    <n v="39"/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n v="1446331500"/>
    <x v="1910"/>
    <n v="1442531217"/>
    <b v="0"/>
    <n v="285"/>
    <b v="0"/>
    <s v="technology/gadgets"/>
    <n v="117.49"/>
    <x v="2"/>
    <n v="2015"/>
    <x v="29"/>
  </r>
  <r>
    <n v="0"/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n v="1407545334"/>
    <x v="1911"/>
    <n v="1404953334"/>
    <b v="0"/>
    <n v="1"/>
    <b v="0"/>
    <s v="technology/gadgets"/>
    <n v="10"/>
    <x v="2"/>
    <n v="2014"/>
    <x v="29"/>
  </r>
  <r>
    <n v="59"/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x v="1912"/>
    <n v="1430803560"/>
    <b v="0"/>
    <n v="42"/>
    <b v="0"/>
    <s v="technology/gadgets"/>
    <n v="70.599999999999994"/>
    <x v="2"/>
    <n v="2015"/>
    <x v="29"/>
  </r>
  <r>
    <n v="1"/>
    <n v="1913"/>
    <s v="Tibio - Spreading warmth in everyones home"/>
    <s v="Tibio is a revolutionary new product designed to solve an age old problem."/>
    <x v="240"/>
    <n v="637"/>
    <x v="2"/>
    <x v="1"/>
    <s v="GBP"/>
    <n v="1412770578"/>
    <x v="1913"/>
    <n v="1410178578"/>
    <b v="0"/>
    <n v="26"/>
    <b v="0"/>
    <s v="technology/gadgets"/>
    <n v="24.5"/>
    <x v="2"/>
    <n v="2014"/>
    <x v="29"/>
  </r>
  <r>
    <n v="9"/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n v="1414814340"/>
    <x v="1914"/>
    <n v="1413519073"/>
    <b v="0"/>
    <n v="2"/>
    <b v="0"/>
    <s v="technology/gadgets"/>
    <n v="30"/>
    <x v="2"/>
    <n v="2014"/>
    <x v="29"/>
  </r>
  <r>
    <n v="2"/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x v="1915"/>
    <n v="1407892222"/>
    <b v="0"/>
    <n v="4"/>
    <b v="0"/>
    <s v="technology/gadgets"/>
    <n v="2"/>
    <x v="2"/>
    <n v="2014"/>
    <x v="29"/>
  </r>
  <r>
    <n v="1"/>
    <n v="1916"/>
    <s v="The Paint Can Holder by U.S. Green Products"/>
    <s v="The Paint Can Holder Makes Painting Easier and Safer on Extension Ladders."/>
    <x v="22"/>
    <n v="102"/>
    <x v="2"/>
    <x v="0"/>
    <s v="USD"/>
    <n v="1478542375"/>
    <x v="1916"/>
    <n v="1476378775"/>
    <b v="0"/>
    <n v="6"/>
    <b v="0"/>
    <s v="technology/gadgets"/>
    <n v="17"/>
    <x v="2"/>
    <n v="2016"/>
    <x v="29"/>
  </r>
  <r>
    <n v="53"/>
    <n v="1917"/>
    <s v="Chronovisor:The MOST innovative watch for night time reading"/>
    <s v="Let's build a legendary brand altogether"/>
    <x v="303"/>
    <n v="205025"/>
    <x v="2"/>
    <x v="7"/>
    <s v="HKD"/>
    <n v="1486708133"/>
    <x v="1917"/>
    <n v="1484116133"/>
    <b v="0"/>
    <n v="70"/>
    <b v="0"/>
    <s v="technology/gadgets"/>
    <n v="2928.93"/>
    <x v="2"/>
    <n v="2017"/>
    <x v="29"/>
  </r>
  <r>
    <n v="1"/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x v="1918"/>
    <n v="1404845851"/>
    <b v="0"/>
    <n v="9"/>
    <b v="0"/>
    <s v="technology/gadgets"/>
    <n v="28.89"/>
    <x v="2"/>
    <n v="2014"/>
    <x v="29"/>
  </r>
  <r>
    <n v="47"/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x v="1919"/>
    <n v="1429477249"/>
    <b v="0"/>
    <n v="8"/>
    <b v="0"/>
    <s v="technology/gadgets"/>
    <n v="29.63"/>
    <x v="2"/>
    <n v="2015"/>
    <x v="29"/>
  </r>
  <r>
    <n v="43"/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x v="1920"/>
    <n v="1443042061"/>
    <b v="0"/>
    <n v="105"/>
    <b v="0"/>
    <s v="technology/gadgets"/>
    <n v="40.98"/>
    <x v="2"/>
    <n v="2015"/>
    <x v="29"/>
  </r>
  <r>
    <n v="137"/>
    <n v="1921"/>
    <s v="The Fine Spirits are making an album!"/>
    <s v="The Fine Spirits are making an album, but we need your help!"/>
    <x v="15"/>
    <n v="2052"/>
    <x v="0"/>
    <x v="0"/>
    <s v="USD"/>
    <n v="1342243143"/>
    <x v="1921"/>
    <n v="1339651143"/>
    <b v="0"/>
    <n v="38"/>
    <b v="1"/>
    <s v="music/indie rock"/>
    <n v="54"/>
    <x v="4"/>
    <n v="2012"/>
    <x v="14"/>
  </r>
  <r>
    <n v="116"/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x v="1922"/>
    <n v="1384236507"/>
    <b v="0"/>
    <n v="64"/>
    <b v="1"/>
    <s v="music/indie rock"/>
    <n v="36.11"/>
    <x v="4"/>
    <n v="2013"/>
    <x v="14"/>
  </r>
  <r>
    <n v="241"/>
    <n v="1923"/>
    <s v="Help Lions&amp;Creators print their album!"/>
    <s v="We just finished recording our first album! All we need is a little extra help to be able to get it printed!"/>
    <x v="304"/>
    <n v="301"/>
    <x v="0"/>
    <x v="0"/>
    <s v="USD"/>
    <n v="1317099540"/>
    <x v="1923"/>
    <n v="1313612532"/>
    <b v="0"/>
    <n v="13"/>
    <b v="1"/>
    <s v="music/indie rock"/>
    <n v="23.15"/>
    <x v="4"/>
    <n v="2011"/>
    <x v="14"/>
  </r>
  <r>
    <n v="114"/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x v="1924"/>
    <n v="1387390555"/>
    <b v="0"/>
    <n v="33"/>
    <b v="1"/>
    <s v="music/indie rock"/>
    <n v="104"/>
    <x v="4"/>
    <n v="2013"/>
    <x v="14"/>
  </r>
  <r>
    <n v="110"/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x v="1925"/>
    <n v="1379540288"/>
    <b v="0"/>
    <n v="52"/>
    <b v="1"/>
    <s v="music/indie rock"/>
    <n v="31.83"/>
    <x v="4"/>
    <n v="2013"/>
    <x v="14"/>
  </r>
  <r>
    <n v="195"/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x v="1926"/>
    <n v="1286319256"/>
    <b v="0"/>
    <n v="107"/>
    <b v="1"/>
    <s v="music/indie rock"/>
    <n v="27.39"/>
    <x v="4"/>
    <n v="2010"/>
    <x v="14"/>
  </r>
  <r>
    <n v="103"/>
    <n v="1927"/>
    <s v="GBS Detroit Presents Hampshire"/>
    <s v="Hampshire is headed to GBS Detroit."/>
    <x v="20"/>
    <n v="620"/>
    <x v="0"/>
    <x v="0"/>
    <s v="USD"/>
    <n v="1331182740"/>
    <x v="1927"/>
    <n v="1329856839"/>
    <b v="0"/>
    <n v="11"/>
    <b v="1"/>
    <s v="music/indie rock"/>
    <n v="56.36"/>
    <x v="4"/>
    <n v="2012"/>
    <x v="14"/>
  </r>
  <r>
    <n v="103"/>
    <n v="1928"/>
    <s v="Jollyheads Circus Debut Album &quot;The Kaleidoscope Dawn&quot;"/>
    <s v="Help us master and release our debut album &quot;The Kaleidoscope Dawn&quot;"/>
    <x v="305"/>
    <n v="2630"/>
    <x v="0"/>
    <x v="0"/>
    <s v="USD"/>
    <n v="1367940794"/>
    <x v="1928"/>
    <n v="1365348794"/>
    <b v="0"/>
    <n v="34"/>
    <b v="1"/>
    <s v="music/indie rock"/>
    <n v="77.349999999999994"/>
    <x v="4"/>
    <n v="2013"/>
    <x v="14"/>
  </r>
  <r>
    <n v="100"/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x v="1929"/>
    <n v="1306197066"/>
    <b v="0"/>
    <n v="75"/>
    <b v="1"/>
    <s v="music/indie rock"/>
    <n v="42.8"/>
    <x v="4"/>
    <n v="2011"/>
    <x v="14"/>
  </r>
  <r>
    <n v="127"/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x v="1930"/>
    <n v="1368019482"/>
    <b v="0"/>
    <n v="26"/>
    <b v="1"/>
    <s v="music/indie rock"/>
    <n v="48.85"/>
    <x v="4"/>
    <n v="2013"/>
    <x v="14"/>
  </r>
  <r>
    <n v="121"/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x v="1931"/>
    <n v="1336512309"/>
    <b v="0"/>
    <n v="50"/>
    <b v="1"/>
    <s v="music/indie rock"/>
    <n v="48.24"/>
    <x v="4"/>
    <n v="2012"/>
    <x v="14"/>
  </r>
  <r>
    <n v="107"/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x v="1932"/>
    <n v="1325618773"/>
    <b v="0"/>
    <n v="80"/>
    <b v="1"/>
    <s v="music/indie rock"/>
    <n v="70.209999999999994"/>
    <x v="4"/>
    <n v="2012"/>
    <x v="14"/>
  </r>
  <r>
    <n v="172"/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x v="1933"/>
    <n v="1409195307"/>
    <b v="0"/>
    <n v="110"/>
    <b v="1"/>
    <s v="music/indie rock"/>
    <n v="94.05"/>
    <x v="4"/>
    <n v="2014"/>
    <x v="14"/>
  </r>
  <r>
    <n v="124"/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x v="1934"/>
    <n v="1321649321"/>
    <b v="0"/>
    <n v="77"/>
    <b v="1"/>
    <s v="music/indie rock"/>
    <n v="80.27"/>
    <x v="4"/>
    <n v="2011"/>
    <x v="14"/>
  </r>
  <r>
    <n v="108"/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x v="1935"/>
    <n v="1400106171"/>
    <b v="0"/>
    <n v="50"/>
    <b v="1"/>
    <s v="music/indie rock"/>
    <n v="54.2"/>
    <x v="4"/>
    <n v="2014"/>
    <x v="14"/>
  </r>
  <r>
    <n v="117"/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x v="1936"/>
    <n v="1320528070"/>
    <b v="0"/>
    <n v="145"/>
    <b v="1"/>
    <s v="music/indie rock"/>
    <n v="60.27"/>
    <x v="4"/>
    <n v="2011"/>
    <x v="14"/>
  </r>
  <r>
    <n v="187"/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x v="1937"/>
    <n v="1338346281"/>
    <b v="0"/>
    <n v="29"/>
    <b v="1"/>
    <s v="music/indie rock"/>
    <n v="38.74"/>
    <x v="4"/>
    <n v="2012"/>
    <x v="14"/>
  </r>
  <r>
    <n v="116"/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x v="1938"/>
    <n v="1370067231"/>
    <b v="0"/>
    <n v="114"/>
    <b v="1"/>
    <s v="music/indie rock"/>
    <n v="152.54"/>
    <x v="4"/>
    <n v="2013"/>
    <x v="14"/>
  </r>
  <r>
    <n v="111"/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x v="1939"/>
    <n v="1360366708"/>
    <b v="0"/>
    <n v="96"/>
    <b v="1"/>
    <s v="music/indie rock"/>
    <n v="115.31"/>
    <x v="4"/>
    <n v="2013"/>
    <x v="14"/>
  </r>
  <r>
    <n v="171"/>
    <n v="1940"/>
    <s v="History Grows: New K. Record"/>
    <s v="K. is about *this* close to finishing up our third record, History Grows.  Now we just need to master it and release it!"/>
    <x v="81"/>
    <n v="1111"/>
    <x v="0"/>
    <x v="0"/>
    <s v="USD"/>
    <n v="1308110340"/>
    <x v="1940"/>
    <n v="1304770233"/>
    <b v="0"/>
    <n v="31"/>
    <b v="1"/>
    <s v="music/indie rock"/>
    <n v="35.840000000000003"/>
    <x v="4"/>
    <n v="2011"/>
    <x v="14"/>
  </r>
  <r>
    <n v="126"/>
    <n v="1941"/>
    <s v="Gramofon: Modern Cloud Jukebox"/>
    <s v="Gramofon streams cloud music to your sound system. A modern jukebox: smartphones are the remotes + WiFi brings everyone together."/>
    <x v="65"/>
    <n v="315295.89"/>
    <x v="0"/>
    <x v="0"/>
    <s v="USD"/>
    <n v="1400137131"/>
    <x v="1941"/>
    <n v="1397545131"/>
    <b v="1"/>
    <n v="4883"/>
    <b v="1"/>
    <s v="technology/hardware"/>
    <n v="64.569999999999993"/>
    <x v="2"/>
    <n v="2014"/>
    <x v="30"/>
  </r>
  <r>
    <n v="138"/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x v="1942"/>
    <n v="1302033140"/>
    <b v="1"/>
    <n v="95"/>
    <b v="1"/>
    <s v="technology/hardware"/>
    <n v="87.44"/>
    <x v="2"/>
    <n v="2011"/>
    <x v="30"/>
  </r>
  <r>
    <n v="1705"/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x v="1943"/>
    <n v="1467008916"/>
    <b v="1"/>
    <n v="2478"/>
    <b v="1"/>
    <s v="technology/hardware"/>
    <n v="68.819999999999993"/>
    <x v="2"/>
    <n v="2016"/>
    <x v="30"/>
  </r>
  <r>
    <n v="788"/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x v="0"/>
    <s v="USD"/>
    <n v="1398952890"/>
    <x v="1944"/>
    <n v="1396360890"/>
    <b v="1"/>
    <n v="1789"/>
    <b v="1"/>
    <s v="technology/hardware"/>
    <n v="176.2"/>
    <x v="2"/>
    <n v="2014"/>
    <x v="30"/>
  </r>
  <r>
    <n v="348"/>
    <n v="1945"/>
    <s v="Oval - The First Digital HandPan"/>
    <s v="A new electronic musical instrument which allows you to play, learn and perform music using any sound you can imagine."/>
    <x v="57"/>
    <n v="348018"/>
    <x v="0"/>
    <x v="3"/>
    <s v="EUR"/>
    <n v="1436680958"/>
    <x v="1945"/>
    <n v="1433224958"/>
    <b v="1"/>
    <n v="680"/>
    <b v="1"/>
    <s v="technology/hardware"/>
    <n v="511.79"/>
    <x v="2"/>
    <n v="2015"/>
    <x v="30"/>
  </r>
  <r>
    <n v="150"/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x v="1946"/>
    <n v="1392780961"/>
    <b v="1"/>
    <n v="70"/>
    <b v="1"/>
    <s v="technology/hardware"/>
    <n v="160.44"/>
    <x v="2"/>
    <n v="2014"/>
    <x v="30"/>
  </r>
  <r>
    <n v="101"/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x v="1947"/>
    <n v="1255730520"/>
    <b v="1"/>
    <n v="23"/>
    <b v="1"/>
    <s v="technology/hardware"/>
    <n v="35"/>
    <x v="2"/>
    <n v="2009"/>
    <x v="30"/>
  </r>
  <r>
    <n v="800"/>
    <n v="1948"/>
    <s v="UDOO X86: The Most Powerful Maker Board Ever"/>
    <s v="10 times more powerful than Raspberry Pi 3, x86 64-bit architecture"/>
    <x v="57"/>
    <n v="800211"/>
    <x v="0"/>
    <x v="0"/>
    <s v="USD"/>
    <n v="1465232520"/>
    <x v="1948"/>
    <n v="1460557809"/>
    <b v="1"/>
    <n v="4245"/>
    <b v="1"/>
    <s v="technology/hardware"/>
    <n v="188.51"/>
    <x v="2"/>
    <n v="2016"/>
    <x v="30"/>
  </r>
  <r>
    <n v="106"/>
    <n v="1949"/>
    <s v="Shake Your Power"/>
    <s v="#ShakeYourPower brings clean energy to places in the world without electricity through the power of music."/>
    <x v="63"/>
    <n v="53001.3"/>
    <x v="0"/>
    <x v="1"/>
    <s v="GBP"/>
    <n v="1404986951"/>
    <x v="1949"/>
    <n v="1402394951"/>
    <b v="1"/>
    <n v="943"/>
    <b v="1"/>
    <s v="technology/hardware"/>
    <n v="56.2"/>
    <x v="2"/>
    <n v="2014"/>
    <x v="30"/>
  </r>
  <r>
    <n v="201"/>
    <n v="1950"/>
    <s v="Trebuchette - the snap-together, desktop trebuchet"/>
    <s v="We're building snap-together model trebuchets that are perfect for office warfare or annoying your roommate!"/>
    <x v="240"/>
    <n v="96248.960000000006"/>
    <x v="0"/>
    <x v="0"/>
    <s v="USD"/>
    <n v="1303446073"/>
    <x v="1950"/>
    <n v="1300767673"/>
    <b v="1"/>
    <n v="1876"/>
    <b v="1"/>
    <s v="technology/hardware"/>
    <n v="51.31"/>
    <x v="2"/>
    <n v="2011"/>
    <x v="30"/>
  </r>
  <r>
    <n v="212"/>
    <n v="1951"/>
    <s v="Connect. Code. Create. With SBrick Plus"/>
    <s v="Take learning and playing with LEGOÂ® to the next level with sensors! Build creations with SBrick Plus and make them interactive!"/>
    <x v="63"/>
    <n v="106222"/>
    <x v="0"/>
    <x v="0"/>
    <s v="USD"/>
    <n v="1478516737"/>
    <x v="1951"/>
    <n v="1475921137"/>
    <b v="1"/>
    <n v="834"/>
    <b v="1"/>
    <s v="technology/hardware"/>
    <n v="127.36"/>
    <x v="2"/>
    <n v="2016"/>
    <x v="30"/>
  </r>
  <r>
    <n v="198"/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x v="1952"/>
    <n v="1378737215"/>
    <b v="1"/>
    <n v="682"/>
    <b v="1"/>
    <s v="technology/hardware"/>
    <n v="101.86"/>
    <x v="2"/>
    <n v="2013"/>
    <x v="30"/>
  </r>
  <r>
    <n v="226"/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x v="1953"/>
    <n v="1328158065"/>
    <b v="1"/>
    <n v="147"/>
    <b v="1"/>
    <s v="technology/hardware"/>
    <n v="230.56"/>
    <x v="2"/>
    <n v="2012"/>
    <x v="30"/>
  </r>
  <r>
    <n v="699"/>
    <n v="1954"/>
    <s v="Orison â€“ Rethink the Power of Energy"/>
    <s v="The First Home Battery System You Simply Plug in to Install"/>
    <x v="63"/>
    <n v="349474"/>
    <x v="0"/>
    <x v="0"/>
    <s v="USD"/>
    <n v="1457758800"/>
    <x v="1954"/>
    <n v="1453730176"/>
    <b v="1"/>
    <n v="415"/>
    <b v="1"/>
    <s v="technology/hardware"/>
    <n v="842.11"/>
    <x v="2"/>
    <n v="2016"/>
    <x v="30"/>
  </r>
  <r>
    <n v="399"/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x v="0"/>
    <s v="USD"/>
    <n v="1337799600"/>
    <x v="1955"/>
    <n v="1334989881"/>
    <b v="1"/>
    <n v="290"/>
    <b v="1"/>
    <s v="technology/hardware"/>
    <n v="577.28"/>
    <x v="2"/>
    <n v="2012"/>
    <x v="30"/>
  </r>
  <r>
    <n v="294"/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x v="0"/>
    <s v="USD"/>
    <n v="1429391405"/>
    <x v="1956"/>
    <n v="1425507005"/>
    <b v="1"/>
    <n v="365"/>
    <b v="1"/>
    <s v="technology/hardware"/>
    <n v="483.34"/>
    <x v="2"/>
    <n v="2015"/>
    <x v="30"/>
  </r>
  <r>
    <n v="168"/>
    <n v="1957"/>
    <s v="freeSoC and freeSoC Mini"/>
    <s v="An open hardware platform for the best microcontroller in the world."/>
    <x v="11"/>
    <n v="50251.41"/>
    <x v="0"/>
    <x v="0"/>
    <s v="USD"/>
    <n v="1351304513"/>
    <x v="1957"/>
    <n v="1348712513"/>
    <b v="1"/>
    <n v="660"/>
    <b v="1"/>
    <s v="technology/hardware"/>
    <n v="76.14"/>
    <x v="2"/>
    <n v="2012"/>
    <x v="30"/>
  </r>
  <r>
    <n v="1436"/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x v="1958"/>
    <n v="1361490161"/>
    <b v="1"/>
    <n v="1356"/>
    <b v="1"/>
    <s v="technology/hardware"/>
    <n v="74.11"/>
    <x v="2"/>
    <n v="2013"/>
    <x v="30"/>
  </r>
  <r>
    <n v="157"/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x v="1959"/>
    <n v="1408565860"/>
    <b v="1"/>
    <n v="424"/>
    <b v="1"/>
    <s v="technology/hardware"/>
    <n v="36.97"/>
    <x v="2"/>
    <n v="2014"/>
    <x v="30"/>
  </r>
  <r>
    <n v="118"/>
    <n v="1960"/>
    <s v="TREKKAYAK"/>
    <s v="Trekkayak is an ultralight, durable and inflatable boat to be carried in your backpack to cross a lake or paddle down a river."/>
    <x v="54"/>
    <n v="82532"/>
    <x v="0"/>
    <x v="11"/>
    <s v="SEK"/>
    <n v="1419151341"/>
    <x v="1960"/>
    <n v="1416559341"/>
    <b v="1"/>
    <n v="33"/>
    <b v="1"/>
    <s v="technology/hardware"/>
    <n v="2500.9699999999998"/>
    <x v="2"/>
    <n v="2014"/>
    <x v="30"/>
  </r>
  <r>
    <n v="1105"/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x v="1961"/>
    <n v="1346042417"/>
    <b v="1"/>
    <n v="1633"/>
    <b v="1"/>
    <s v="technology/hardware"/>
    <n v="67.69"/>
    <x v="2"/>
    <n v="2012"/>
    <x v="30"/>
  </r>
  <r>
    <n v="193"/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x v="1962"/>
    <n v="1397414636"/>
    <b v="1"/>
    <n v="306"/>
    <b v="1"/>
    <s v="technology/hardware"/>
    <n v="63.05"/>
    <x v="2"/>
    <n v="2014"/>
    <x v="30"/>
  </r>
  <r>
    <n v="127"/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x v="1"/>
    <s v="GBP"/>
    <n v="1410862734"/>
    <x v="1963"/>
    <n v="1407838734"/>
    <b v="1"/>
    <n v="205"/>
    <b v="1"/>
    <s v="technology/hardware"/>
    <n v="117.6"/>
    <x v="2"/>
    <n v="2014"/>
    <x v="30"/>
  </r>
  <r>
    <n v="260"/>
    <n v="1964"/>
    <s v="Clairy: The Most Amazing Natural Air Purifier"/>
    <s v="Clairy combines the power of nature and technology with the beauty of design to eliminate indoor pollution and analyze it."/>
    <x v="306"/>
    <n v="231543.12"/>
    <x v="0"/>
    <x v="13"/>
    <s v="EUR"/>
    <n v="1461306772"/>
    <x v="1964"/>
    <n v="1458714772"/>
    <b v="1"/>
    <n v="1281"/>
    <b v="1"/>
    <s v="technology/hardware"/>
    <n v="180.75"/>
    <x v="2"/>
    <n v="2016"/>
    <x v="30"/>
  </r>
  <r>
    <n v="262"/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x v="1965"/>
    <n v="1324433310"/>
    <b v="1"/>
    <n v="103"/>
    <b v="1"/>
    <s v="technology/hardware"/>
    <n v="127.32"/>
    <x v="2"/>
    <n v="2011"/>
    <x v="30"/>
  </r>
  <r>
    <n v="207"/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x v="0"/>
    <s v="USD"/>
    <n v="1408021098"/>
    <x v="1966"/>
    <n v="1405429098"/>
    <b v="1"/>
    <n v="1513"/>
    <b v="1"/>
    <s v="technology/hardware"/>
    <n v="136.63999999999999"/>
    <x v="2"/>
    <n v="2014"/>
    <x v="30"/>
  </r>
  <r>
    <n v="370"/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x v="1967"/>
    <n v="1396367729"/>
    <b v="1"/>
    <n v="405"/>
    <b v="1"/>
    <s v="technology/hardware"/>
    <n v="182.78"/>
    <x v="2"/>
    <n v="2014"/>
    <x v="30"/>
  </r>
  <r>
    <n v="285"/>
    <n v="1968"/>
    <s v="XSHIFTER: World's First Affordable Wireless Shifting System"/>
    <s v="Bringing the advantages of wireless smart shifting to every cyclist. FITS ANY BIKE"/>
    <x v="63"/>
    <n v="142483"/>
    <x v="0"/>
    <x v="0"/>
    <s v="USD"/>
    <n v="1480777515"/>
    <x v="1968"/>
    <n v="1478095515"/>
    <b v="1"/>
    <n v="510"/>
    <b v="1"/>
    <s v="technology/hardware"/>
    <n v="279.38"/>
    <x v="2"/>
    <n v="2016"/>
    <x v="30"/>
  </r>
  <r>
    <n v="579"/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x v="1969"/>
    <n v="1467831668"/>
    <b v="1"/>
    <n v="1887"/>
    <b v="1"/>
    <s v="technology/hardware"/>
    <n v="61.38"/>
    <x v="2"/>
    <n v="2016"/>
    <x v="30"/>
  </r>
  <r>
    <n v="1132"/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x v="1970"/>
    <n v="1361248701"/>
    <b v="1"/>
    <n v="701"/>
    <b v="1"/>
    <s v="technology/hardware"/>
    <n v="80.73"/>
    <x v="2"/>
    <n v="2013"/>
    <x v="30"/>
  </r>
  <r>
    <n v="263"/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x v="0"/>
    <s v="USD"/>
    <n v="1384488000"/>
    <x v="1971"/>
    <n v="1381752061"/>
    <b v="1"/>
    <n v="3863"/>
    <b v="1"/>
    <s v="technology/hardware"/>
    <n v="272.36"/>
    <x v="2"/>
    <n v="2013"/>
    <x v="30"/>
  </r>
  <r>
    <n v="674"/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x v="1972"/>
    <n v="1350605844"/>
    <b v="1"/>
    <n v="238"/>
    <b v="1"/>
    <s v="technology/hardware"/>
    <n v="70.849999999999994"/>
    <x v="2"/>
    <n v="2012"/>
    <x v="30"/>
  </r>
  <r>
    <n v="257"/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x v="0"/>
    <s v="USD"/>
    <n v="1470466800"/>
    <x v="1973"/>
    <n v="1467134464"/>
    <b v="1"/>
    <n v="2051"/>
    <b v="1"/>
    <s v="technology/hardware"/>
    <n v="247.94"/>
    <x v="2"/>
    <n v="2016"/>
    <x v="30"/>
  </r>
  <r>
    <n v="375"/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x v="1974"/>
    <n v="1371715269"/>
    <b v="1"/>
    <n v="402"/>
    <b v="1"/>
    <s v="technology/hardware"/>
    <n v="186.81"/>
    <x v="2"/>
    <n v="2013"/>
    <x v="30"/>
  </r>
  <r>
    <n v="209"/>
    <n v="1975"/>
    <s v="Bugle2: A DIY Phono Preamp"/>
    <s v="The Bugle2 is a second generation DIY kit phono preamplifier for vinyl playback."/>
    <x v="194"/>
    <n v="33393.339999999997"/>
    <x v="0"/>
    <x v="0"/>
    <s v="USD"/>
    <n v="1362938851"/>
    <x v="1975"/>
    <n v="1360346851"/>
    <b v="1"/>
    <n v="253"/>
    <b v="1"/>
    <s v="technology/hardware"/>
    <n v="131.99"/>
    <x v="2"/>
    <n v="2013"/>
    <x v="30"/>
  </r>
  <r>
    <n v="347"/>
    <n v="1976"/>
    <s v="Pi Lite white - Bright white LED display for Raspberry Pi"/>
    <s v="Can you help us make an ultra bright white one a reality?"/>
    <x v="23"/>
    <n v="13864"/>
    <x v="0"/>
    <x v="1"/>
    <s v="GBP"/>
    <n v="1373751325"/>
    <x v="1976"/>
    <n v="1371159325"/>
    <b v="1"/>
    <n v="473"/>
    <b v="1"/>
    <s v="technology/hardware"/>
    <n v="29.31"/>
    <x v="2"/>
    <n v="2013"/>
    <x v="30"/>
  </r>
  <r>
    <n v="402"/>
    <n v="1977"/>
    <s v="Ario: Smart Lighting. Better Health."/>
    <s v="Ario learns about you, syncs your body clock, and keeps you healthy through natural lighting patterns."/>
    <x v="63"/>
    <n v="201165"/>
    <x v="0"/>
    <x v="0"/>
    <s v="USD"/>
    <n v="1450511940"/>
    <x v="1977"/>
    <n v="1446527540"/>
    <b v="1"/>
    <n v="821"/>
    <b v="1"/>
    <s v="technology/hardware"/>
    <n v="245.02"/>
    <x v="2"/>
    <n v="2015"/>
    <x v="30"/>
  </r>
  <r>
    <n v="1027"/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x v="0"/>
    <s v="USD"/>
    <n v="1339484400"/>
    <x v="1978"/>
    <n v="1336627492"/>
    <b v="1"/>
    <n v="388"/>
    <b v="1"/>
    <s v="technology/hardware"/>
    <n v="1323.25"/>
    <x v="2"/>
    <n v="2012"/>
    <x v="30"/>
  </r>
  <r>
    <n v="115"/>
    <n v="1979"/>
    <s v="Skybuds - truly wireless earbuds and smartphone case"/>
    <s v="Truly wireless premium earbuds with a battery-boosting smartphone case for charging and storage"/>
    <x v="61"/>
    <n v="229802.31"/>
    <x v="0"/>
    <x v="0"/>
    <s v="USD"/>
    <n v="1447909140"/>
    <x v="1979"/>
    <n v="1444734146"/>
    <b v="1"/>
    <n v="813"/>
    <b v="1"/>
    <s v="technology/hardware"/>
    <n v="282.66000000000003"/>
    <x v="2"/>
    <n v="2015"/>
    <x v="30"/>
  </r>
  <r>
    <n v="355"/>
    <n v="1980"/>
    <s v="YOUMO - Your Smart Modular Power Strip"/>
    <s v="Multi-power charging that is smarter, stylish and designed for you."/>
    <x v="63"/>
    <n v="177412.01"/>
    <x v="0"/>
    <x v="12"/>
    <s v="EUR"/>
    <n v="1459684862"/>
    <x v="1980"/>
    <n v="1456232462"/>
    <b v="1"/>
    <n v="1945"/>
    <b v="1"/>
    <s v="technology/hardware"/>
    <n v="91.21"/>
    <x v="2"/>
    <n v="2016"/>
    <x v="30"/>
  </r>
  <r>
    <n v="5"/>
    <n v="1981"/>
    <s v="Aspiring storyteller: connecting the dots"/>
    <s v="I would like to tell the story of a young man from Queens, New York and compare his life to a young Afghan man...to connect the dots."/>
    <x v="51"/>
    <n v="381"/>
    <x v="2"/>
    <x v="5"/>
    <s v="CAD"/>
    <n v="1404926665"/>
    <x v="1981"/>
    <n v="1402334665"/>
    <b v="0"/>
    <n v="12"/>
    <b v="0"/>
    <s v="photography/people"/>
    <n v="31.75"/>
    <x v="8"/>
    <n v="2014"/>
    <x v="31"/>
  </r>
  <r>
    <n v="0"/>
    <n v="1982"/>
    <s v="Lonely Boy: 55 male models 200s sensual expression"/>
    <s v="Express a very dark place in my childhood. Release my emotions through photography in a form of Art."/>
    <x v="237"/>
    <n v="0"/>
    <x v="2"/>
    <x v="7"/>
    <s v="HKD"/>
    <n v="1480863887"/>
    <x v="1982"/>
    <n v="1478268287"/>
    <b v="0"/>
    <n v="0"/>
    <b v="0"/>
    <s v="photography/people"/>
    <n v="0"/>
    <x v="8"/>
    <n v="2016"/>
    <x v="31"/>
  </r>
  <r>
    <n v="4"/>
    <n v="1983"/>
    <s v="Vegans of Hawai'i - 140'000 Strong?"/>
    <s v="A vegan photographer bringing Hawaii to the tipping point of plant pure wisdom, featuring the most influential early adopters."/>
    <x v="287"/>
    <n v="1419"/>
    <x v="2"/>
    <x v="0"/>
    <s v="USD"/>
    <n v="1472799600"/>
    <x v="1983"/>
    <n v="1470874618"/>
    <b v="0"/>
    <n v="16"/>
    <b v="0"/>
    <s v="photography/people"/>
    <n v="88.69"/>
    <x v="8"/>
    <n v="2016"/>
    <x v="31"/>
  </r>
  <r>
    <n v="21"/>
    <n v="1984"/>
    <s v="Love Locks - a photographic journey"/>
    <s v="Does love lasts longer than &quot;Love Locks&quot; ?_x000a__x000a_A photographic journey into the lives of these 'love-locked' couples."/>
    <x v="36"/>
    <n v="3172"/>
    <x v="2"/>
    <x v="0"/>
    <s v="USD"/>
    <n v="1417377481"/>
    <x v="1984"/>
    <n v="1412189881"/>
    <b v="0"/>
    <n v="7"/>
    <b v="0"/>
    <s v="photography/people"/>
    <n v="453.14"/>
    <x v="8"/>
    <n v="2014"/>
    <x v="31"/>
  </r>
  <r>
    <n v="3"/>
    <n v="1985"/>
    <s v="Metrospective - photography project"/>
    <s v="A personal journey to document people on the worlds 10 largest metro systems. The end result being one truly epic photographic essay!"/>
    <x v="183"/>
    <n v="51"/>
    <x v="2"/>
    <x v="1"/>
    <s v="GBP"/>
    <n v="1470178800"/>
    <x v="1985"/>
    <n v="1467650771"/>
    <b v="0"/>
    <n v="4"/>
    <b v="0"/>
    <s v="photography/people"/>
    <n v="12.75"/>
    <x v="8"/>
    <n v="2016"/>
    <x v="31"/>
  </r>
  <r>
    <n v="0"/>
    <n v="1986"/>
    <s v="Oddity Photography - help get us off the ground!"/>
    <s v="We are a married couple who have started a child photography business from home. We need help to put together equipment to grow."/>
    <x v="13"/>
    <n v="1"/>
    <x v="2"/>
    <x v="1"/>
    <s v="GBP"/>
    <n v="1457947483"/>
    <x v="1986"/>
    <n v="1455359083"/>
    <b v="0"/>
    <n v="1"/>
    <b v="0"/>
    <s v="photography/people"/>
    <n v="1"/>
    <x v="8"/>
    <n v="2016"/>
    <x v="31"/>
  </r>
  <r>
    <n v="42"/>
    <n v="1987"/>
    <s v="Ethiopia: Beheld"/>
    <s v="A collection of images that depicts the beauty and diversity within Ethiopia"/>
    <x v="62"/>
    <n v="2336"/>
    <x v="2"/>
    <x v="1"/>
    <s v="GBP"/>
    <n v="1425223276"/>
    <x v="1987"/>
    <n v="1422631276"/>
    <b v="0"/>
    <n v="28"/>
    <b v="0"/>
    <s v="photography/people"/>
    <n v="83.43"/>
    <x v="8"/>
    <n v="2015"/>
    <x v="31"/>
  </r>
  <r>
    <n v="0"/>
    <n v="1988"/>
    <s v="Phillip Michael Photography"/>
    <s v="Expressing art in an image!"/>
    <x v="12"/>
    <n v="25"/>
    <x v="2"/>
    <x v="0"/>
    <s v="USD"/>
    <n v="1440094742"/>
    <x v="1988"/>
    <n v="1437502742"/>
    <b v="0"/>
    <n v="1"/>
    <b v="0"/>
    <s v="photography/people"/>
    <n v="25"/>
    <x v="8"/>
    <n v="2015"/>
    <x v="31"/>
  </r>
  <r>
    <n v="1"/>
    <n v="1989"/>
    <s v="Shutters of Hope: The Real Faces of Infertility"/>
    <s v="Creating an awareness for infertility through photographing families and showcasing the real faces of infertility."/>
    <x v="10"/>
    <n v="50"/>
    <x v="2"/>
    <x v="0"/>
    <s v="USD"/>
    <n v="1481473208"/>
    <x v="1989"/>
    <n v="1478881208"/>
    <b v="0"/>
    <n v="1"/>
    <b v="0"/>
    <s v="photography/people"/>
    <n v="50"/>
    <x v="8"/>
    <n v="2016"/>
    <x v="31"/>
  </r>
  <r>
    <n v="17"/>
    <n v="1990"/>
    <s v="The Virgin of the Path"/>
    <s v="An art nude photography book that includes traditional black and white sepia nudes as well as experimiental color nudes."/>
    <x v="9"/>
    <n v="509"/>
    <x v="2"/>
    <x v="0"/>
    <s v="USD"/>
    <n v="1455338532"/>
    <x v="1990"/>
    <n v="1454042532"/>
    <b v="0"/>
    <n v="5"/>
    <b v="0"/>
    <s v="photography/people"/>
    <n v="101.8"/>
    <x v="8"/>
    <n v="2016"/>
    <x v="31"/>
  </r>
  <r>
    <n v="7"/>
    <n v="1991"/>
    <s v="Portraits of Resilience"/>
    <s v="Taking (and giving) professional portraits of survivors of human trafficking in Myanmar."/>
    <x v="13"/>
    <n v="140"/>
    <x v="2"/>
    <x v="0"/>
    <s v="USD"/>
    <n v="1435958786"/>
    <x v="1991"/>
    <n v="1434144386"/>
    <b v="0"/>
    <n v="3"/>
    <b v="0"/>
    <s v="photography/people"/>
    <n v="46.67"/>
    <x v="8"/>
    <n v="2015"/>
    <x v="31"/>
  </r>
  <r>
    <n v="0"/>
    <n v="1992"/>
    <s v="The Wonderful World of Princes &amp; Princesses"/>
    <s v="A complete revamp of all the Disney Princes &amp; Princesses!"/>
    <x v="15"/>
    <n v="2"/>
    <x v="2"/>
    <x v="0"/>
    <s v="USD"/>
    <n v="1424229991"/>
    <x v="1992"/>
    <n v="1421637991"/>
    <b v="0"/>
    <n v="2"/>
    <b v="0"/>
    <s v="photography/people"/>
    <n v="1"/>
    <x v="8"/>
    <n v="2015"/>
    <x v="31"/>
  </r>
  <r>
    <n v="0"/>
    <n v="1993"/>
    <s v="Open a photography studio - photo shoots as rewards!"/>
    <s v="I am looking for help to open up an affordable photography studio in Cornwall for baby and family portraiture photography"/>
    <x v="13"/>
    <n v="0"/>
    <x v="2"/>
    <x v="1"/>
    <s v="GBP"/>
    <n v="1450706837"/>
    <x v="1993"/>
    <n v="1448114837"/>
    <b v="0"/>
    <n v="0"/>
    <b v="0"/>
    <s v="photography/people"/>
    <n v="0"/>
    <x v="8"/>
    <n v="2015"/>
    <x v="31"/>
  </r>
  <r>
    <n v="0"/>
    <n v="1994"/>
    <s v="The preservation of still and moving imagery"/>
    <s v="A program to preserve still imagery (photographs) and moving imagery captured on motion picture (film) stock, and videotape elements."/>
    <x v="50"/>
    <n v="0"/>
    <x v="2"/>
    <x v="0"/>
    <s v="USD"/>
    <n v="1481072942"/>
    <x v="1994"/>
    <n v="1475885342"/>
    <b v="0"/>
    <n v="0"/>
    <b v="0"/>
    <s v="photography/people"/>
    <n v="0"/>
    <x v="8"/>
    <n v="2016"/>
    <x v="31"/>
  </r>
  <r>
    <n v="8"/>
    <n v="1995"/>
    <s v="The Girl With(out) The Camera"/>
    <s v="I'm looking to pursue my dream of becoming a full time photographer, using my current creative experience as a graphic designer."/>
    <x v="28"/>
    <n v="78"/>
    <x v="2"/>
    <x v="5"/>
    <s v="CAD"/>
    <n v="1437082736"/>
    <x v="1995"/>
    <n v="1435354736"/>
    <b v="0"/>
    <n v="3"/>
    <b v="0"/>
    <s v="photography/people"/>
    <n v="26"/>
    <x v="8"/>
    <n v="2015"/>
    <x v="31"/>
  </r>
  <r>
    <n v="0"/>
    <n v="1996"/>
    <s v="Life through the eye of war worldwide"/>
    <s v="I want to create a series of pictures of Life through the eyes - and capture some of the defining moments of our history now / to come."/>
    <x v="309"/>
    <n v="0"/>
    <x v="2"/>
    <x v="0"/>
    <s v="USD"/>
    <n v="1405021211"/>
    <x v="1996"/>
    <n v="1402429211"/>
    <b v="0"/>
    <n v="0"/>
    <b v="0"/>
    <s v="photography/people"/>
    <n v="0"/>
    <x v="8"/>
    <n v="2014"/>
    <x v="31"/>
  </r>
  <r>
    <n v="0"/>
    <n v="1997"/>
    <s v="Photographically documenting my cultural travels"/>
    <s v="There is so many unseen places in the world, and I've made it my personal goal to show everyone through photography &amp; travel."/>
    <x v="115"/>
    <n v="0"/>
    <x v="2"/>
    <x v="0"/>
    <s v="USD"/>
    <n v="1409091612"/>
    <x v="1997"/>
    <n v="1406499612"/>
    <b v="0"/>
    <n v="0"/>
    <b v="0"/>
    <s v="photography/people"/>
    <n v="0"/>
    <x v="8"/>
    <n v="2014"/>
    <x v="31"/>
  </r>
  <r>
    <n v="26"/>
    <n v="1998"/>
    <s v="Photography from Below"/>
    <s v="I am moving to Guatemala to document and report on the growing community resistance movements across Central America and Mexico"/>
    <x v="30"/>
    <n v="655"/>
    <x v="2"/>
    <x v="0"/>
    <s v="USD"/>
    <n v="1406861438"/>
    <x v="1998"/>
    <n v="1402973438"/>
    <b v="0"/>
    <n v="3"/>
    <b v="0"/>
    <s v="photography/people"/>
    <n v="218.33"/>
    <x v="8"/>
    <n v="2014"/>
    <x v="31"/>
  </r>
  <r>
    <n v="1"/>
    <n v="1999"/>
    <s v="Planet Venus"/>
    <s v="This is a portrait photo project aiming to inspire women to explore themselves and live their passion"/>
    <x v="310"/>
    <n v="236"/>
    <x v="2"/>
    <x v="1"/>
    <s v="GBP"/>
    <n v="1415882108"/>
    <x v="1999"/>
    <n v="1413286508"/>
    <b v="0"/>
    <n v="7"/>
    <b v="0"/>
    <s v="photography/people"/>
    <n v="33.71"/>
    <x v="8"/>
    <n v="2014"/>
    <x v="31"/>
  </r>
  <r>
    <n v="13"/>
    <n v="2000"/>
    <s v="Jacs+Cam 2016 calendar"/>
    <s v="What do you get when you combine 2 of the hottest alt-models in North America with one Canadian photographer? Make a CALENDAR!!!"/>
    <x v="10"/>
    <n v="625"/>
    <x v="2"/>
    <x v="5"/>
    <s v="CAD"/>
    <n v="1452120613"/>
    <x v="2000"/>
    <n v="1449528613"/>
    <b v="0"/>
    <n v="25"/>
    <b v="0"/>
    <s v="photography/people"/>
    <n v="25"/>
    <x v="8"/>
    <n v="2015"/>
    <x v="31"/>
  </r>
  <r>
    <n v="382"/>
    <n v="2001"/>
    <s v="Nuimo: Seamless Smart Home Interface"/>
    <s v="Nuimo is a universal controller for the internet of things. Control your music, lights, locks and more."/>
    <x v="56"/>
    <n v="210171"/>
    <x v="0"/>
    <x v="12"/>
    <s v="EUR"/>
    <n v="1434139200"/>
    <x v="2001"/>
    <n v="1431406916"/>
    <b v="1"/>
    <n v="1637"/>
    <b v="1"/>
    <s v="technology/hardware"/>
    <n v="128.38999999999999"/>
    <x v="2"/>
    <n v="2015"/>
    <x v="30"/>
  </r>
  <r>
    <n v="217"/>
    <n v="2002"/>
    <s v="JeVois: Open-Source Quad-Core Smart Machine Vision Camera"/>
    <s v="Open-source quad-core camera effortlessly adds powerful machine vision to all your PC/Arduino/Raspberry Pi projects"/>
    <x v="63"/>
    <n v="108397.11"/>
    <x v="0"/>
    <x v="0"/>
    <s v="USD"/>
    <n v="1485191143"/>
    <x v="2002"/>
    <n v="1482599143"/>
    <b v="1"/>
    <n v="1375"/>
    <b v="1"/>
    <s v="technology/hardware"/>
    <n v="78.83"/>
    <x v="2"/>
    <n v="2016"/>
    <x v="30"/>
  </r>
  <r>
    <n v="312"/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x v="2003"/>
    <n v="1276830052"/>
    <b v="1"/>
    <n v="17"/>
    <b v="1"/>
    <s v="technology/hardware"/>
    <n v="91.76"/>
    <x v="2"/>
    <n v="2010"/>
    <x v="30"/>
  </r>
  <r>
    <n v="234"/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x v="0"/>
    <s v="USD"/>
    <n v="1405002663"/>
    <x v="2004"/>
    <n v="1402410663"/>
    <b v="1"/>
    <n v="354"/>
    <b v="1"/>
    <s v="technology/hardware"/>
    <n v="331.1"/>
    <x v="2"/>
    <n v="2014"/>
    <x v="30"/>
  </r>
  <r>
    <n v="124"/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x v="2005"/>
    <n v="1379532618"/>
    <b v="1"/>
    <n v="191"/>
    <b v="1"/>
    <s v="technology/hardware"/>
    <n v="194.26"/>
    <x v="2"/>
    <n v="2013"/>
    <x v="30"/>
  </r>
  <r>
    <n v="248"/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x v="0"/>
    <s v="USD"/>
    <n v="1417611645"/>
    <x v="2006"/>
    <n v="1414584045"/>
    <b v="1"/>
    <n v="303"/>
    <b v="1"/>
    <s v="technology/hardware"/>
    <n v="408.98"/>
    <x v="2"/>
    <n v="2014"/>
    <x v="30"/>
  </r>
  <r>
    <n v="116"/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x v="2007"/>
    <n v="1276891586"/>
    <b v="1"/>
    <n v="137"/>
    <b v="1"/>
    <s v="technology/hardware"/>
    <n v="84.46"/>
    <x v="2"/>
    <n v="2010"/>
    <x v="30"/>
  </r>
  <r>
    <n v="117"/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x v="0"/>
    <s v="USD"/>
    <n v="1316442622"/>
    <x v="2008"/>
    <n v="1312641022"/>
    <b v="1"/>
    <n v="41"/>
    <b v="1"/>
    <s v="technology/hardware"/>
    <n v="44.85"/>
    <x v="2"/>
    <n v="2011"/>
    <x v="30"/>
  </r>
  <r>
    <n v="305"/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x v="12"/>
    <s v="EUR"/>
    <n v="1479890743"/>
    <x v="2009"/>
    <n v="1476776743"/>
    <b v="1"/>
    <n v="398"/>
    <b v="1"/>
    <s v="technology/hardware"/>
    <n v="383.36"/>
    <x v="2"/>
    <n v="2016"/>
    <x v="30"/>
  </r>
  <r>
    <n v="320"/>
    <n v="2010"/>
    <s v="Weighitz: Weigh Smarter"/>
    <s v="Weighitz are miniature smart scales designed to weigh anything in the home."/>
    <x v="11"/>
    <n v="96015.9"/>
    <x v="0"/>
    <x v="0"/>
    <s v="USD"/>
    <n v="1471564491"/>
    <x v="2010"/>
    <n v="1468972491"/>
    <b v="1"/>
    <n v="1737"/>
    <b v="1"/>
    <s v="technology/hardware"/>
    <n v="55.28"/>
    <x v="2"/>
    <n v="2016"/>
    <x v="30"/>
  </r>
  <r>
    <n v="820"/>
    <n v="2011"/>
    <s v="FLUXO â€“ The Worldâ€™s First Truly Smart Lamp"/>
    <s v="FLUXO â€“ The first smart design lamp where you can move the light in any direction with app and sensor control."/>
    <x v="63"/>
    <n v="409782"/>
    <x v="0"/>
    <x v="15"/>
    <s v="EUR"/>
    <n v="1452553200"/>
    <x v="2011"/>
    <n v="1449650173"/>
    <b v="1"/>
    <n v="971"/>
    <b v="1"/>
    <s v="technology/hardware"/>
    <n v="422.02"/>
    <x v="2"/>
    <n v="2015"/>
    <x v="30"/>
  </r>
  <r>
    <n v="235"/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x v="2012"/>
    <n v="1420573441"/>
    <b v="1"/>
    <n v="183"/>
    <b v="1"/>
    <s v="technology/hardware"/>
    <n v="64.180000000000007"/>
    <x v="2"/>
    <n v="2015"/>
    <x v="30"/>
  </r>
  <r>
    <n v="495"/>
    <n v="2013"/>
    <s v="Portal: Turbocharged WiFi"/>
    <s v="Crowds can slow WiFi to a crawl, but not Portal. Stream ultraHD videos without buffering and play Internet games without lagging."/>
    <x v="292"/>
    <n v="791862"/>
    <x v="0"/>
    <x v="0"/>
    <s v="USD"/>
    <n v="1468019014"/>
    <x v="2013"/>
    <n v="1462835014"/>
    <b v="1"/>
    <n v="4562"/>
    <b v="1"/>
    <s v="technology/hardware"/>
    <n v="173.58"/>
    <x v="2"/>
    <n v="2016"/>
    <x v="30"/>
  </r>
  <r>
    <n v="7814"/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x v="2014"/>
    <n v="1361250539"/>
    <b v="1"/>
    <n v="26457"/>
    <b v="1"/>
    <s v="technology/hardware"/>
    <n v="88.6"/>
    <x v="2"/>
    <n v="2013"/>
    <x v="30"/>
  </r>
  <r>
    <n v="113"/>
    <n v="2015"/>
    <s v="ExtraCore (Arduino Compatible)"/>
    <s v="ExtraCore is a 1&quot; x 1&quot; 22 I/O pin Arduino Compatible. It's 1.7 grams and 16mhz of tiny Arduino style coolness."/>
    <x v="312"/>
    <n v="8136.01"/>
    <x v="0"/>
    <x v="0"/>
    <s v="USD"/>
    <n v="1315602163"/>
    <x v="2015"/>
    <n v="1313010163"/>
    <b v="1"/>
    <n v="162"/>
    <b v="1"/>
    <s v="technology/hardware"/>
    <n v="50.22"/>
    <x v="2"/>
    <n v="2011"/>
    <x v="30"/>
  </r>
  <r>
    <n v="922"/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x v="2016"/>
    <n v="1360271299"/>
    <b v="1"/>
    <n v="479"/>
    <b v="1"/>
    <s v="technology/hardware"/>
    <n v="192.39"/>
    <x v="2"/>
    <n v="2013"/>
    <x v="30"/>
  </r>
  <r>
    <n v="125"/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x v="2017"/>
    <n v="1329873755"/>
    <b v="1"/>
    <n v="426"/>
    <b v="1"/>
    <s v="technology/hardware"/>
    <n v="73.42"/>
    <x v="2"/>
    <n v="2012"/>
    <x v="30"/>
  </r>
  <r>
    <n v="102"/>
    <n v="2018"/>
    <s v="Scriba - the stylus reinvented"/>
    <s v="Scriba puts creative control back in your hands. Its flexible body and dynamic squeeze motion responding beautifully to your touch."/>
    <x v="99"/>
    <n v="66458.23"/>
    <x v="0"/>
    <x v="17"/>
    <s v="EUR"/>
    <n v="1439455609"/>
    <x v="2018"/>
    <n v="1436863609"/>
    <b v="1"/>
    <n v="450"/>
    <b v="1"/>
    <s v="technology/hardware"/>
    <n v="147.68"/>
    <x v="2"/>
    <n v="2015"/>
    <x v="30"/>
  </r>
  <r>
    <n v="485"/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x v="0"/>
    <s v="USD"/>
    <n v="1474563621"/>
    <x v="2019"/>
    <n v="1471971621"/>
    <b v="1"/>
    <n v="1780"/>
    <b v="1"/>
    <s v="technology/hardware"/>
    <n v="108.97"/>
    <x v="2"/>
    <n v="2016"/>
    <x v="30"/>
  </r>
  <r>
    <n v="192"/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x v="2020"/>
    <n v="1396923624"/>
    <b v="1"/>
    <n v="122"/>
    <b v="1"/>
    <s v="technology/hardware"/>
    <n v="23.65"/>
    <x v="2"/>
    <n v="2014"/>
    <x v="30"/>
  </r>
  <r>
    <n v="281"/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x v="2021"/>
    <n v="1407634897"/>
    <b v="1"/>
    <n v="95"/>
    <b v="1"/>
    <s v="technology/hardware"/>
    <n v="147.94999999999999"/>
    <x v="2"/>
    <n v="2014"/>
    <x v="30"/>
  </r>
  <r>
    <n v="125"/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x v="0"/>
    <s v="USD"/>
    <n v="1465652372"/>
    <x v="2022"/>
    <n v="1463060372"/>
    <b v="1"/>
    <n v="325"/>
    <b v="1"/>
    <s v="technology/hardware"/>
    <n v="385.04"/>
    <x v="2"/>
    <n v="2016"/>
    <x v="30"/>
  </r>
  <r>
    <n v="161"/>
    <n v="2023"/>
    <s v="Atmoph Window - Your Room Can Be Anywhere"/>
    <s v="A digital window that opens to beautiful scenery from around the world with 4K-shot videos and sound. Place it anywhere, be anywhere."/>
    <x v="57"/>
    <n v="161459"/>
    <x v="0"/>
    <x v="0"/>
    <s v="USD"/>
    <n v="1434017153"/>
    <x v="2023"/>
    <n v="1431425153"/>
    <b v="1"/>
    <n v="353"/>
    <b v="1"/>
    <s v="technology/hardware"/>
    <n v="457.39"/>
    <x v="2"/>
    <n v="2015"/>
    <x v="30"/>
  </r>
  <r>
    <n v="585"/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x v="2024"/>
    <n v="1341875544"/>
    <b v="1"/>
    <n v="105"/>
    <b v="1"/>
    <s v="technology/hardware"/>
    <n v="222.99"/>
    <x v="2"/>
    <n v="2012"/>
    <x v="30"/>
  </r>
  <r>
    <n v="201"/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x v="12"/>
    <s v="EUR"/>
    <n v="1433996746"/>
    <x v="2025"/>
    <n v="1431404746"/>
    <b v="1"/>
    <n v="729"/>
    <b v="1"/>
    <s v="technology/hardware"/>
    <n v="220.74"/>
    <x v="2"/>
    <n v="2015"/>
    <x v="30"/>
  </r>
  <r>
    <n v="133"/>
    <n v="2026"/>
    <s v="MIDI Sprout - Biodata Sonification Device"/>
    <s v="MIDI Sprout enables plants to play synthesizers in real time."/>
    <x v="31"/>
    <n v="33370.769999999997"/>
    <x v="0"/>
    <x v="0"/>
    <s v="USD"/>
    <n v="1398052740"/>
    <x v="2026"/>
    <n v="1394127585"/>
    <b v="1"/>
    <n v="454"/>
    <b v="1"/>
    <s v="technology/hardware"/>
    <n v="73.5"/>
    <x v="2"/>
    <n v="2014"/>
    <x v="30"/>
  </r>
  <r>
    <n v="120"/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x v="0"/>
    <s v="USD"/>
    <n v="1427740319"/>
    <x v="2027"/>
    <n v="1423855919"/>
    <b v="1"/>
    <n v="539"/>
    <b v="1"/>
    <s v="technology/hardware"/>
    <n v="223.1"/>
    <x v="2"/>
    <n v="2015"/>
    <x v="30"/>
  </r>
  <r>
    <n v="126"/>
    <n v="2028"/>
    <s v="Building the Open Source Bussard Fusion Reactor "/>
    <s v="Building an open source Bussard fusion reactor, aka the Polywell."/>
    <x v="9"/>
    <n v="3785"/>
    <x v="0"/>
    <x v="0"/>
    <s v="USD"/>
    <n v="1268690100"/>
    <x v="2028"/>
    <n v="1265493806"/>
    <b v="1"/>
    <n v="79"/>
    <b v="1"/>
    <s v="technology/hardware"/>
    <n v="47.91"/>
    <x v="2"/>
    <n v="2010"/>
    <x v="30"/>
  </r>
  <r>
    <n v="361"/>
    <n v="2029"/>
    <s v="Lumin8 Pro"/>
    <s v="Lumin8 Pro is a fun and easy to use light controller that makes light dance to your favorite music."/>
    <x v="30"/>
    <n v="9030"/>
    <x v="0"/>
    <x v="0"/>
    <s v="USD"/>
    <n v="1409099481"/>
    <x v="2029"/>
    <n v="1406507481"/>
    <b v="1"/>
    <n v="94"/>
    <b v="1"/>
    <s v="technology/hardware"/>
    <n v="96.06"/>
    <x v="2"/>
    <n v="2014"/>
    <x v="30"/>
  </r>
  <r>
    <n v="226"/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x v="1"/>
    <s v="GBP"/>
    <n v="1354233296"/>
    <x v="2030"/>
    <n v="1351641296"/>
    <b v="1"/>
    <n v="625"/>
    <b v="1"/>
    <s v="technology/hardware"/>
    <n v="118.61"/>
    <x v="2"/>
    <n v="2012"/>
    <x v="30"/>
  </r>
  <r>
    <n v="120"/>
    <n v="2031"/>
    <s v="Linkio: the $100 Smart Home Devices Solution"/>
    <s v="With Linkio you can use your smartphone to control every electronic you own- for only $100!"/>
    <x v="63"/>
    <n v="60175"/>
    <x v="0"/>
    <x v="9"/>
    <s v="EUR"/>
    <n v="1420765200"/>
    <x v="2031"/>
    <n v="1417506853"/>
    <b v="1"/>
    <n v="508"/>
    <b v="1"/>
    <s v="technology/hardware"/>
    <n v="118.45"/>
    <x v="2"/>
    <n v="2014"/>
    <x v="30"/>
  </r>
  <r>
    <n v="304"/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x v="2032"/>
    <n v="1479216874"/>
    <b v="1"/>
    <n v="531"/>
    <b v="1"/>
    <s v="technology/hardware"/>
    <n v="143.21"/>
    <x v="2"/>
    <n v="2016"/>
    <x v="30"/>
  </r>
  <r>
    <n v="179"/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x v="2033"/>
    <n v="1395885518"/>
    <b v="1"/>
    <n v="158"/>
    <b v="1"/>
    <s v="technology/hardware"/>
    <n v="282.72000000000003"/>
    <x v="2"/>
    <n v="2014"/>
    <x v="30"/>
  </r>
  <r>
    <n v="387"/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x v="2034"/>
    <n v="1426216033"/>
    <b v="1"/>
    <n v="508"/>
    <b v="1"/>
    <s v="technology/hardware"/>
    <n v="593.94000000000005"/>
    <x v="2"/>
    <n v="2015"/>
    <x v="30"/>
  </r>
  <r>
    <n v="211"/>
    <n v="2035"/>
    <s v="OpenBCI: Biosensing for Everybody"/>
    <s v="Announcing the GANGLION and the ULTRACORTEXâ€”a $99 biodata acquisition device and a 3D-printed, brain-sensing headset."/>
    <x v="58"/>
    <n v="168829.14"/>
    <x v="0"/>
    <x v="0"/>
    <s v="USD"/>
    <n v="1450486800"/>
    <x v="2035"/>
    <n v="1446562807"/>
    <b v="1"/>
    <n v="644"/>
    <b v="1"/>
    <s v="technology/hardware"/>
    <n v="262.16000000000003"/>
    <x v="2"/>
    <n v="2015"/>
    <x v="30"/>
  </r>
  <r>
    <n v="132"/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x v="2036"/>
    <n v="1397076319"/>
    <b v="1"/>
    <n v="848"/>
    <b v="1"/>
    <s v="technology/hardware"/>
    <n v="46.58"/>
    <x v="2"/>
    <n v="2014"/>
    <x v="30"/>
  </r>
  <r>
    <n v="300"/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x v="2037"/>
    <n v="1383195753"/>
    <b v="1"/>
    <n v="429"/>
    <b v="1"/>
    <s v="technology/hardware"/>
    <n v="70.040000000000006"/>
    <x v="2"/>
    <n v="2013"/>
    <x v="30"/>
  </r>
  <r>
    <n v="421"/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x v="2038"/>
    <n v="1369895421"/>
    <b v="1"/>
    <n v="204"/>
    <b v="1"/>
    <s v="technology/hardware"/>
    <n v="164.91"/>
    <x v="2"/>
    <n v="2013"/>
    <x v="30"/>
  </r>
  <r>
    <n v="136"/>
    <n v="2039"/>
    <s v="ODIN2: Smart Projector for movies, video calls, and apps"/>
    <s v="Open up your digital worlds with the most sophisticated, intuitive android smart projector."/>
    <x v="152"/>
    <n v="170271"/>
    <x v="0"/>
    <x v="0"/>
    <s v="USD"/>
    <n v="1480568340"/>
    <x v="2039"/>
    <n v="1477996325"/>
    <b v="1"/>
    <n v="379"/>
    <b v="1"/>
    <s v="technology/hardware"/>
    <n v="449.26"/>
    <x v="2"/>
    <n v="2016"/>
    <x v="30"/>
  </r>
  <r>
    <n v="248"/>
    <n v="2040"/>
    <s v="Programmable Capacitor"/>
    <s v="4.29 Billion+ Capacitor Combinations._x000a_No Coding Required."/>
    <x v="9"/>
    <n v="7445.14"/>
    <x v="0"/>
    <x v="0"/>
    <s v="USD"/>
    <n v="1384557303"/>
    <x v="2040"/>
    <n v="1383257703"/>
    <b v="1"/>
    <n v="271"/>
    <b v="1"/>
    <s v="technology/hardware"/>
    <n v="27.47"/>
    <x v="2"/>
    <n v="2013"/>
    <x v="30"/>
  </r>
  <r>
    <n v="182"/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x v="0"/>
    <s v="USD"/>
    <n v="1478785027"/>
    <x v="2041"/>
    <n v="1476189427"/>
    <b v="0"/>
    <n v="120"/>
    <b v="1"/>
    <s v="technology/hardware"/>
    <n v="143.97999999999999"/>
    <x v="2"/>
    <n v="2016"/>
    <x v="30"/>
  </r>
  <r>
    <n v="124"/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x v="2042"/>
    <n v="1448297974"/>
    <b v="0"/>
    <n v="140"/>
    <b v="1"/>
    <s v="technology/hardware"/>
    <n v="88.24"/>
    <x v="2"/>
    <n v="2015"/>
    <x v="30"/>
  </r>
  <r>
    <n v="506"/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x v="0"/>
    <s v="USD"/>
    <n v="1481432340"/>
    <x v="2043"/>
    <n v="1476764077"/>
    <b v="0"/>
    <n v="193"/>
    <b v="1"/>
    <s v="technology/hardware"/>
    <n v="36.33"/>
    <x v="2"/>
    <n v="2016"/>
    <x v="30"/>
  </r>
  <r>
    <n v="108"/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x v="2044"/>
    <n v="1431620714"/>
    <b v="0"/>
    <n v="180"/>
    <b v="1"/>
    <s v="technology/hardware"/>
    <n v="90.18"/>
    <x v="2"/>
    <n v="2015"/>
    <x v="30"/>
  </r>
  <r>
    <n v="819"/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x v="0"/>
    <s v="USD"/>
    <n v="1341799647"/>
    <x v="2045"/>
    <n v="1339207647"/>
    <b v="0"/>
    <n v="263"/>
    <b v="1"/>
    <s v="technology/hardware"/>
    <n v="152.62"/>
    <x v="2"/>
    <n v="2012"/>
    <x v="30"/>
  </r>
  <r>
    <n v="121"/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x v="2046"/>
    <n v="1366690044"/>
    <b v="0"/>
    <n v="217"/>
    <b v="1"/>
    <s v="technology/hardware"/>
    <n v="55.81"/>
    <x v="2"/>
    <n v="2013"/>
    <x v="30"/>
  </r>
  <r>
    <n v="103"/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x v="2"/>
    <s v="AUD"/>
    <n v="1429228800"/>
    <x v="2047"/>
    <n v="1426714870"/>
    <b v="0"/>
    <n v="443"/>
    <b v="1"/>
    <s v="technology/hardware"/>
    <n v="227.85"/>
    <x v="2"/>
    <n v="2015"/>
    <x v="30"/>
  </r>
  <r>
    <n v="148"/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x v="0"/>
    <s v="USD"/>
    <n v="1369323491"/>
    <x v="2048"/>
    <n v="1366731491"/>
    <b v="0"/>
    <n v="1373"/>
    <b v="1"/>
    <s v="technology/hardware"/>
    <n v="91.83"/>
    <x v="2"/>
    <n v="2013"/>
    <x v="30"/>
  </r>
  <r>
    <n v="120"/>
    <n v="2049"/>
    <s v="LOCK8 - the World's First Smart Bike Lock"/>
    <s v="Keyless. Alarm secured. GPS tracking."/>
    <x v="63"/>
    <n v="60095.35"/>
    <x v="0"/>
    <x v="1"/>
    <s v="GBP"/>
    <n v="1386025140"/>
    <x v="2049"/>
    <n v="1382963963"/>
    <b v="0"/>
    <n v="742"/>
    <b v="1"/>
    <s v="technology/hardware"/>
    <n v="80.989999999999995"/>
    <x v="2"/>
    <n v="2013"/>
    <x v="30"/>
  </r>
  <r>
    <n v="473"/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x v="2050"/>
    <n v="1429580578"/>
    <b v="0"/>
    <n v="170"/>
    <b v="1"/>
    <s v="technology/hardware"/>
    <n v="278.39"/>
    <x v="2"/>
    <n v="2015"/>
    <x v="30"/>
  </r>
  <r>
    <n v="130"/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x v="2051"/>
    <n v="1385425937"/>
    <b v="0"/>
    <n v="242"/>
    <b v="1"/>
    <s v="technology/hardware"/>
    <n v="43.1"/>
    <x v="2"/>
    <n v="2013"/>
    <x v="30"/>
  </r>
  <r>
    <n v="353"/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x v="0"/>
    <s v="USD"/>
    <n v="1455933653"/>
    <x v="2052"/>
    <n v="1452045653"/>
    <b v="0"/>
    <n v="541"/>
    <b v="1"/>
    <s v="technology/hardware"/>
    <n v="326.29000000000002"/>
    <x v="2"/>
    <n v="2016"/>
    <x v="30"/>
  </r>
  <r>
    <n v="101"/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x v="2053"/>
    <n v="1445870951"/>
    <b v="0"/>
    <n v="121"/>
    <b v="1"/>
    <s v="technology/hardware"/>
    <n v="41.74"/>
    <x v="2"/>
    <n v="2015"/>
    <x v="30"/>
  </r>
  <r>
    <n v="114"/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x v="2054"/>
    <n v="1396441810"/>
    <b v="0"/>
    <n v="621"/>
    <b v="1"/>
    <s v="technology/hardware"/>
    <n v="64.02"/>
    <x v="2"/>
    <n v="2014"/>
    <x v="30"/>
  </r>
  <r>
    <n v="167"/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x v="2055"/>
    <n v="1415031043"/>
    <b v="0"/>
    <n v="101"/>
    <b v="1"/>
    <s v="technology/hardware"/>
    <n v="99.46"/>
    <x v="2"/>
    <n v="2014"/>
    <x v="30"/>
  </r>
  <r>
    <n v="153"/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x v="0"/>
    <s v="USD"/>
    <n v="1366222542"/>
    <x v="2056"/>
    <n v="1363630542"/>
    <b v="0"/>
    <n v="554"/>
    <b v="1"/>
    <s v="technology/hardware"/>
    <n v="138.49"/>
    <x v="2"/>
    <n v="2013"/>
    <x v="30"/>
  </r>
  <r>
    <n v="202"/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x v="2057"/>
    <n v="1453895532"/>
    <b v="0"/>
    <n v="666"/>
    <b v="1"/>
    <s v="technology/hardware"/>
    <n v="45.55"/>
    <x v="2"/>
    <n v="2016"/>
    <x v="30"/>
  </r>
  <r>
    <n v="168"/>
    <n v="2058"/>
    <s v="Raspberry Pi Debug Clip"/>
    <s v="Making using the serial terminal on the Raspberry Pi as easy as Pi!"/>
    <x v="317"/>
    <n v="4308"/>
    <x v="0"/>
    <x v="1"/>
    <s v="GBP"/>
    <n v="1425326400"/>
    <x v="2058"/>
    <n v="1421916830"/>
    <b v="0"/>
    <n v="410"/>
    <b v="1"/>
    <s v="technology/hardware"/>
    <n v="10.51"/>
    <x v="2"/>
    <n v="2015"/>
    <x v="30"/>
  </r>
  <r>
    <n v="143"/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x v="2059"/>
    <n v="1450880854"/>
    <b v="0"/>
    <n v="375"/>
    <b v="1"/>
    <s v="technology/hardware"/>
    <n v="114.77"/>
    <x v="2"/>
    <n v="2015"/>
    <x v="30"/>
  </r>
  <r>
    <n v="196"/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x v="2060"/>
    <n v="1400945150"/>
    <b v="0"/>
    <n v="1364"/>
    <b v="1"/>
    <s v="technology/hardware"/>
    <n v="36"/>
    <x v="2"/>
    <n v="2014"/>
    <x v="30"/>
  </r>
  <r>
    <n v="108"/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x v="2061"/>
    <n v="1480616454"/>
    <b v="0"/>
    <n v="35"/>
    <b v="1"/>
    <s v="technology/hardware"/>
    <n v="154.16999999999999"/>
    <x v="2"/>
    <n v="2016"/>
    <x v="30"/>
  </r>
  <r>
    <n v="115"/>
    <n v="2062"/>
    <s v="Rho Board"/>
    <s v="4K HEVC Android TV Media Player with optional DIY electronics, ideal for app development, home control, software developement, learning"/>
    <x v="57"/>
    <n v="114977"/>
    <x v="0"/>
    <x v="8"/>
    <s v="DKK"/>
    <n v="1458807098"/>
    <x v="2062"/>
    <n v="1456218698"/>
    <b v="0"/>
    <n v="203"/>
    <b v="1"/>
    <s v="technology/hardware"/>
    <n v="566.39"/>
    <x v="2"/>
    <n v="2016"/>
    <x v="30"/>
  </r>
  <r>
    <n v="148"/>
    <n v="2063"/>
    <s v="Up to 4 axis Beaglebone black based CNC control"/>
    <s v="Build a professional grade Linux CNC control with Beaglebone black and our CNC cape."/>
    <x v="23"/>
    <n v="5922"/>
    <x v="0"/>
    <x v="12"/>
    <s v="EUR"/>
    <n v="1463333701"/>
    <x v="2063"/>
    <n v="1460482501"/>
    <b v="0"/>
    <n v="49"/>
    <b v="1"/>
    <s v="technology/hardware"/>
    <n v="120.86"/>
    <x v="2"/>
    <n v="2016"/>
    <x v="30"/>
  </r>
  <r>
    <n v="191"/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x v="0"/>
    <s v="USD"/>
    <n v="1370001600"/>
    <x v="2064"/>
    <n v="1366879523"/>
    <b v="0"/>
    <n v="5812"/>
    <b v="1"/>
    <s v="technology/hardware"/>
    <n v="86.16"/>
    <x v="2"/>
    <n v="2013"/>
    <x v="30"/>
  </r>
  <r>
    <n v="199"/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x v="1"/>
    <s v="GBP"/>
    <n v="1387958429"/>
    <x v="2065"/>
    <n v="1385366429"/>
    <b v="0"/>
    <n v="1556"/>
    <b v="1"/>
    <s v="technology/hardware"/>
    <n v="51.21"/>
    <x v="2"/>
    <n v="2013"/>
    <x v="30"/>
  </r>
  <r>
    <n v="219"/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x v="2066"/>
    <n v="1406226683"/>
    <b v="0"/>
    <n v="65"/>
    <b v="1"/>
    <s v="technology/hardware"/>
    <n v="67.260000000000005"/>
    <x v="2"/>
    <n v="2014"/>
    <x v="30"/>
  </r>
  <r>
    <n v="127"/>
    <n v="2067"/>
    <s v="Luminite (LED lighting)"/>
    <s v="The next generation of premium quality LED lighting. Extreme power efficiency in a small package."/>
    <x v="319"/>
    <n v="628"/>
    <x v="0"/>
    <x v="1"/>
    <s v="GBP"/>
    <n v="1432499376"/>
    <x v="2067"/>
    <n v="1429648176"/>
    <b v="0"/>
    <n v="10"/>
    <b v="1"/>
    <s v="technology/hardware"/>
    <n v="62.8"/>
    <x v="2"/>
    <n v="2015"/>
    <x v="30"/>
  </r>
  <r>
    <n v="105"/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x v="2068"/>
    <n v="1474402315"/>
    <b v="0"/>
    <n v="76"/>
    <b v="1"/>
    <s v="technology/hardware"/>
    <n v="346.13"/>
    <x v="2"/>
    <n v="2016"/>
    <x v="30"/>
  </r>
  <r>
    <n v="128"/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x v="0"/>
    <s v="USD"/>
    <n v="1451776791"/>
    <x v="2069"/>
    <n v="1449098391"/>
    <b v="0"/>
    <n v="263"/>
    <b v="1"/>
    <s v="technology/hardware"/>
    <n v="244.12"/>
    <x v="2"/>
    <n v="2015"/>
    <x v="30"/>
  </r>
  <r>
    <n v="317"/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x v="12"/>
    <s v="EUR"/>
    <n v="1467128723"/>
    <x v="2070"/>
    <n v="1464536723"/>
    <b v="0"/>
    <n v="1530"/>
    <b v="1"/>
    <s v="technology/hardware"/>
    <n v="259.25"/>
    <x v="2"/>
    <n v="2016"/>
    <x v="30"/>
  </r>
  <r>
    <n v="281"/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x v="2071"/>
    <n v="1471502484"/>
    <b v="0"/>
    <n v="278"/>
    <b v="1"/>
    <s v="technology/hardware"/>
    <n v="201.96"/>
    <x v="2"/>
    <n v="2016"/>
    <x v="30"/>
  </r>
  <r>
    <n v="111"/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x v="0"/>
    <s v="USD"/>
    <n v="1462629432"/>
    <x v="2072"/>
    <n v="1460037432"/>
    <b v="0"/>
    <n v="350"/>
    <b v="1"/>
    <s v="technology/hardware"/>
    <n v="226.21"/>
    <x v="2"/>
    <n v="2016"/>
    <x v="30"/>
  </r>
  <r>
    <n v="153"/>
    <n v="2073"/>
    <s v="abode - The Future of Home Security."/>
    <s v="abode is a home security and automation company that offers a self-installed, professional-grade solution with no contracts."/>
    <x v="57"/>
    <n v="152604.29999999999"/>
    <x v="0"/>
    <x v="0"/>
    <s v="USD"/>
    <n v="1431100918"/>
    <x v="2073"/>
    <n v="1427212918"/>
    <b v="0"/>
    <n v="470"/>
    <b v="1"/>
    <s v="technology/hardware"/>
    <n v="324.69"/>
    <x v="2"/>
    <n v="2015"/>
    <x v="30"/>
  </r>
  <r>
    <n v="103"/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x v="2074"/>
    <n v="1459972182"/>
    <b v="0"/>
    <n v="3"/>
    <b v="1"/>
    <s v="technology/hardware"/>
    <n v="205"/>
    <x v="2"/>
    <n v="2016"/>
    <x v="30"/>
  </r>
  <r>
    <n v="1678"/>
    <n v="2075"/>
    <s v="The Practical Meter: Know your power!"/>
    <s v="The Practical Meter helps you charge your phone faster by solving a problem millions of people experience."/>
    <x v="204"/>
    <n v="167820.6"/>
    <x v="0"/>
    <x v="0"/>
    <s v="USD"/>
    <n v="1374769288"/>
    <x v="2075"/>
    <n v="1372177288"/>
    <b v="0"/>
    <n v="8200"/>
    <b v="1"/>
    <s v="technology/hardware"/>
    <n v="20.47"/>
    <x v="2"/>
    <n v="2013"/>
    <x v="30"/>
  </r>
  <r>
    <n v="543"/>
    <n v="2076"/>
    <s v="Earin - The Worlds Smallest Wireless Earbuds"/>
    <s v="Wireless earbuds filled with sound, yet so small they are almost invisible!"/>
    <x v="321"/>
    <n v="972594.99"/>
    <x v="0"/>
    <x v="1"/>
    <s v="GBP"/>
    <n v="1406149689"/>
    <x v="2076"/>
    <n v="1402693689"/>
    <b v="0"/>
    <n v="8359"/>
    <b v="1"/>
    <s v="technology/hardware"/>
    <n v="116.35"/>
    <x v="2"/>
    <n v="2014"/>
    <x v="30"/>
  </r>
  <r>
    <n v="116"/>
    <n v="2077"/>
    <s v="4SeTVâ„¢ - Watch 4 TV Channels on Any Screen At Once"/>
    <s v="A Whole New Way to Get TV: Watch four live TV channels at once on your tablet, smartphone, or big screen TV!"/>
    <x v="63"/>
    <n v="57754"/>
    <x v="0"/>
    <x v="0"/>
    <s v="USD"/>
    <n v="1433538000"/>
    <x v="2077"/>
    <n v="1428541276"/>
    <b v="0"/>
    <n v="188"/>
    <b v="1"/>
    <s v="technology/hardware"/>
    <n v="307.2"/>
    <x v="2"/>
    <n v="2015"/>
    <x v="30"/>
  </r>
  <r>
    <n v="131"/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x v="2078"/>
    <n v="1479493857"/>
    <b v="0"/>
    <n v="48"/>
    <b v="1"/>
    <s v="technology/hardware"/>
    <n v="546.69000000000005"/>
    <x v="2"/>
    <n v="2016"/>
    <x v="30"/>
  </r>
  <r>
    <n v="288"/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x v="2079"/>
    <n v="1432659793"/>
    <b v="0"/>
    <n v="607"/>
    <b v="1"/>
    <s v="technology/hardware"/>
    <n v="47.47"/>
    <x v="2"/>
    <n v="2015"/>
    <x v="30"/>
  </r>
  <r>
    <n v="508"/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x v="2080"/>
    <n v="1444690700"/>
    <b v="0"/>
    <n v="50"/>
    <b v="1"/>
    <s v="technology/hardware"/>
    <n v="101.56"/>
    <x v="2"/>
    <n v="2015"/>
    <x v="30"/>
  </r>
  <r>
    <n v="115"/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x v="2081"/>
    <n v="1333597555"/>
    <b v="0"/>
    <n v="55"/>
    <b v="1"/>
    <s v="music/indie rock"/>
    <n v="72.91"/>
    <x v="4"/>
    <n v="2012"/>
    <x v="14"/>
  </r>
  <r>
    <n v="111"/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x v="2082"/>
    <n v="1316919196"/>
    <b v="0"/>
    <n v="38"/>
    <b v="1"/>
    <s v="music/indie rock"/>
    <n v="43.71"/>
    <x v="4"/>
    <n v="2011"/>
    <x v="14"/>
  </r>
  <r>
    <n v="113"/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x v="2083"/>
    <n v="1336238395"/>
    <b v="0"/>
    <n v="25"/>
    <b v="1"/>
    <s v="music/indie rock"/>
    <n v="34"/>
    <x v="4"/>
    <n v="2012"/>
    <x v="14"/>
  </r>
  <r>
    <n v="108"/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x v="2084"/>
    <n v="1396468782"/>
    <b v="0"/>
    <n v="46"/>
    <b v="1"/>
    <s v="music/indie rock"/>
    <n v="70.650000000000006"/>
    <x v="4"/>
    <n v="2014"/>
    <x v="14"/>
  </r>
  <r>
    <n v="124"/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x v="2085"/>
    <n v="1339790587"/>
    <b v="0"/>
    <n v="83"/>
    <b v="1"/>
    <s v="music/indie rock"/>
    <n v="89.3"/>
    <x v="4"/>
    <n v="2012"/>
    <x v="14"/>
  </r>
  <r>
    <n v="101"/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x v="2086"/>
    <n v="1321200332"/>
    <b v="0"/>
    <n v="35"/>
    <b v="1"/>
    <s v="music/indie rock"/>
    <n v="115.09"/>
    <x v="4"/>
    <n v="2011"/>
    <x v="14"/>
  </r>
  <r>
    <n v="104"/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x v="2087"/>
    <n v="1312865658"/>
    <b v="0"/>
    <n v="25"/>
    <b v="1"/>
    <s v="music/indie rock"/>
    <n v="62.12"/>
    <x v="4"/>
    <n v="2011"/>
    <x v="14"/>
  </r>
  <r>
    <n v="116"/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x v="2088"/>
    <n v="1281028152"/>
    <b v="0"/>
    <n v="75"/>
    <b v="1"/>
    <s v="music/indie rock"/>
    <n v="46.2"/>
    <x v="4"/>
    <n v="2010"/>
    <x v="14"/>
  </r>
  <r>
    <n v="120"/>
    <n v="2089"/>
    <s v="Little Moses EP"/>
    <s v="Little Moses is trying to record their first EP, and we can't do it without your help!"/>
    <x v="30"/>
    <n v="3010.01"/>
    <x v="0"/>
    <x v="0"/>
    <s v="USD"/>
    <n v="1375408194"/>
    <x v="2089"/>
    <n v="1372384194"/>
    <b v="0"/>
    <n v="62"/>
    <b v="1"/>
    <s v="music/indie rock"/>
    <n v="48.55"/>
    <x v="4"/>
    <n v="2013"/>
    <x v="14"/>
  </r>
  <r>
    <n v="115"/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x v="2090"/>
    <n v="1359104955"/>
    <b v="0"/>
    <n v="160"/>
    <b v="1"/>
    <s v="music/indie rock"/>
    <n v="57.52"/>
    <x v="4"/>
    <n v="2013"/>
    <x v="14"/>
  </r>
  <r>
    <n v="120"/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x v="0"/>
    <s v="USD"/>
    <n v="1299009600"/>
    <x v="2091"/>
    <n v="1294818278"/>
    <b v="0"/>
    <n v="246"/>
    <b v="1"/>
    <s v="music/indie rock"/>
    <n v="88.15"/>
    <x v="4"/>
    <n v="2011"/>
    <x v="14"/>
  </r>
  <r>
    <n v="101"/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x v="2092"/>
    <n v="1312822732"/>
    <b v="0"/>
    <n v="55"/>
    <b v="1"/>
    <s v="music/indie rock"/>
    <n v="110.49"/>
    <x v="4"/>
    <n v="2011"/>
    <x v="14"/>
  </r>
  <r>
    <n v="102"/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x v="2093"/>
    <n v="1351024232"/>
    <b v="0"/>
    <n v="23"/>
    <b v="1"/>
    <s v="music/indie rock"/>
    <n v="66.83"/>
    <x v="4"/>
    <n v="2012"/>
    <x v="14"/>
  </r>
  <r>
    <n v="121"/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x v="2094"/>
    <n v="1327969730"/>
    <b v="0"/>
    <n v="72"/>
    <b v="1"/>
    <s v="music/indie rock"/>
    <n v="58.6"/>
    <x v="4"/>
    <n v="2012"/>
    <x v="14"/>
  </r>
  <r>
    <n v="100"/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x v="2095"/>
    <n v="1312392973"/>
    <b v="0"/>
    <n v="22"/>
    <b v="1"/>
    <s v="music/indie rock"/>
    <n v="113.64"/>
    <x v="4"/>
    <n v="2011"/>
    <x v="14"/>
  </r>
  <r>
    <n v="102"/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x v="2096"/>
    <n v="1349892735"/>
    <b v="0"/>
    <n v="14"/>
    <b v="1"/>
    <s v="music/indie rock"/>
    <n v="43.57"/>
    <x v="4"/>
    <n v="2012"/>
    <x v="14"/>
  </r>
  <r>
    <n v="100"/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x v="2097"/>
    <n v="1317564135"/>
    <b v="0"/>
    <n v="38"/>
    <b v="1"/>
    <s v="music/indie rock"/>
    <n v="78.95"/>
    <x v="4"/>
    <n v="2011"/>
    <x v="14"/>
  </r>
  <r>
    <n v="100"/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x v="2098"/>
    <n v="1328582635"/>
    <b v="0"/>
    <n v="32"/>
    <b v="1"/>
    <s v="music/indie rock"/>
    <n v="188.13"/>
    <x v="4"/>
    <n v="2012"/>
    <x v="14"/>
  </r>
  <r>
    <n v="132"/>
    <n v="2099"/>
    <s v="Roosevelt Died."/>
    <s v="Our tour van died, we need help!"/>
    <x v="9"/>
    <n v="3971"/>
    <x v="0"/>
    <x v="0"/>
    <s v="USD"/>
    <n v="1435808400"/>
    <x v="2099"/>
    <n v="1434650084"/>
    <b v="0"/>
    <n v="63"/>
    <b v="1"/>
    <s v="music/indie rock"/>
    <n v="63.03"/>
    <x v="4"/>
    <n v="2015"/>
    <x v="14"/>
  </r>
  <r>
    <n v="137"/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x v="2100"/>
    <n v="1339704141"/>
    <b v="0"/>
    <n v="27"/>
    <b v="1"/>
    <s v="music/indie rock"/>
    <n v="30.37"/>
    <x v="4"/>
    <n v="2012"/>
    <x v="14"/>
  </r>
  <r>
    <n v="113"/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x v="2101"/>
    <n v="1323920114"/>
    <b v="0"/>
    <n v="44"/>
    <b v="1"/>
    <s v="music/indie rock"/>
    <n v="51.48"/>
    <x v="4"/>
    <n v="2011"/>
    <x v="14"/>
  </r>
  <r>
    <n v="136"/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x v="2102"/>
    <n v="1302036648"/>
    <b v="0"/>
    <n v="38"/>
    <b v="1"/>
    <s v="music/indie rock"/>
    <n v="35.79"/>
    <x v="4"/>
    <n v="2011"/>
    <x v="14"/>
  </r>
  <r>
    <n v="146"/>
    <n v="2103"/>
    <s v="Matthew Moon's New Album"/>
    <s v="Indie rocker, Matthew Moon, has something to share with you..."/>
    <x v="198"/>
    <n v="11364"/>
    <x v="0"/>
    <x v="0"/>
    <s v="USD"/>
    <n v="1352488027"/>
    <x v="2103"/>
    <n v="1349892427"/>
    <b v="0"/>
    <n v="115"/>
    <b v="1"/>
    <s v="music/indie rock"/>
    <n v="98.82"/>
    <x v="4"/>
    <n v="2012"/>
    <x v="14"/>
  </r>
  <r>
    <n v="130"/>
    <n v="2104"/>
    <s v="In the Raw: the ink &amp; the Echo's debut album"/>
    <s v="In the Raw is Seattle's the Ink &amp; the Echo's debut album.  It is honest, compelling, and speaks of raw human emotion."/>
    <x v="134"/>
    <n v="1036"/>
    <x v="0"/>
    <x v="0"/>
    <s v="USD"/>
    <n v="1369958400"/>
    <x v="2104"/>
    <n v="1367286434"/>
    <b v="0"/>
    <n v="37"/>
    <b v="1"/>
    <s v="music/indie rock"/>
    <n v="28"/>
    <x v="4"/>
    <n v="2013"/>
    <x v="14"/>
  </r>
  <r>
    <n v="254"/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x v="2105"/>
    <n v="1415472953"/>
    <b v="0"/>
    <n v="99"/>
    <b v="1"/>
    <s v="music/indie rock"/>
    <n v="51.31"/>
    <x v="4"/>
    <n v="2014"/>
    <x v="14"/>
  </r>
  <r>
    <n v="107"/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x v="2106"/>
    <n v="1356584974"/>
    <b v="0"/>
    <n v="44"/>
    <b v="1"/>
    <s v="music/indie rock"/>
    <n v="53.52"/>
    <x v="4"/>
    <n v="2012"/>
    <x v="14"/>
  </r>
  <r>
    <n v="108"/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x v="2107"/>
    <n v="1413997393"/>
    <b v="0"/>
    <n v="58"/>
    <b v="1"/>
    <s v="music/indie rock"/>
    <n v="37.15"/>
    <x v="4"/>
    <n v="2014"/>
    <x v="14"/>
  </r>
  <r>
    <n v="107"/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x v="0"/>
    <s v="USD"/>
    <n v="1347249300"/>
    <x v="2108"/>
    <n v="1344917580"/>
    <b v="0"/>
    <n v="191"/>
    <b v="1"/>
    <s v="music/indie rock"/>
    <n v="89.9"/>
    <x v="4"/>
    <n v="2012"/>
    <x v="14"/>
  </r>
  <r>
    <n v="107"/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x v="2109"/>
    <n v="1433523617"/>
    <b v="0"/>
    <n v="40"/>
    <b v="1"/>
    <s v="music/indie rock"/>
    <n v="106.53"/>
    <x v="4"/>
    <n v="2015"/>
    <x v="14"/>
  </r>
  <r>
    <n v="100"/>
    <n v="2110"/>
    <s v="&quot;Vision&quot; - New Album - Brent Brown"/>
    <s v="Brent Brown's breakout new album! Requires help from the record label... You!"/>
    <x v="13"/>
    <n v="2007"/>
    <x v="0"/>
    <x v="0"/>
    <s v="USD"/>
    <n v="1401253140"/>
    <x v="2110"/>
    <n v="1398873969"/>
    <b v="0"/>
    <n v="38"/>
    <b v="1"/>
    <s v="music/indie rock"/>
    <n v="52.82"/>
    <x v="4"/>
    <n v="2014"/>
    <x v="14"/>
  </r>
  <r>
    <n v="107"/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x v="2111"/>
    <n v="1307594625"/>
    <b v="0"/>
    <n v="39"/>
    <b v="1"/>
    <s v="music/indie rock"/>
    <n v="54.62"/>
    <x v="4"/>
    <n v="2011"/>
    <x v="14"/>
  </r>
  <r>
    <n v="100"/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x v="2112"/>
    <n v="1364854593"/>
    <b v="0"/>
    <n v="11"/>
    <b v="1"/>
    <s v="music/indie rock"/>
    <n v="27.27"/>
    <x v="4"/>
    <n v="2013"/>
    <x v="14"/>
  </r>
  <r>
    <n v="105"/>
    <n v="2113"/>
    <s v="Summer Underground // Honeycomb LP"/>
    <s v="Help us fund our second full-length album Honeycomb!"/>
    <x v="39"/>
    <n v="7340"/>
    <x v="0"/>
    <x v="0"/>
    <s v="USD"/>
    <n v="1411505176"/>
    <x v="2113"/>
    <n v="1408481176"/>
    <b v="0"/>
    <n v="107"/>
    <b v="1"/>
    <s v="music/indie rock"/>
    <n v="68.599999999999994"/>
    <x v="4"/>
    <n v="2014"/>
    <x v="14"/>
  </r>
  <r>
    <n v="105"/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x v="2114"/>
    <n v="1286480070"/>
    <b v="0"/>
    <n v="147"/>
    <b v="1"/>
    <s v="music/indie rock"/>
    <n v="35.61"/>
    <x v="4"/>
    <n v="2010"/>
    <x v="14"/>
  </r>
  <r>
    <n v="226"/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x v="2115"/>
    <n v="1295575001"/>
    <b v="0"/>
    <n v="36"/>
    <b v="1"/>
    <s v="music/indie rock"/>
    <n v="94.03"/>
    <x v="4"/>
    <n v="2011"/>
    <x v="14"/>
  </r>
  <r>
    <n v="101"/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x v="0"/>
    <s v="USD"/>
    <n v="1349203203"/>
    <x v="2116"/>
    <n v="1345056003"/>
    <b v="0"/>
    <n v="92"/>
    <b v="1"/>
    <s v="music/indie rock"/>
    <n v="526.46"/>
    <x v="4"/>
    <n v="2012"/>
    <x v="14"/>
  </r>
  <r>
    <n v="148"/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x v="2117"/>
    <n v="1444699549"/>
    <b v="0"/>
    <n v="35"/>
    <b v="1"/>
    <s v="music/indie rock"/>
    <n v="50.66"/>
    <x v="4"/>
    <n v="2015"/>
    <x v="14"/>
  </r>
  <r>
    <n v="135"/>
    <n v="2118"/>
    <s v="PORCHES. vs. THE U.S.A."/>
    <s v="PORCHES.  and Documentarians tour from New York to San Francisco and back."/>
    <x v="28"/>
    <n v="1346.11"/>
    <x v="0"/>
    <x v="0"/>
    <s v="USD"/>
    <n v="1311538136"/>
    <x v="2118"/>
    <n v="1308946136"/>
    <b v="0"/>
    <n v="17"/>
    <b v="1"/>
    <s v="music/indie rock"/>
    <n v="79.180000000000007"/>
    <x v="4"/>
    <n v="2011"/>
    <x v="14"/>
  </r>
  <r>
    <n v="101"/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x v="2119"/>
    <n v="1342494445"/>
    <b v="0"/>
    <n v="22"/>
    <b v="1"/>
    <s v="music/indie rock"/>
    <n v="91.59"/>
    <x v="4"/>
    <n v="2012"/>
    <x v="14"/>
  </r>
  <r>
    <n v="101"/>
    <n v="2120"/>
    <s v="Hearty Har Full Length Album"/>
    <s v="&lt;3_x000a_Coming in from outer space. Help Hearty Har record their 1st album!!"/>
    <x v="6"/>
    <n v="8070.43"/>
    <x v="0"/>
    <x v="0"/>
    <s v="USD"/>
    <n v="1388617736"/>
    <x v="2120"/>
    <n v="1384384136"/>
    <b v="0"/>
    <n v="69"/>
    <b v="1"/>
    <s v="music/indie rock"/>
    <n v="116.96"/>
    <x v="4"/>
    <n v="2013"/>
    <x v="14"/>
  </r>
  <r>
    <n v="1"/>
    <n v="2121"/>
    <s v="Legend of Decay"/>
    <s v="Join us on an epic journey to discover a millennia old secret which will change the world forever."/>
    <x v="63"/>
    <n v="284"/>
    <x v="2"/>
    <x v="16"/>
    <s v="CHF"/>
    <n v="1484156948"/>
    <x v="2121"/>
    <n v="1481564948"/>
    <b v="0"/>
    <n v="10"/>
    <b v="0"/>
    <s v="games/video games"/>
    <n v="28.4"/>
    <x v="6"/>
    <n v="2016"/>
    <x v="17"/>
  </r>
  <r>
    <n v="0"/>
    <n v="2122"/>
    <s v="CapitÃ¡n Kalani y el sindicato robÃ³tico"/>
    <s v="Captain Kalani it's a retro game full of nostalgia for the old gamers but interesting for the new ones"/>
    <x v="58"/>
    <n v="310"/>
    <x v="2"/>
    <x v="14"/>
    <s v="MXN"/>
    <n v="1483773169"/>
    <x v="2122"/>
    <n v="1481181169"/>
    <b v="0"/>
    <n v="3"/>
    <b v="0"/>
    <s v="games/video games"/>
    <n v="103.33"/>
    <x v="6"/>
    <n v="2016"/>
    <x v="17"/>
  </r>
  <r>
    <n v="10"/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x v="0"/>
    <s v="USD"/>
    <n v="1268636340"/>
    <x v="2123"/>
    <n v="1263982307"/>
    <b v="0"/>
    <n v="5"/>
    <b v="0"/>
    <s v="games/video games"/>
    <n v="10"/>
    <x v="6"/>
    <n v="2010"/>
    <x v="17"/>
  </r>
  <r>
    <n v="10"/>
    <n v="2124"/>
    <s v="AZAMAR"/>
    <s v="AZAMAR is a Role Playing Game world involving fantasy and high magic, based on the popular OpenD6 OGL using the Cinema6 RPG Framework."/>
    <x v="184"/>
    <n v="115"/>
    <x v="2"/>
    <x v="0"/>
    <s v="USD"/>
    <n v="1291093200"/>
    <x v="2124"/>
    <n v="1286930435"/>
    <b v="0"/>
    <n v="5"/>
    <b v="0"/>
    <s v="games/video games"/>
    <n v="23"/>
    <x v="6"/>
    <n v="2010"/>
    <x v="17"/>
  </r>
  <r>
    <n v="1"/>
    <n v="2125"/>
    <s v="Becoming - A Metaphysical Game About Mental Illness"/>
    <s v="Becoming is a video game that aims to portray mental illness through a metaphysical and emotional story."/>
    <x v="127"/>
    <n v="852"/>
    <x v="2"/>
    <x v="0"/>
    <s v="USD"/>
    <n v="1438734833"/>
    <x v="2125"/>
    <n v="1436142833"/>
    <b v="0"/>
    <n v="27"/>
    <b v="0"/>
    <s v="games/video games"/>
    <n v="31.56"/>
    <x v="6"/>
    <n v="2015"/>
    <x v="17"/>
  </r>
  <r>
    <n v="0"/>
    <n v="2126"/>
    <s v="DodgeBall Blitz"/>
    <s v="Lead your team to victory in this fast-paced, action, sports game! Use Power-ups and avoid attacks as you fight for victory!"/>
    <x v="22"/>
    <n v="10"/>
    <x v="2"/>
    <x v="0"/>
    <s v="USD"/>
    <n v="1418080887"/>
    <x v="2126"/>
    <n v="1415488887"/>
    <b v="0"/>
    <n v="2"/>
    <b v="0"/>
    <s v="games/video games"/>
    <n v="5"/>
    <x v="6"/>
    <n v="2014"/>
    <x v="17"/>
  </r>
  <r>
    <n v="29"/>
    <n v="2127"/>
    <s v="Three Monkeys - Part 1: Into the Abyss"/>
    <s v="Three Monkeys is an audio adventure game for PC."/>
    <x v="89"/>
    <n v="8076"/>
    <x v="2"/>
    <x v="1"/>
    <s v="GBP"/>
    <n v="1426158463"/>
    <x v="2127"/>
    <n v="1423570063"/>
    <b v="0"/>
    <n v="236"/>
    <b v="0"/>
    <s v="games/video games"/>
    <n v="34.22"/>
    <x v="6"/>
    <n v="2015"/>
    <x v="17"/>
  </r>
  <r>
    <n v="0"/>
    <n v="2128"/>
    <s v="Makayla's Quest"/>
    <s v="The Royal Snail has misdelivered all the invitations to the Royal Ball.  It's up to Makayla to set things right in the Fairy Forest"/>
    <x v="36"/>
    <n v="25"/>
    <x v="2"/>
    <x v="5"/>
    <s v="CAD"/>
    <n v="1411324369"/>
    <x v="2128"/>
    <n v="1406140369"/>
    <b v="0"/>
    <n v="1"/>
    <b v="0"/>
    <s v="games/video games"/>
    <n v="25"/>
    <x v="6"/>
    <n v="2014"/>
    <x v="17"/>
  </r>
  <r>
    <n v="12"/>
    <n v="2129"/>
    <s v="Pretty Kitty Fuzzy"/>
    <s v="PKF is a Cat-Tastic 2D side-scrolling shooter! Stand up to all the big meanies with the power of positivity and save the universe!"/>
    <x v="13"/>
    <n v="236"/>
    <x v="2"/>
    <x v="0"/>
    <s v="USD"/>
    <n v="1457570100"/>
    <x v="2129"/>
    <n v="1454978100"/>
    <b v="0"/>
    <n v="12"/>
    <b v="0"/>
    <s v="games/video games"/>
    <n v="19.670000000000002"/>
    <x v="6"/>
    <n v="2016"/>
    <x v="17"/>
  </r>
  <r>
    <n v="0"/>
    <n v="2130"/>
    <s v="Wondrous Adventures: A Kid's Game"/>
    <s v="You are the hero tasked to save your home from the villainous Sanword."/>
    <x v="247"/>
    <n v="85"/>
    <x v="2"/>
    <x v="0"/>
    <s v="USD"/>
    <n v="1408154663"/>
    <x v="2130"/>
    <n v="1405130663"/>
    <b v="0"/>
    <n v="4"/>
    <b v="0"/>
    <s v="games/video games"/>
    <n v="21.25"/>
    <x v="6"/>
    <n v="2014"/>
    <x v="17"/>
  </r>
  <r>
    <n v="5"/>
    <n v="2131"/>
    <s v="Scout's Honor"/>
    <s v="From frightened girl to empowered woman, Scout's Honor is a tale about facing your fears and overcoming odds."/>
    <x v="2"/>
    <n v="25"/>
    <x v="2"/>
    <x v="0"/>
    <s v="USD"/>
    <n v="1436677091"/>
    <x v="2131"/>
    <n v="1434085091"/>
    <b v="0"/>
    <n v="3"/>
    <b v="0"/>
    <s v="games/video games"/>
    <n v="8.33"/>
    <x v="6"/>
    <n v="2015"/>
    <x v="17"/>
  </r>
  <r>
    <n v="2"/>
    <n v="2132"/>
    <s v="Universe Rush"/>
    <s v="Fight your way to dominate the universe. Be the first to try our engaging cross-platform mmo-strategy and bring it closer to reality."/>
    <x v="57"/>
    <n v="2112.9899999999998"/>
    <x v="2"/>
    <x v="0"/>
    <s v="USD"/>
    <n v="1391427692"/>
    <x v="2132"/>
    <n v="1388835692"/>
    <b v="0"/>
    <n v="99"/>
    <b v="0"/>
    <s v="games/video games"/>
    <n v="21.34"/>
    <x v="6"/>
    <n v="2014"/>
    <x v="17"/>
  </r>
  <r>
    <n v="2"/>
    <n v="2133"/>
    <s v="Waddle Slide - An App for iPhone and Android"/>
    <s v="Waddle Slide is an iPhone/Android application. The app is based around a penguin, who's objective is to find his way back to his igloo."/>
    <x v="28"/>
    <n v="16"/>
    <x v="2"/>
    <x v="0"/>
    <s v="USD"/>
    <n v="1303628340"/>
    <x v="2133"/>
    <n v="1300328399"/>
    <b v="0"/>
    <n v="3"/>
    <b v="0"/>
    <s v="games/video games"/>
    <n v="5.33"/>
    <x v="6"/>
    <n v="2011"/>
    <x v="17"/>
  </r>
  <r>
    <n v="2"/>
    <n v="2134"/>
    <s v="Prehistoric Landing"/>
    <s v="1st person Action Survivalist Rpg game. You get sent to a deadly Island to die not knowing that your not alone on the island."/>
    <x v="12"/>
    <n v="104"/>
    <x v="2"/>
    <x v="0"/>
    <s v="USD"/>
    <n v="1367097391"/>
    <x v="2134"/>
    <n v="1364505391"/>
    <b v="0"/>
    <n v="3"/>
    <b v="0"/>
    <s v="games/video games"/>
    <n v="34.67"/>
    <x v="6"/>
    <n v="2013"/>
    <x v="17"/>
  </r>
  <r>
    <n v="10"/>
    <n v="2135"/>
    <s v="Tesla's Electric Mist"/>
    <s v="Point-and-click adventure: The mysterious Nikola Tesla, a time traveling device, and an experiment gone wrong in Colorado Springs"/>
    <x v="10"/>
    <n v="478"/>
    <x v="2"/>
    <x v="0"/>
    <s v="USD"/>
    <n v="1349392033"/>
    <x v="2135"/>
    <n v="1346800033"/>
    <b v="0"/>
    <n v="22"/>
    <b v="0"/>
    <s v="games/video games"/>
    <n v="21.73"/>
    <x v="6"/>
    <n v="2012"/>
    <x v="17"/>
  </r>
  <r>
    <n v="0"/>
    <n v="2136"/>
    <s v="Dark Paradise"/>
    <s v="A dark and twisted game with physiological madness and corruption as a man becomes the ultimate bio weapon."/>
    <x v="58"/>
    <n v="47.69"/>
    <x v="2"/>
    <x v="0"/>
    <s v="USD"/>
    <n v="1382184786"/>
    <x v="2136"/>
    <n v="1379592786"/>
    <b v="0"/>
    <n v="4"/>
    <b v="0"/>
    <s v="games/video games"/>
    <n v="11.92"/>
    <x v="6"/>
    <n v="2013"/>
    <x v="17"/>
  </r>
  <r>
    <n v="28"/>
    <n v="2137"/>
    <s v="Late To The Party : A Cold War Espionage RPG in the Baltics"/>
    <s v="Arrest, interrogate, and uncover the truth as a local woman recruited by the KGB. For Windows, Mac &amp; Linux."/>
    <x v="63"/>
    <n v="14203"/>
    <x v="2"/>
    <x v="5"/>
    <s v="CAD"/>
    <n v="1417804229"/>
    <x v="2137"/>
    <n v="1415212229"/>
    <b v="0"/>
    <n v="534"/>
    <b v="0"/>
    <s v="games/video games"/>
    <n v="26.6"/>
    <x v="6"/>
    <n v="2014"/>
    <x v="17"/>
  </r>
  <r>
    <n v="13"/>
    <n v="2138"/>
    <s v="Tales Of Tameria - Dawning Light"/>
    <s v="A game with a mixture of a few genres from RPG, Simulation and to adventure elements."/>
    <x v="28"/>
    <n v="128"/>
    <x v="2"/>
    <x v="1"/>
    <s v="GBP"/>
    <n v="1383959939"/>
    <x v="2138"/>
    <n v="1381364339"/>
    <b v="0"/>
    <n v="12"/>
    <b v="0"/>
    <s v="games/video games"/>
    <n v="10.67"/>
    <x v="6"/>
    <n v="2013"/>
    <x v="17"/>
  </r>
  <r>
    <n v="5"/>
    <n v="2139"/>
    <s v="Manorkept"/>
    <s v="An adventuring RPG with ghosts, mysteries, and flexible gameplay paths, Manorkept is a game that promises an unforgettable experience."/>
    <x v="11"/>
    <n v="1626"/>
    <x v="2"/>
    <x v="0"/>
    <s v="USD"/>
    <n v="1478196008"/>
    <x v="2139"/>
    <n v="1475604008"/>
    <b v="0"/>
    <n v="56"/>
    <b v="0"/>
    <s v="games/video games"/>
    <n v="29.04"/>
    <x v="6"/>
    <n v="2016"/>
    <x v="17"/>
  </r>
  <r>
    <n v="0"/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x v="0"/>
    <s v="USD"/>
    <n v="1357934424"/>
    <x v="2140"/>
    <n v="1355342424"/>
    <b v="0"/>
    <n v="11"/>
    <b v="0"/>
    <s v="games/video games"/>
    <n v="50.91"/>
    <x v="6"/>
    <n v="2012"/>
    <x v="17"/>
  </r>
  <r>
    <n v="0"/>
    <n v="2141"/>
    <s v="King of Consoles"/>
    <s v="A place where people can test out the latest video games, for an hourly fee. It's cheaper than wasting money on a $60 game that sucked"/>
    <x v="36"/>
    <n v="0"/>
    <x v="2"/>
    <x v="0"/>
    <s v="USD"/>
    <n v="1415947159"/>
    <x v="2141"/>
    <n v="1413351559"/>
    <b v="0"/>
    <n v="0"/>
    <b v="0"/>
    <s v="games/video games"/>
    <n v="0"/>
    <x v="6"/>
    <n v="2014"/>
    <x v="17"/>
  </r>
  <r>
    <n v="6"/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x v="12"/>
    <s v="EUR"/>
    <n v="1451494210"/>
    <x v="2142"/>
    <n v="1449075010"/>
    <b v="0"/>
    <n v="12"/>
    <b v="0"/>
    <s v="games/video games"/>
    <n v="50.08"/>
    <x v="6"/>
    <n v="2015"/>
    <x v="17"/>
  </r>
  <r>
    <n v="11"/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x v="0"/>
    <s v="USD"/>
    <n v="1279738800"/>
    <x v="2143"/>
    <n v="1275599812"/>
    <b v="0"/>
    <n v="5"/>
    <b v="0"/>
    <s v="games/video games"/>
    <n v="45"/>
    <x v="6"/>
    <n v="2010"/>
    <x v="17"/>
  </r>
  <r>
    <n v="2"/>
    <n v="2144"/>
    <s v="Project Starborn"/>
    <s v="A thousand community-built sandbox games (and more!) with a fully-customizable game engine."/>
    <x v="322"/>
    <n v="607"/>
    <x v="2"/>
    <x v="0"/>
    <s v="USD"/>
    <n v="1379164040"/>
    <x v="2144"/>
    <n v="1376399240"/>
    <b v="0"/>
    <n v="24"/>
    <b v="0"/>
    <s v="games/video games"/>
    <n v="25.29"/>
    <x v="6"/>
    <n v="2013"/>
    <x v="17"/>
  </r>
  <r>
    <n v="30"/>
    <n v="2145"/>
    <s v="Theocalypse - Mythology and Modern day collide in this RPG"/>
    <s v="When the gods of religions and days passed return to our modern world, humanity must fight for its survival and future."/>
    <x v="36"/>
    <n v="4565"/>
    <x v="2"/>
    <x v="0"/>
    <s v="USD"/>
    <n v="1385534514"/>
    <x v="2145"/>
    <n v="1382938914"/>
    <b v="0"/>
    <n v="89"/>
    <b v="0"/>
    <s v="games/video games"/>
    <n v="51.29"/>
    <x v="6"/>
    <n v="2013"/>
    <x v="17"/>
  </r>
  <r>
    <n v="0"/>
    <n v="2146"/>
    <s v="Nanaue eSports"/>
    <s v="New professional gaming organization with a tournament winning Dota 2 team, &amp; divisions in all eSports games looking to re brand/expand"/>
    <x v="10"/>
    <n v="1"/>
    <x v="2"/>
    <x v="0"/>
    <s v="USD"/>
    <n v="1455207510"/>
    <x v="2146"/>
    <n v="1453997910"/>
    <b v="0"/>
    <n v="1"/>
    <b v="0"/>
    <s v="games/video games"/>
    <n v="1"/>
    <x v="6"/>
    <n v="2016"/>
    <x v="17"/>
  </r>
  <r>
    <n v="1"/>
    <n v="2147"/>
    <s v="Johnny Rocketfingers 3"/>
    <s v="A Point and Click Adventure on Steroids."/>
    <x v="303"/>
    <n v="2716"/>
    <x v="2"/>
    <x v="0"/>
    <s v="USD"/>
    <n v="1416125148"/>
    <x v="2147"/>
    <n v="1413356748"/>
    <b v="0"/>
    <n v="55"/>
    <b v="0"/>
    <s v="games/video games"/>
    <n v="49.38"/>
    <x v="6"/>
    <n v="2014"/>
    <x v="17"/>
  </r>
  <r>
    <n v="2"/>
    <n v="2148"/>
    <s v="ZomBlock's"/>
    <s v="zomblock's is a online zombie survival game where you can craft new weapons,find food and water to keep yourself alive."/>
    <x v="213"/>
    <n v="2"/>
    <x v="2"/>
    <x v="1"/>
    <s v="GBP"/>
    <n v="1427992582"/>
    <x v="2148"/>
    <n v="1425404182"/>
    <b v="0"/>
    <n v="2"/>
    <b v="0"/>
    <s v="games/video games"/>
    <n v="1"/>
    <x v="6"/>
    <n v="2015"/>
    <x v="17"/>
  </r>
  <r>
    <n v="0"/>
    <n v="2149"/>
    <s v="Project Gert on Xbox Live "/>
    <s v="Project Gert is a sequel to the Android game Project Gert, for Xbox Live.  One character embodying two personality's, and sets of abilities.  "/>
    <x v="13"/>
    <n v="0"/>
    <x v="2"/>
    <x v="0"/>
    <s v="USD"/>
    <n v="1280534400"/>
    <x v="2149"/>
    <n v="1277512556"/>
    <b v="0"/>
    <n v="0"/>
    <b v="0"/>
    <s v="games/video games"/>
    <n v="0"/>
    <x v="6"/>
    <n v="2010"/>
    <x v="17"/>
  </r>
  <r>
    <n v="1"/>
    <n v="2150"/>
    <s v="The Unknown Door"/>
    <s v="A pixel styled open world detective game."/>
    <x v="63"/>
    <n v="405"/>
    <x v="2"/>
    <x v="10"/>
    <s v="NOK"/>
    <n v="1468392599"/>
    <x v="2150"/>
    <n v="1465800599"/>
    <b v="0"/>
    <n v="4"/>
    <b v="0"/>
    <s v="games/video games"/>
    <n v="101.25"/>
    <x v="6"/>
    <n v="2016"/>
    <x v="17"/>
  </r>
  <r>
    <n v="0"/>
    <n v="2151"/>
    <s v="Handee Job for PS4 Gets on Shark Tank"/>
    <s v="Crazy Artist makes gaming more comfortable and fun for Playstation 4 users. I really want to give you a Handee Job!"/>
    <x v="101"/>
    <n v="118"/>
    <x v="2"/>
    <x v="0"/>
    <s v="USD"/>
    <n v="1467231614"/>
    <x v="2151"/>
    <n v="1464639614"/>
    <b v="0"/>
    <n v="6"/>
    <b v="0"/>
    <s v="games/video games"/>
    <n v="19.670000000000002"/>
    <x v="6"/>
    <n v="2016"/>
    <x v="17"/>
  </r>
  <r>
    <n v="0"/>
    <n v="2152"/>
    <s v="Space Shooter RPG+"/>
    <s v="Our game is going to be a space shooter that has RPG elements with New Game+! It will be unlike any space shooter ever played."/>
    <x v="11"/>
    <n v="50"/>
    <x v="2"/>
    <x v="0"/>
    <s v="USD"/>
    <n v="1394909909"/>
    <x v="2152"/>
    <n v="1392321509"/>
    <b v="0"/>
    <n v="4"/>
    <b v="0"/>
    <s v="games/video games"/>
    <n v="12.5"/>
    <x v="6"/>
    <n v="2014"/>
    <x v="17"/>
  </r>
  <r>
    <n v="0"/>
    <n v="2153"/>
    <s v="It's The GOD Complex"/>
    <s v="Crowdfunding the Gamers Way. An online game with real world consequences.Do you dare to play? Can you turn the world around?"/>
    <x v="323"/>
    <n v="34"/>
    <x v="2"/>
    <x v="0"/>
    <s v="USD"/>
    <n v="1420876740"/>
    <x v="2153"/>
    <n v="1417470718"/>
    <b v="0"/>
    <n v="4"/>
    <b v="0"/>
    <s v="games/video games"/>
    <n v="8.5"/>
    <x v="6"/>
    <n v="2014"/>
    <x v="17"/>
  </r>
  <r>
    <n v="1"/>
    <n v="2154"/>
    <s v="Demigods - Rise of the Children - Part 1 (Design)"/>
    <s v="A Real Time Strategy game based on Greek mythology in a fictional world."/>
    <x v="49"/>
    <n v="2"/>
    <x v="2"/>
    <x v="0"/>
    <s v="USD"/>
    <n v="1390921827"/>
    <x v="2154"/>
    <n v="1389193827"/>
    <b v="0"/>
    <n v="2"/>
    <b v="0"/>
    <s v="games/video games"/>
    <n v="1"/>
    <x v="6"/>
    <n v="2014"/>
    <x v="17"/>
  </r>
  <r>
    <n v="2"/>
    <n v="2155"/>
    <s v="VoxelMaze"/>
    <s v="A Level Editor, Turned up to eleven. Infinite creativity in one package, solo or with up to 16 of your friends."/>
    <x v="10"/>
    <n v="115"/>
    <x v="2"/>
    <x v="1"/>
    <s v="GBP"/>
    <n v="1459443385"/>
    <x v="2155"/>
    <n v="1456854985"/>
    <b v="0"/>
    <n v="5"/>
    <b v="0"/>
    <s v="games/video games"/>
    <n v="23"/>
    <x v="6"/>
    <n v="2016"/>
    <x v="17"/>
  </r>
  <r>
    <n v="3"/>
    <n v="2156"/>
    <s v="Beyond Black Space"/>
    <s v="Captain and manage your ship along with your crew in this deep space adventure! (PC/Linux/Mac)"/>
    <x v="324"/>
    <n v="1493"/>
    <x v="2"/>
    <x v="0"/>
    <s v="USD"/>
    <n v="1379363406"/>
    <x v="2156"/>
    <n v="1375475406"/>
    <b v="0"/>
    <n v="83"/>
    <b v="0"/>
    <s v="games/video games"/>
    <n v="17.989999999999998"/>
    <x v="6"/>
    <n v="2013"/>
    <x v="17"/>
  </r>
  <r>
    <n v="28"/>
    <n v="2157"/>
    <s v="Nin"/>
    <s v="Gamers and 90's fans unite in this small tale of epic proportions!"/>
    <x v="96"/>
    <n v="21144"/>
    <x v="2"/>
    <x v="0"/>
    <s v="USD"/>
    <n v="1482479940"/>
    <x v="2157"/>
    <n v="1479684783"/>
    <b v="0"/>
    <n v="57"/>
    <b v="0"/>
    <s v="games/video games"/>
    <n v="370.95"/>
    <x v="6"/>
    <n v="2016"/>
    <x v="17"/>
  </r>
  <r>
    <n v="7"/>
    <n v="2158"/>
    <s v="PerfectGolf"/>
    <s v="A next generation golf game with a course designer and a massively multiplayer online tour. Join the fun and help us create it"/>
    <x v="82"/>
    <n v="19770.11"/>
    <x v="2"/>
    <x v="0"/>
    <s v="USD"/>
    <n v="1360009774"/>
    <x v="2158"/>
    <n v="1356121774"/>
    <b v="0"/>
    <n v="311"/>
    <b v="0"/>
    <s v="games/video games"/>
    <n v="63.57"/>
    <x v="6"/>
    <n v="2012"/>
    <x v="17"/>
  </r>
  <r>
    <n v="1"/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x v="0"/>
    <s v="USD"/>
    <n v="1310837574"/>
    <x v="2159"/>
    <n v="1308245574"/>
    <b v="0"/>
    <n v="2"/>
    <b v="0"/>
    <s v="games/video games"/>
    <n v="13"/>
    <x v="6"/>
    <n v="2011"/>
    <x v="17"/>
  </r>
  <r>
    <n v="1"/>
    <n v="2160"/>
    <s v="Army vs Aliens - Currently in Alpha"/>
    <s v="An awesome side-scroller tower defense game.  Think &quot;Plants vs Zombies&quot; but from a side-on perspective."/>
    <x v="3"/>
    <n v="85"/>
    <x v="2"/>
    <x v="0"/>
    <s v="USD"/>
    <n v="1337447105"/>
    <x v="2160"/>
    <n v="1334855105"/>
    <b v="0"/>
    <n v="16"/>
    <b v="0"/>
    <s v="games/video games"/>
    <n v="5.31"/>
    <x v="6"/>
    <n v="2012"/>
    <x v="17"/>
  </r>
  <r>
    <n v="116"/>
    <n v="2161"/>
    <s v="CallMeGhost DEBUT ALBUM preorder!"/>
    <s v="We're trying to fund hard copies of our debut album!"/>
    <x v="44"/>
    <n v="463"/>
    <x v="0"/>
    <x v="0"/>
    <s v="USD"/>
    <n v="1443040059"/>
    <x v="2161"/>
    <n v="1440448059"/>
    <b v="0"/>
    <n v="13"/>
    <b v="1"/>
    <s v="music/rock"/>
    <n v="35.619999999999997"/>
    <x v="4"/>
    <n v="2015"/>
    <x v="11"/>
  </r>
  <r>
    <n v="112"/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x v="2162"/>
    <n v="1403547791"/>
    <b v="0"/>
    <n v="58"/>
    <b v="1"/>
    <s v="music/rock"/>
    <n v="87.1"/>
    <x v="4"/>
    <n v="2014"/>
    <x v="11"/>
  </r>
  <r>
    <n v="132"/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x v="2163"/>
    <n v="1429306520"/>
    <b v="0"/>
    <n v="44"/>
    <b v="1"/>
    <s v="music/rock"/>
    <n v="75.11"/>
    <x v="4"/>
    <n v="2015"/>
    <x v="11"/>
  </r>
  <r>
    <n v="103"/>
    <n v="2164"/>
    <s v="Rosaline debut record"/>
    <s v="South Florida roots country/rock outfit's long awaited debut record"/>
    <x v="62"/>
    <n v="5645"/>
    <x v="0"/>
    <x v="0"/>
    <s v="USD"/>
    <n v="1466827140"/>
    <x v="2164"/>
    <n v="1464196414"/>
    <b v="0"/>
    <n v="83"/>
    <b v="1"/>
    <s v="music/rock"/>
    <n v="68.010000000000005"/>
    <x v="4"/>
    <n v="2016"/>
    <x v="11"/>
  </r>
  <r>
    <n v="139"/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x v="2165"/>
    <n v="1457539235"/>
    <b v="0"/>
    <n v="117"/>
    <b v="1"/>
    <s v="music/rock"/>
    <n v="29.62"/>
    <x v="4"/>
    <n v="2016"/>
    <x v="11"/>
  </r>
  <r>
    <n v="147"/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x v="2166"/>
    <n v="1413922018"/>
    <b v="0"/>
    <n v="32"/>
    <b v="1"/>
    <s v="music/rock"/>
    <n v="91.63"/>
    <x v="4"/>
    <n v="2014"/>
    <x v="11"/>
  </r>
  <r>
    <n v="120"/>
    <n v="2167"/>
    <s v="Planes and Planets needs to get their EP finished!!"/>
    <s v="We need YOUR HELP to take one more step to this make release sound amazing!"/>
    <x v="325"/>
    <n v="180"/>
    <x v="0"/>
    <x v="0"/>
    <s v="USD"/>
    <n v="1347672937"/>
    <x v="2167"/>
    <n v="1346463337"/>
    <b v="0"/>
    <n v="8"/>
    <b v="1"/>
    <s v="music/rock"/>
    <n v="22.5"/>
    <x v="4"/>
    <n v="2012"/>
    <x v="11"/>
  </r>
  <r>
    <n v="122"/>
    <n v="2168"/>
    <s v="PIZAZZ: Pigeons Playing Ping Pong's New Album"/>
    <s v="We're hitting the studio to record our next album, &quot;Pizazz&quot;!! Help us put the FUN in FUNK!!"/>
    <x v="102"/>
    <n v="21884.69"/>
    <x v="0"/>
    <x v="0"/>
    <s v="USD"/>
    <n v="1486702800"/>
    <x v="2168"/>
    <n v="1484058261"/>
    <b v="0"/>
    <n v="340"/>
    <b v="1"/>
    <s v="music/rock"/>
    <n v="64.37"/>
    <x v="4"/>
    <n v="2017"/>
    <x v="11"/>
  </r>
  <r>
    <n v="100"/>
    <n v="2169"/>
    <s v="Pedals and Effects Arena Corner"/>
    <s v="An innovative new YouTube series reviewing the HOT new music technology that people love. For Rockers, Jazzers, Rappers and everyone"/>
    <x v="326"/>
    <n v="153"/>
    <x v="0"/>
    <x v="0"/>
    <s v="USD"/>
    <n v="1488473351"/>
    <x v="2169"/>
    <n v="1488214151"/>
    <b v="0"/>
    <n v="7"/>
    <b v="1"/>
    <s v="music/rock"/>
    <n v="21.86"/>
    <x v="4"/>
    <n v="2017"/>
    <x v="11"/>
  </r>
  <r>
    <n v="181"/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x v="2170"/>
    <n v="1436810422"/>
    <b v="0"/>
    <n v="19"/>
    <b v="1"/>
    <s v="music/rock"/>
    <n v="33.32"/>
    <x v="4"/>
    <n v="2015"/>
    <x v="11"/>
  </r>
  <r>
    <n v="106"/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x v="2171"/>
    <n v="1431903495"/>
    <b v="0"/>
    <n v="47"/>
    <b v="1"/>
    <s v="music/rock"/>
    <n v="90.28"/>
    <x v="4"/>
    <n v="2015"/>
    <x v="11"/>
  </r>
  <r>
    <n v="100"/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x v="2172"/>
    <n v="1426773320"/>
    <b v="0"/>
    <n v="13"/>
    <b v="1"/>
    <s v="music/rock"/>
    <n v="76.92"/>
    <x v="4"/>
    <n v="2015"/>
    <x v="11"/>
  </r>
  <r>
    <n v="127"/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x v="0"/>
    <s v="USD"/>
    <n v="1378785540"/>
    <x v="2173"/>
    <n v="1376066243"/>
    <b v="0"/>
    <n v="90"/>
    <b v="1"/>
    <s v="music/rock"/>
    <n v="59.23"/>
    <x v="4"/>
    <n v="2013"/>
    <x v="11"/>
  </r>
  <r>
    <n v="103"/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x v="2174"/>
    <n v="1459861307"/>
    <b v="0"/>
    <n v="63"/>
    <b v="1"/>
    <s v="music/rock"/>
    <n v="65.38"/>
    <x v="4"/>
    <n v="2016"/>
    <x v="11"/>
  </r>
  <r>
    <n v="250"/>
    <n v="2175"/>
    <s v="Repulsur's First Record"/>
    <s v="Trying to get the last bit of money together to finish recording the first full length Repulsur album, &quot;The After School Special&quot;."/>
    <x v="176"/>
    <n v="1750"/>
    <x v="0"/>
    <x v="0"/>
    <s v="USD"/>
    <n v="1469059986"/>
    <x v="2175"/>
    <n v="1468455186"/>
    <b v="0"/>
    <n v="26"/>
    <b v="1"/>
    <s v="music/rock"/>
    <n v="67.31"/>
    <x v="4"/>
    <n v="2016"/>
    <x v="11"/>
  </r>
  <r>
    <n v="126"/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x v="2176"/>
    <n v="1427987509"/>
    <b v="0"/>
    <n v="71"/>
    <b v="1"/>
    <s v="music/rock"/>
    <n v="88.75"/>
    <x v="4"/>
    <n v="2015"/>
    <x v="11"/>
  </r>
  <r>
    <n v="100"/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x v="2177"/>
    <n v="1463032867"/>
    <b v="0"/>
    <n v="38"/>
    <b v="1"/>
    <s v="music/rock"/>
    <n v="65.87"/>
    <x v="4"/>
    <n v="2016"/>
    <x v="11"/>
  </r>
  <r>
    <n v="139"/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x v="2178"/>
    <n v="1482160597"/>
    <b v="0"/>
    <n v="859"/>
    <b v="1"/>
    <s v="music/rock"/>
    <n v="40.35"/>
    <x v="4"/>
    <n v="2016"/>
    <x v="11"/>
  </r>
  <r>
    <n v="161"/>
    <n v="2179"/>
    <s v="Woodhouse EP"/>
    <s v="Woodhouse is making an EP!  If you are a fan of whiskey and loud guitars, contribute to the cause!"/>
    <x v="28"/>
    <n v="1614"/>
    <x v="0"/>
    <x v="0"/>
    <s v="USD"/>
    <n v="1428725192"/>
    <x v="2179"/>
    <n v="1426133192"/>
    <b v="0"/>
    <n v="21"/>
    <b v="1"/>
    <s v="music/rock"/>
    <n v="76.86"/>
    <x v="4"/>
    <n v="2015"/>
    <x v="11"/>
  </r>
  <r>
    <n v="107"/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x v="2180"/>
    <n v="1443801868"/>
    <b v="0"/>
    <n v="78"/>
    <b v="1"/>
    <s v="music/rock"/>
    <n v="68.709999999999994"/>
    <x v="4"/>
    <n v="2015"/>
    <x v="11"/>
  </r>
  <r>
    <n v="153"/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x v="2181"/>
    <n v="1486426053"/>
    <b v="0"/>
    <n v="53"/>
    <b v="1"/>
    <s v="games/tabletop games"/>
    <n v="57.77"/>
    <x v="6"/>
    <n v="2017"/>
    <x v="32"/>
  </r>
  <r>
    <n v="524"/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x v="2182"/>
    <n v="1409261825"/>
    <b v="0"/>
    <n v="356"/>
    <b v="1"/>
    <s v="games/tabletop games"/>
    <n v="44.17"/>
    <x v="6"/>
    <n v="2014"/>
    <x v="32"/>
  </r>
  <r>
    <n v="489"/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x v="2183"/>
    <n v="1484037977"/>
    <b v="0"/>
    <n v="279"/>
    <b v="1"/>
    <s v="games/tabletop games"/>
    <n v="31.57"/>
    <x v="6"/>
    <n v="2017"/>
    <x v="32"/>
  </r>
  <r>
    <n v="285"/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x v="2184"/>
    <n v="1452530041"/>
    <b v="1"/>
    <n v="266"/>
    <b v="1"/>
    <s v="games/tabletop games"/>
    <n v="107.05"/>
    <x v="6"/>
    <n v="2016"/>
    <x v="32"/>
  </r>
  <r>
    <n v="1857"/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x v="2185"/>
    <n v="1360830239"/>
    <b v="0"/>
    <n v="623"/>
    <b v="1"/>
    <s v="games/tabletop games"/>
    <n v="149.03"/>
    <x v="6"/>
    <n v="2013"/>
    <x v="32"/>
  </r>
  <r>
    <n v="110"/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x v="2186"/>
    <n v="1470062743"/>
    <b v="0"/>
    <n v="392"/>
    <b v="1"/>
    <s v="games/tabletop games"/>
    <n v="55.96"/>
    <x v="6"/>
    <n v="2016"/>
    <x v="32"/>
  </r>
  <r>
    <n v="1015"/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x v="2187"/>
    <n v="1425531666"/>
    <b v="1"/>
    <n v="3562"/>
    <b v="1"/>
    <s v="games/tabletop games"/>
    <n v="56.97"/>
    <x v="6"/>
    <n v="2015"/>
    <x v="32"/>
  </r>
  <r>
    <n v="412"/>
    <n v="2188"/>
    <s v="PHOENIX DICE: A New Approach to an Outdated Gaming Tool"/>
    <s v="Beautifully unique, precision cut, metal gaming dice derived from a passion in tabletop gaming and engineering design."/>
    <x v="327"/>
    <n v="22645"/>
    <x v="0"/>
    <x v="2"/>
    <s v="AUD"/>
    <n v="1477414800"/>
    <x v="2188"/>
    <n v="1474380241"/>
    <b v="0"/>
    <n v="514"/>
    <b v="1"/>
    <s v="games/tabletop games"/>
    <n v="44.06"/>
    <x v="6"/>
    <n v="2016"/>
    <x v="32"/>
  </r>
  <r>
    <n v="503"/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x v="2189"/>
    <n v="1460055300"/>
    <b v="0"/>
    <n v="88"/>
    <b v="1"/>
    <s v="games/tabletop games"/>
    <n v="68.63"/>
    <x v="6"/>
    <n v="2016"/>
    <x v="32"/>
  </r>
  <r>
    <n v="185"/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x v="0"/>
    <s v="USD"/>
    <n v="1458716340"/>
    <x v="2190"/>
    <n v="1455721204"/>
    <b v="0"/>
    <n v="537"/>
    <b v="1"/>
    <s v="games/tabletop games"/>
    <n v="65.319999999999993"/>
    <x v="6"/>
    <n v="2016"/>
    <x v="32"/>
  </r>
  <r>
    <n v="120"/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x v="2191"/>
    <n v="1486065627"/>
    <b v="0"/>
    <n v="25"/>
    <b v="1"/>
    <s v="games/tabletop games"/>
    <n v="35.92"/>
    <x v="6"/>
    <n v="2017"/>
    <x v="32"/>
  </r>
  <r>
    <n v="1081"/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x v="2192"/>
    <n v="1479414344"/>
    <b v="0"/>
    <n v="3238"/>
    <b v="1"/>
    <s v="games/tabletop games"/>
    <n v="40.07"/>
    <x v="6"/>
    <n v="2016"/>
    <x v="32"/>
  </r>
  <r>
    <n v="452"/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x v="2193"/>
    <n v="1477043072"/>
    <b v="0"/>
    <n v="897"/>
    <b v="1"/>
    <s v="games/tabletop games"/>
    <n v="75.650000000000006"/>
    <x v="6"/>
    <n v="2016"/>
    <x v="32"/>
  </r>
  <r>
    <n v="537"/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x v="2194"/>
    <n v="1456423890"/>
    <b v="0"/>
    <n v="878"/>
    <b v="1"/>
    <s v="games/tabletop games"/>
    <n v="61.2"/>
    <x v="6"/>
    <n v="2016"/>
    <x v="32"/>
  </r>
  <r>
    <n v="120"/>
    <n v="2195"/>
    <s v="Purgatoria: City of Angels"/>
    <s v="A gritty, noir tabletop RPG with a fast-paced combo-based battle system."/>
    <x v="210"/>
    <n v="5535"/>
    <x v="0"/>
    <x v="0"/>
    <s v="USD"/>
    <n v="1439317900"/>
    <x v="2195"/>
    <n v="1436725900"/>
    <b v="0"/>
    <n v="115"/>
    <b v="1"/>
    <s v="games/tabletop games"/>
    <n v="48.13"/>
    <x v="6"/>
    <n v="2015"/>
    <x v="32"/>
  </r>
  <r>
    <n v="114"/>
    <n v="2196"/>
    <s v="LACORSA Grand Prix Game (relaunch)"/>
    <s v="Race your friends in style with this classic Grand Prix game."/>
    <x v="32"/>
    <n v="15937"/>
    <x v="0"/>
    <x v="0"/>
    <s v="USD"/>
    <n v="1480662000"/>
    <x v="2196"/>
    <n v="1478000502"/>
    <b v="0"/>
    <n v="234"/>
    <b v="1"/>
    <s v="games/tabletop games"/>
    <n v="68.11"/>
    <x v="6"/>
    <n v="2016"/>
    <x v="32"/>
  </r>
  <r>
    <n v="951"/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x v="2197"/>
    <n v="1422540059"/>
    <b v="0"/>
    <n v="4330"/>
    <b v="1"/>
    <s v="games/tabletop games"/>
    <n v="65.89"/>
    <x v="6"/>
    <n v="2015"/>
    <x v="32"/>
  </r>
  <r>
    <n v="133"/>
    <n v="2198"/>
    <s v="Rivals: Masters of the Deep"/>
    <s v="A tactical Miniatures board game for 2-4 players set in a mysterious underwater realm where 4 factions battle for supremacy."/>
    <x v="79"/>
    <n v="53157"/>
    <x v="0"/>
    <x v="0"/>
    <s v="USD"/>
    <n v="1447507200"/>
    <x v="2198"/>
    <n v="1444911600"/>
    <b v="0"/>
    <n v="651"/>
    <b v="1"/>
    <s v="games/tabletop games"/>
    <n v="81.650000000000006"/>
    <x v="6"/>
    <n v="2015"/>
    <x v="32"/>
  </r>
  <r>
    <n v="147"/>
    <n v="2199"/>
    <s v="Decadolo. Flip it!"/>
    <s v="A new strategic board game designed to flip out your opponent."/>
    <x v="7"/>
    <n v="13228"/>
    <x v="0"/>
    <x v="17"/>
    <s v="EUR"/>
    <n v="1444903198"/>
    <x v="2199"/>
    <n v="1442311198"/>
    <b v="1"/>
    <n v="251"/>
    <b v="1"/>
    <s v="games/tabletop games"/>
    <n v="52.7"/>
    <x v="6"/>
    <n v="2015"/>
    <x v="32"/>
  </r>
  <r>
    <n v="542"/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x v="2200"/>
    <n v="1433775668"/>
    <b v="0"/>
    <n v="263"/>
    <b v="1"/>
    <s v="games/tabletop games"/>
    <n v="41.23"/>
    <x v="6"/>
    <n v="2015"/>
    <x v="32"/>
  </r>
  <r>
    <n v="383"/>
    <n v="2201"/>
    <s v="Superpowerless - Princess - Music Video"/>
    <s v="Oh Hello! I make 8bit / Pop Punk under the name of Superpowerless and with your help, I'm looking to fund a new music video! :)"/>
    <x v="252"/>
    <n v="420.99"/>
    <x v="0"/>
    <x v="1"/>
    <s v="GBP"/>
    <n v="1358367565"/>
    <x v="2201"/>
    <n v="1357157965"/>
    <b v="0"/>
    <n v="28"/>
    <b v="1"/>
    <s v="music/electronic music"/>
    <n v="15.04"/>
    <x v="4"/>
    <n v="2013"/>
    <x v="15"/>
  </r>
  <r>
    <n v="704"/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x v="2202"/>
    <n v="1349209368"/>
    <b v="0"/>
    <n v="721"/>
    <b v="1"/>
    <s v="music/electronic music"/>
    <n v="39.07"/>
    <x v="4"/>
    <n v="2012"/>
    <x v="15"/>
  </r>
  <r>
    <n v="110"/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x v="2203"/>
    <n v="1440535082"/>
    <b v="0"/>
    <n v="50"/>
    <b v="1"/>
    <s v="music/electronic music"/>
    <n v="43.82"/>
    <x v="4"/>
    <n v="2015"/>
    <x v="15"/>
  </r>
  <r>
    <n v="133"/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x v="2204"/>
    <n v="1360222119"/>
    <b v="0"/>
    <n v="73"/>
    <b v="1"/>
    <s v="music/electronic music"/>
    <n v="27.3"/>
    <x v="4"/>
    <n v="2013"/>
    <x v="15"/>
  </r>
  <r>
    <n v="152"/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x v="2205"/>
    <n v="1335987789"/>
    <b v="0"/>
    <n v="27"/>
    <b v="1"/>
    <s v="music/electronic music"/>
    <n v="42.22"/>
    <x v="4"/>
    <n v="2012"/>
    <x v="15"/>
  </r>
  <r>
    <n v="103"/>
    <n v="2206"/>
    <s v="Arbor Oasis's First Album!"/>
    <s v="We really think we might have what it takes to make it someday! But we really need help to take the first step and release this album!"/>
    <x v="184"/>
    <n v="1130"/>
    <x v="0"/>
    <x v="0"/>
    <s v="USD"/>
    <n v="1334556624"/>
    <x v="2206"/>
    <n v="1333001424"/>
    <b v="0"/>
    <n v="34"/>
    <b v="1"/>
    <s v="music/electronic music"/>
    <n v="33.24"/>
    <x v="4"/>
    <n v="2012"/>
    <x v="15"/>
  </r>
  <r>
    <n v="100"/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x v="2207"/>
    <n v="1381984773"/>
    <b v="0"/>
    <n v="7"/>
    <b v="1"/>
    <s v="music/electronic music"/>
    <n v="285.70999999999998"/>
    <x v="4"/>
    <n v="2013"/>
    <x v="15"/>
  </r>
  <r>
    <n v="102"/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x v="2208"/>
    <n v="1328649026"/>
    <b v="0"/>
    <n v="24"/>
    <b v="1"/>
    <s v="music/electronic music"/>
    <n v="42.33"/>
    <x v="4"/>
    <n v="2012"/>
    <x v="15"/>
  </r>
  <r>
    <n v="151"/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x v="2209"/>
    <n v="1396524644"/>
    <b v="0"/>
    <n v="15"/>
    <b v="1"/>
    <s v="music/electronic music"/>
    <n v="50.27"/>
    <x v="4"/>
    <n v="2014"/>
    <x v="15"/>
  </r>
  <r>
    <n v="111"/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x v="2210"/>
    <n v="1329442510"/>
    <b v="0"/>
    <n v="72"/>
    <b v="1"/>
    <s v="music/electronic music"/>
    <n v="61.9"/>
    <x v="4"/>
    <n v="2012"/>
    <x v="15"/>
  </r>
  <r>
    <n v="196"/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x v="2211"/>
    <n v="1395168625"/>
    <b v="0"/>
    <n v="120"/>
    <b v="1"/>
    <s v="music/electronic music"/>
    <n v="40.75"/>
    <x v="4"/>
    <n v="2014"/>
    <x v="15"/>
  </r>
  <r>
    <n v="114"/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x v="2212"/>
    <n v="1380650177"/>
    <b v="0"/>
    <n v="123"/>
    <b v="1"/>
    <s v="music/electronic music"/>
    <n v="55.8"/>
    <x v="4"/>
    <n v="2013"/>
    <x v="15"/>
  </r>
  <r>
    <n v="200"/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x v="0"/>
    <s v="USD"/>
    <n v="1431719379"/>
    <x v="2213"/>
    <n v="1429127379"/>
    <b v="0"/>
    <n v="1"/>
    <b v="1"/>
    <s v="music/electronic music"/>
    <n v="10"/>
    <x v="4"/>
    <n v="2015"/>
    <x v="15"/>
  </r>
  <r>
    <n v="293"/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x v="2214"/>
    <n v="1389121248"/>
    <b v="0"/>
    <n v="24"/>
    <b v="1"/>
    <s v="music/electronic music"/>
    <n v="73.13"/>
    <x v="4"/>
    <n v="2014"/>
    <x v="15"/>
  </r>
  <r>
    <n v="156"/>
    <n v="2215"/>
    <s v="&quot;Something to See, Not to Say&quot; - Anemometer's First EP Album"/>
    <s v="Ambient Electro Grind-fest!"/>
    <x v="131"/>
    <n v="860"/>
    <x v="0"/>
    <x v="0"/>
    <s v="USD"/>
    <n v="1331621940"/>
    <x v="2215"/>
    <n v="1329671572"/>
    <b v="0"/>
    <n v="33"/>
    <b v="1"/>
    <s v="music/electronic music"/>
    <n v="26.06"/>
    <x v="4"/>
    <n v="2012"/>
    <x v="15"/>
  </r>
  <r>
    <n v="106"/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x v="2216"/>
    <n v="1436464945"/>
    <b v="0"/>
    <n v="14"/>
    <b v="1"/>
    <s v="music/electronic music"/>
    <n v="22.64"/>
    <x v="4"/>
    <n v="2015"/>
    <x v="15"/>
  </r>
  <r>
    <n v="101"/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x v="0"/>
    <s v="USD"/>
    <n v="1446451200"/>
    <x v="2217"/>
    <n v="1445539113"/>
    <b v="0"/>
    <n v="9"/>
    <b v="1"/>
    <s v="music/electronic music"/>
    <n v="47.22"/>
    <x v="4"/>
    <n v="2015"/>
    <x v="15"/>
  </r>
  <r>
    <n v="123"/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x v="2218"/>
    <n v="1344281383"/>
    <b v="0"/>
    <n v="76"/>
    <b v="1"/>
    <s v="music/electronic music"/>
    <n v="32.32"/>
    <x v="4"/>
    <n v="2012"/>
    <x v="15"/>
  </r>
  <r>
    <n v="102"/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x v="2219"/>
    <n v="1437412512"/>
    <b v="0"/>
    <n v="19"/>
    <b v="1"/>
    <s v="music/electronic music"/>
    <n v="53.42"/>
    <x v="4"/>
    <n v="2015"/>
    <x v="15"/>
  </r>
  <r>
    <n v="101"/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x v="2220"/>
    <n v="1372296436"/>
    <b v="0"/>
    <n v="69"/>
    <b v="1"/>
    <s v="music/electronic music"/>
    <n v="51.3"/>
    <x v="4"/>
    <n v="2013"/>
    <x v="15"/>
  </r>
  <r>
    <n v="108"/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x v="2221"/>
    <n v="1458748809"/>
    <b v="0"/>
    <n v="218"/>
    <b v="1"/>
    <s v="games/tabletop games"/>
    <n v="37.200000000000003"/>
    <x v="6"/>
    <n v="2016"/>
    <x v="32"/>
  </r>
  <r>
    <n v="163"/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x v="2222"/>
    <n v="1325184847"/>
    <b v="0"/>
    <n v="30"/>
    <b v="1"/>
    <s v="games/tabletop games"/>
    <n v="27.1"/>
    <x v="6"/>
    <n v="2011"/>
    <x v="32"/>
  </r>
  <r>
    <n v="106"/>
    <n v="2223"/>
    <s v="M4 Collapsible Cardboard Scenery"/>
    <s v="Cardboard scenery for Sci-Fi 28-32mm miniature games. Easy to assemble, disassemble and transport. Supplied unpainted. By MCSTUDIO."/>
    <x v="330"/>
    <n v="20631"/>
    <x v="0"/>
    <x v="5"/>
    <s v="CAD"/>
    <n v="1435418568"/>
    <x v="2223"/>
    <n v="1432826568"/>
    <b v="0"/>
    <n v="100"/>
    <b v="1"/>
    <s v="games/tabletop games"/>
    <n v="206.31"/>
    <x v="6"/>
    <n v="2015"/>
    <x v="32"/>
  </r>
  <r>
    <n v="243"/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x v="2224"/>
    <n v="1475337675"/>
    <b v="0"/>
    <n v="296"/>
    <b v="1"/>
    <s v="games/tabletop games"/>
    <n v="82.15"/>
    <x v="6"/>
    <n v="2016"/>
    <x v="32"/>
  </r>
  <r>
    <n v="945"/>
    <n v="2225"/>
    <s v="Battle Systemsâ„¢ Fantasy Dungeon Terrain"/>
    <s v="Fantasy Dungeon terrain for 28mm tabletop games. This is pre-punched card that is easy to assemble with no painting required."/>
    <x v="223"/>
    <n v="198415.01"/>
    <x v="0"/>
    <x v="1"/>
    <s v="GBP"/>
    <n v="1411326015"/>
    <x v="2225"/>
    <n v="1408734015"/>
    <b v="0"/>
    <n v="1204"/>
    <b v="1"/>
    <s v="games/tabletop games"/>
    <n v="164.8"/>
    <x v="6"/>
    <n v="2014"/>
    <x v="32"/>
  </r>
  <r>
    <n v="108"/>
    <n v="2226"/>
    <s v="Street Kings Boardgame"/>
    <s v="Missed the Kickstarter? Contact your local gaming store before going online. Or click on the order button. Thanks for the support!"/>
    <x v="102"/>
    <n v="19523.310000000001"/>
    <x v="0"/>
    <x v="0"/>
    <s v="USD"/>
    <n v="1455253140"/>
    <x v="2226"/>
    <n v="1452625822"/>
    <b v="0"/>
    <n v="321"/>
    <b v="1"/>
    <s v="games/tabletop games"/>
    <n v="60.82"/>
    <x v="6"/>
    <n v="2016"/>
    <x v="32"/>
  </r>
  <r>
    <n v="157"/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x v="1"/>
    <s v="GBP"/>
    <n v="1384374155"/>
    <x v="2227"/>
    <n v="1381778555"/>
    <b v="0"/>
    <n v="301"/>
    <b v="1"/>
    <s v="games/tabletop games"/>
    <n v="67.97"/>
    <x v="6"/>
    <n v="2013"/>
    <x v="32"/>
  </r>
  <r>
    <n v="1174"/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12"/>
    <s v="EUR"/>
    <n v="1439707236"/>
    <x v="2228"/>
    <n v="1437115236"/>
    <b v="0"/>
    <n v="144"/>
    <b v="1"/>
    <s v="games/tabletop games"/>
    <n v="81.56"/>
    <x v="6"/>
    <n v="2015"/>
    <x v="32"/>
  </r>
  <r>
    <n v="171"/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x v="0"/>
    <s v="USD"/>
    <n v="1378180800"/>
    <x v="2229"/>
    <n v="1375113391"/>
    <b v="0"/>
    <n v="539"/>
    <b v="1"/>
    <s v="games/tabletop games"/>
    <n v="25.43"/>
    <x v="6"/>
    <n v="2013"/>
    <x v="32"/>
  </r>
  <r>
    <n v="126"/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x v="2230"/>
    <n v="1395868127"/>
    <b v="0"/>
    <n v="498"/>
    <b v="1"/>
    <s v="games/tabletop games"/>
    <n v="21.5"/>
    <x v="6"/>
    <n v="2014"/>
    <x v="32"/>
  </r>
  <r>
    <n v="1212"/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x v="2231"/>
    <n v="1369864301"/>
    <b v="0"/>
    <n v="1113"/>
    <b v="1"/>
    <s v="games/tabletop games"/>
    <n v="27.23"/>
    <x v="6"/>
    <n v="2013"/>
    <x v="32"/>
  </r>
  <r>
    <n v="496"/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x v="2232"/>
    <n v="1402945408"/>
    <b v="0"/>
    <n v="988"/>
    <b v="1"/>
    <s v="games/tabletop games"/>
    <n v="25.09"/>
    <x v="6"/>
    <n v="2014"/>
    <x v="32"/>
  </r>
  <r>
    <n v="332"/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x v="2233"/>
    <n v="1448269539"/>
    <b v="0"/>
    <n v="391"/>
    <b v="1"/>
    <s v="games/tabletop games"/>
    <n v="21.23"/>
    <x v="6"/>
    <n v="2015"/>
    <x v="32"/>
  </r>
  <r>
    <n v="1165"/>
    <n v="2234"/>
    <s v="Pine Tar Baseball: 1936 Negro League + 1960 Season"/>
    <s v="Pine Tar Baseball is a fun and fast paced dice and card game for 1 to 2 players. The game features fast streamlined game play."/>
    <x v="213"/>
    <n v="1165"/>
    <x v="0"/>
    <x v="0"/>
    <s v="USD"/>
    <n v="1483645647"/>
    <x v="2234"/>
    <n v="1481053647"/>
    <b v="0"/>
    <n v="28"/>
    <b v="1"/>
    <s v="games/tabletop games"/>
    <n v="41.61"/>
    <x v="6"/>
    <n v="2016"/>
    <x v="32"/>
  </r>
  <r>
    <n v="153"/>
    <n v="2235"/>
    <s v="Miniature Scenery Terrain for Tabletop gaming and Wargames"/>
    <s v="An amazing set of sceneries to create unique atmospheres for your tabletop gaming."/>
    <x v="93"/>
    <n v="19931"/>
    <x v="0"/>
    <x v="5"/>
    <s v="CAD"/>
    <n v="1427585511"/>
    <x v="2235"/>
    <n v="1424997111"/>
    <b v="0"/>
    <n v="147"/>
    <b v="1"/>
    <s v="games/tabletop games"/>
    <n v="135.59"/>
    <x v="6"/>
    <n v="2015"/>
    <x v="32"/>
  </r>
  <r>
    <n v="537"/>
    <n v="2236"/>
    <s v="Alienation - an intergalactic card drafting game"/>
    <s v="Assume the role of an intergalactic real-estate agent attempting to satisfy various creature clientele!"/>
    <x v="70"/>
    <n v="15039"/>
    <x v="0"/>
    <x v="0"/>
    <s v="USD"/>
    <n v="1454338123"/>
    <x v="2236"/>
    <n v="1451746123"/>
    <b v="0"/>
    <n v="680"/>
    <b v="1"/>
    <s v="games/tabletop games"/>
    <n v="22.12"/>
    <x v="6"/>
    <n v="2016"/>
    <x v="32"/>
  </r>
  <r>
    <n v="353"/>
    <n v="2237"/>
    <s v="Monster Mansion"/>
    <s v="A real-time cooperative adventure for 2-8 players. Defeat legendary monsters to earn gold and escape before the time RUNS OUT!"/>
    <x v="102"/>
    <n v="63527"/>
    <x v="0"/>
    <x v="0"/>
    <s v="USD"/>
    <n v="1415779140"/>
    <x v="2237"/>
    <n v="1412294683"/>
    <b v="0"/>
    <n v="983"/>
    <b v="1"/>
    <s v="games/tabletop games"/>
    <n v="64.63"/>
    <x v="6"/>
    <n v="2014"/>
    <x v="32"/>
  </r>
  <r>
    <n v="137"/>
    <n v="2238"/>
    <s v="28mm Fantasy Miniature range Feral Orcs!"/>
    <s v="28mm Fantasy Miniature Range in leadfree white metal: Orcs, wolves and more."/>
    <x v="23"/>
    <n v="5496"/>
    <x v="0"/>
    <x v="12"/>
    <s v="EUR"/>
    <n v="1489157716"/>
    <x v="2238"/>
    <n v="1486565716"/>
    <b v="0"/>
    <n v="79"/>
    <b v="1"/>
    <s v="games/tabletop games"/>
    <n v="69.569999999999993"/>
    <x v="6"/>
    <n v="2017"/>
    <x v="32"/>
  </r>
  <r>
    <n v="128"/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x v="2239"/>
    <n v="1382742014"/>
    <b v="0"/>
    <n v="426"/>
    <b v="1"/>
    <s v="games/tabletop games"/>
    <n v="75.13"/>
    <x v="6"/>
    <n v="2013"/>
    <x v="32"/>
  </r>
  <r>
    <n v="271"/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x v="2240"/>
    <n v="1458762544"/>
    <b v="0"/>
    <n v="96"/>
    <b v="1"/>
    <s v="games/tabletop games"/>
    <n v="140.97999999999999"/>
    <x v="6"/>
    <n v="2016"/>
    <x v="32"/>
  </r>
  <r>
    <n v="806"/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x v="2241"/>
    <n v="1485892300"/>
    <b v="0"/>
    <n v="163"/>
    <b v="1"/>
    <s v="games/tabletop games"/>
    <n v="49.47"/>
    <x v="6"/>
    <n v="2017"/>
    <x v="32"/>
  </r>
  <r>
    <n v="1360"/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x v="2242"/>
    <n v="1382449733"/>
    <b v="0"/>
    <n v="2525"/>
    <b v="1"/>
    <s v="games/tabletop games"/>
    <n v="53.87"/>
    <x v="6"/>
    <n v="2013"/>
    <x v="32"/>
  </r>
  <r>
    <n v="930250"/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x v="0"/>
    <s v="USD"/>
    <n v="1489374000"/>
    <x v="2243"/>
    <n v="1488823290"/>
    <b v="0"/>
    <n v="2035"/>
    <b v="1"/>
    <s v="games/tabletop games"/>
    <n v="4.57"/>
    <x v="6"/>
    <n v="2017"/>
    <x v="32"/>
  </r>
  <r>
    <n v="377"/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x v="2244"/>
    <n v="1475609946"/>
    <b v="0"/>
    <n v="290"/>
    <b v="1"/>
    <s v="games/tabletop games"/>
    <n v="65"/>
    <x v="6"/>
    <n v="2016"/>
    <x v="32"/>
  </r>
  <r>
    <n v="2647"/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x v="2245"/>
    <n v="1390323617"/>
    <b v="0"/>
    <n v="1980"/>
    <b v="1"/>
    <s v="games/tabletop games"/>
    <n v="53.48"/>
    <x v="6"/>
    <n v="2014"/>
    <x v="32"/>
  </r>
  <r>
    <n v="100"/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x v="2246"/>
    <n v="1438801210"/>
    <b v="0"/>
    <n v="57"/>
    <b v="1"/>
    <s v="games/tabletop games"/>
    <n v="43.91"/>
    <x v="6"/>
    <n v="2015"/>
    <x v="32"/>
  </r>
  <r>
    <n v="104"/>
    <n v="2247"/>
    <s v="Foragers"/>
    <s v="Take on the role of an ancient forager in this fun strategy game from the designer of Biblios."/>
    <x v="17"/>
    <n v="19324"/>
    <x v="0"/>
    <x v="0"/>
    <s v="USD"/>
    <n v="1438185565"/>
    <x v="2247"/>
    <n v="1436975965"/>
    <b v="0"/>
    <n v="380"/>
    <b v="1"/>
    <s v="games/tabletop games"/>
    <n v="50.85"/>
    <x v="6"/>
    <n v="2015"/>
    <x v="32"/>
  </r>
  <r>
    <n v="107"/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x v="2248"/>
    <n v="1479157278"/>
    <b v="0"/>
    <n v="128"/>
    <b v="1"/>
    <s v="games/tabletop games"/>
    <n v="58.63"/>
    <x v="6"/>
    <n v="2016"/>
    <x v="32"/>
  </r>
  <r>
    <n v="169"/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x v="2249"/>
    <n v="1362329565"/>
    <b v="0"/>
    <n v="180"/>
    <b v="1"/>
    <s v="games/tabletop games"/>
    <n v="32.82"/>
    <x v="6"/>
    <n v="2013"/>
    <x v="32"/>
  </r>
  <r>
    <n v="975"/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x v="2250"/>
    <n v="1478131673"/>
    <b v="0"/>
    <n v="571"/>
    <b v="1"/>
    <s v="games/tabletop games"/>
    <n v="426.93"/>
    <x v="6"/>
    <n v="2016"/>
    <x v="32"/>
  </r>
  <r>
    <n v="134"/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x v="2251"/>
    <n v="1406362677"/>
    <b v="0"/>
    <n v="480"/>
    <b v="1"/>
    <s v="games/tabletop games"/>
    <n v="23.81"/>
    <x v="6"/>
    <n v="2014"/>
    <x v="32"/>
  </r>
  <r>
    <n v="272"/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x v="2252"/>
    <n v="1469173938"/>
    <b v="0"/>
    <n v="249"/>
    <b v="1"/>
    <s v="games/tabletop games"/>
    <n v="98.41"/>
    <x v="6"/>
    <n v="2016"/>
    <x v="32"/>
  </r>
  <r>
    <n v="113"/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x v="2253"/>
    <n v="1445267347"/>
    <b v="0"/>
    <n v="84"/>
    <b v="1"/>
    <s v="games/tabletop games"/>
    <n v="107.32"/>
    <x v="6"/>
    <n v="2015"/>
    <x v="32"/>
  </r>
  <r>
    <n v="460"/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x v="2254"/>
    <n v="1484667168"/>
    <b v="0"/>
    <n v="197"/>
    <b v="1"/>
    <s v="games/tabletop games"/>
    <n v="11.67"/>
    <x v="6"/>
    <n v="2017"/>
    <x v="32"/>
  </r>
  <r>
    <n v="287"/>
    <n v="2255"/>
    <s v="Jumbo Jets - Jet Set Expansion Set #2"/>
    <s v="This is the second set of 5 expansions for our route-building game, Jet Set!"/>
    <x v="333"/>
    <n v="11323"/>
    <x v="0"/>
    <x v="0"/>
    <s v="USD"/>
    <n v="1462661451"/>
    <x v="2255"/>
    <n v="1460069451"/>
    <b v="0"/>
    <n v="271"/>
    <b v="1"/>
    <s v="games/tabletop games"/>
    <n v="41.78"/>
    <x v="6"/>
    <n v="2016"/>
    <x v="32"/>
  </r>
  <r>
    <n v="223"/>
    <n v="2256"/>
    <s v="Bitcoin Empire"/>
    <s v="Build your crypto-currency empire and sabotage your opponents. A deck building, card game. 2-4 players. 15 minutes."/>
    <x v="334"/>
    <n v="1069"/>
    <x v="0"/>
    <x v="1"/>
    <s v="GBP"/>
    <n v="1479811846"/>
    <x v="2256"/>
    <n v="1478602246"/>
    <b v="0"/>
    <n v="50"/>
    <b v="1"/>
    <s v="games/tabletop games"/>
    <n v="21.38"/>
    <x v="6"/>
    <n v="2016"/>
    <x v="32"/>
  </r>
  <r>
    <n v="636"/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x v="2257"/>
    <n v="1463351329"/>
    <b v="0"/>
    <n v="169"/>
    <b v="1"/>
    <s v="games/tabletop games"/>
    <n v="94.1"/>
    <x v="6"/>
    <n v="2016"/>
    <x v="32"/>
  </r>
  <r>
    <n v="147"/>
    <n v="2258"/>
    <s v="A Sundered World"/>
    <s v="A Dungeon World campaign setting that takes place after the end of the worlds."/>
    <x v="41"/>
    <n v="3223"/>
    <x v="0"/>
    <x v="0"/>
    <s v="USD"/>
    <n v="1434045687"/>
    <x v="2258"/>
    <n v="1431453687"/>
    <b v="0"/>
    <n v="205"/>
    <b v="1"/>
    <s v="games/tabletop games"/>
    <n v="15.72"/>
    <x v="6"/>
    <n v="2015"/>
    <x v="32"/>
  </r>
  <r>
    <n v="1867"/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x v="2259"/>
    <n v="1480360736"/>
    <b v="0"/>
    <n v="206"/>
    <b v="1"/>
    <s v="games/tabletop games"/>
    <n v="90.64"/>
    <x v="6"/>
    <n v="2016"/>
    <x v="32"/>
  </r>
  <r>
    <n v="327"/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x v="2260"/>
    <n v="1393287850"/>
    <b v="0"/>
    <n v="84"/>
    <b v="1"/>
    <s v="games/tabletop games"/>
    <n v="97.3"/>
    <x v="6"/>
    <n v="2014"/>
    <x v="32"/>
  </r>
  <r>
    <n v="780"/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x v="2261"/>
    <n v="1485278620"/>
    <b v="0"/>
    <n v="210"/>
    <b v="1"/>
    <s v="games/tabletop games"/>
    <n v="37.119999999999997"/>
    <x v="6"/>
    <n v="2017"/>
    <x v="32"/>
  </r>
  <r>
    <n v="154"/>
    <n v="2262"/>
    <s v="Riders: A Game About Cheating Doomsday"/>
    <s v="An RPG about mortal servants of the Horsemen of the Apocalypse deciding to not end the world."/>
    <x v="126"/>
    <n v="5087"/>
    <x v="0"/>
    <x v="0"/>
    <s v="USD"/>
    <n v="1416268800"/>
    <x v="2262"/>
    <n v="1413295358"/>
    <b v="0"/>
    <n v="181"/>
    <b v="1"/>
    <s v="games/tabletop games"/>
    <n v="28.1"/>
    <x v="6"/>
    <n v="2014"/>
    <x v="32"/>
  </r>
  <r>
    <n v="116"/>
    <n v="2263"/>
    <s v="Corvus Corax Miniatures - Outcasts"/>
    <s v="These are degenerated men who have, since birth, suffered the effect of mutation and turned into something wicked!"/>
    <x v="51"/>
    <n v="8666"/>
    <x v="0"/>
    <x v="11"/>
    <s v="SEK"/>
    <n v="1422734313"/>
    <x v="2263"/>
    <n v="1420919913"/>
    <b v="0"/>
    <n v="60"/>
    <b v="1"/>
    <s v="games/tabletop games"/>
    <n v="144.43"/>
    <x v="6"/>
    <n v="2015"/>
    <x v="32"/>
  </r>
  <r>
    <n v="180"/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x v="2264"/>
    <n v="1462543114"/>
    <b v="0"/>
    <n v="445"/>
    <b v="1"/>
    <s v="games/tabletop games"/>
    <n v="24.27"/>
    <x v="6"/>
    <n v="2016"/>
    <x v="32"/>
  </r>
  <r>
    <n v="299"/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x v="2265"/>
    <n v="1479241707"/>
    <b v="0"/>
    <n v="17"/>
    <b v="1"/>
    <s v="games/tabletop games"/>
    <n v="35.119999999999997"/>
    <x v="6"/>
    <n v="2016"/>
    <x v="32"/>
  </r>
  <r>
    <n v="320"/>
    <n v="2266"/>
    <s v="GOAT LORDS."/>
    <s v="Want to be LORD OF THE GOATS? Start building your herd using thievery, magic, bombs and mostly goats."/>
    <x v="15"/>
    <n v="4804"/>
    <x v="0"/>
    <x v="0"/>
    <s v="USD"/>
    <n v="1461722400"/>
    <x v="2266"/>
    <n v="1460235592"/>
    <b v="0"/>
    <n v="194"/>
    <b v="1"/>
    <s v="games/tabletop games"/>
    <n v="24.76"/>
    <x v="6"/>
    <n v="2016"/>
    <x v="32"/>
  </r>
  <r>
    <n v="381"/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x v="2267"/>
    <n v="1416945297"/>
    <b v="0"/>
    <n v="404"/>
    <b v="1"/>
    <s v="games/tabletop games"/>
    <n v="188.38"/>
    <x v="6"/>
    <n v="2014"/>
    <x v="32"/>
  </r>
  <r>
    <n v="103"/>
    <n v="2268"/>
    <s v="Chardonnay Go"/>
    <s v="Chardonnay Go, the viral video with 23 million views, is now a hilarious board game for wine lovers, moms and other shameless people."/>
    <x v="89"/>
    <n v="28728"/>
    <x v="0"/>
    <x v="0"/>
    <s v="USD"/>
    <n v="1489283915"/>
    <x v="2268"/>
    <n v="1486691915"/>
    <b v="0"/>
    <n v="194"/>
    <b v="1"/>
    <s v="games/tabletop games"/>
    <n v="148.08000000000001"/>
    <x v="6"/>
    <n v="2017"/>
    <x v="32"/>
  </r>
  <r>
    <n v="1802"/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x v="2269"/>
    <n v="1486745663"/>
    <b v="0"/>
    <n v="902"/>
    <b v="1"/>
    <s v="games/tabletop games"/>
    <n v="49.93"/>
    <x v="6"/>
    <n v="2017"/>
    <x v="32"/>
  </r>
  <r>
    <n v="720"/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x v="2270"/>
    <n v="1482353513"/>
    <b v="0"/>
    <n v="1670"/>
    <b v="1"/>
    <s v="games/tabletop games"/>
    <n v="107.82"/>
    <x v="6"/>
    <n v="2016"/>
    <x v="32"/>
  </r>
  <r>
    <n v="283"/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x v="2271"/>
    <n v="1478736004"/>
    <b v="0"/>
    <n v="1328"/>
    <b v="1"/>
    <s v="games/tabletop games"/>
    <n v="42.63"/>
    <x v="6"/>
    <n v="2016"/>
    <x v="32"/>
  </r>
  <r>
    <n v="1357"/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x v="2272"/>
    <n v="1446914836"/>
    <b v="0"/>
    <n v="944"/>
    <b v="1"/>
    <s v="games/tabletop games"/>
    <n v="14.37"/>
    <x v="6"/>
    <n v="2015"/>
    <x v="32"/>
  </r>
  <r>
    <n v="220"/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x v="2273"/>
    <n v="1487164242"/>
    <b v="0"/>
    <n v="147"/>
    <b v="1"/>
    <s v="games/tabletop games"/>
    <n v="37.479999999999997"/>
    <x v="6"/>
    <n v="2017"/>
    <x v="32"/>
  </r>
  <r>
    <n v="120"/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x v="2274"/>
    <n v="1390564857"/>
    <b v="0"/>
    <n v="99"/>
    <b v="1"/>
    <s v="games/tabletop games"/>
    <n v="30.2"/>
    <x v="6"/>
    <n v="2014"/>
    <x v="32"/>
  </r>
  <r>
    <n v="408"/>
    <n v="2275"/>
    <s v="Samurai Dwarves (Korobokuru)"/>
    <s v="The aim of this project is to extend our existing Samurai Dwarf range from 6 to 9. The new sculpts will be done by Bob Olley."/>
    <x v="81"/>
    <n v="2650.5"/>
    <x v="0"/>
    <x v="1"/>
    <s v="GBP"/>
    <n v="1419259679"/>
    <x v="2275"/>
    <n v="1416667679"/>
    <b v="0"/>
    <n v="79"/>
    <b v="1"/>
    <s v="games/tabletop games"/>
    <n v="33.549999999999997"/>
    <x v="6"/>
    <n v="2014"/>
    <x v="32"/>
  </r>
  <r>
    <n v="106"/>
    <n v="2276"/>
    <s v="Giggle Chips:  ABC Computer Science Game Cards"/>
    <s v="ABC cards include definitions, shapes recognition, robot tangram, a binary concentration and color memory games! Made in the U.S."/>
    <x v="335"/>
    <n v="4856"/>
    <x v="0"/>
    <x v="0"/>
    <s v="USD"/>
    <n v="1388936289"/>
    <x v="2276"/>
    <n v="1386344289"/>
    <b v="0"/>
    <n v="75"/>
    <b v="1"/>
    <s v="games/tabletop games"/>
    <n v="64.75"/>
    <x v="6"/>
    <n v="2013"/>
    <x v="32"/>
  </r>
  <r>
    <n v="141"/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x v="2277"/>
    <n v="1327767423"/>
    <b v="0"/>
    <n v="207"/>
    <b v="1"/>
    <s v="games/tabletop games"/>
    <n v="57.93"/>
    <x v="6"/>
    <n v="2012"/>
    <x v="32"/>
  </r>
  <r>
    <n v="271"/>
    <n v="2278"/>
    <s v="Eternity Dice - Regular and D6 Charms Edition"/>
    <s v="Dice forged from stone one by one entirely by hand for demanding Gamers and Collectors."/>
    <x v="13"/>
    <n v="5414"/>
    <x v="0"/>
    <x v="13"/>
    <s v="EUR"/>
    <n v="1451861940"/>
    <x v="2278"/>
    <n v="1448902867"/>
    <b v="0"/>
    <n v="102"/>
    <b v="1"/>
    <s v="games/tabletop games"/>
    <n v="53.08"/>
    <x v="6"/>
    <n v="2015"/>
    <x v="32"/>
  </r>
  <r>
    <n v="154"/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x v="2279"/>
    <n v="1421436099"/>
    <b v="0"/>
    <n v="32"/>
    <b v="1"/>
    <s v="games/tabletop games"/>
    <n v="48.06"/>
    <x v="6"/>
    <n v="2015"/>
    <x v="32"/>
  </r>
  <r>
    <n v="404"/>
    <n v="2280"/>
    <s v="Song of Blades: Hammer and Forge"/>
    <s v="A range of highly detailed 28mm fantasy miniatures and supporting gaming rules by Andrea Sfiligoi, creator of Song of Blades and Heroes"/>
    <x v="336"/>
    <n v="39550.5"/>
    <x v="0"/>
    <x v="0"/>
    <s v="USD"/>
    <n v="1442501991"/>
    <x v="2280"/>
    <n v="1439909991"/>
    <b v="0"/>
    <n v="480"/>
    <b v="1"/>
    <s v="games/tabletop games"/>
    <n v="82.4"/>
    <x v="6"/>
    <n v="2015"/>
    <x v="32"/>
  </r>
  <r>
    <n v="185"/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x v="2281"/>
    <n v="1306219897"/>
    <b v="0"/>
    <n v="11"/>
    <b v="1"/>
    <s v="music/rock"/>
    <n v="50.45"/>
    <x v="4"/>
    <n v="2011"/>
    <x v="11"/>
  </r>
  <r>
    <n v="185"/>
    <n v="2282"/>
    <s v="Sage King's Debut Album"/>
    <s v="Sage King is recording his debut album and wants YOU to be a part of the creation process"/>
    <x v="47"/>
    <n v="1390"/>
    <x v="0"/>
    <x v="0"/>
    <s v="USD"/>
    <n v="1452744686"/>
    <x v="2282"/>
    <n v="1447560686"/>
    <b v="0"/>
    <n v="12"/>
    <b v="1"/>
    <s v="music/rock"/>
    <n v="115.83"/>
    <x v="4"/>
    <n v="2015"/>
    <x v="11"/>
  </r>
  <r>
    <n v="101"/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x v="2283"/>
    <n v="1331348404"/>
    <b v="0"/>
    <n v="48"/>
    <b v="1"/>
    <s v="music/rock"/>
    <n v="63.03"/>
    <x v="4"/>
    <n v="2012"/>
    <x v="11"/>
  </r>
  <r>
    <n v="106"/>
    <n v="2284"/>
    <s v="Make a record, write a song, take the Vinyl Skyway. "/>
    <s v="The Vinyl Skyway reunite to make a third album. "/>
    <x v="12"/>
    <n v="6373.27"/>
    <x v="0"/>
    <x v="0"/>
    <s v="USD"/>
    <n v="1299902400"/>
    <x v="2284"/>
    <n v="1297451245"/>
    <b v="0"/>
    <n v="59"/>
    <b v="1"/>
    <s v="music/rock"/>
    <n v="108.02"/>
    <x v="4"/>
    <n v="2011"/>
    <x v="11"/>
  </r>
  <r>
    <n v="121"/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x v="2285"/>
    <n v="1338352043"/>
    <b v="0"/>
    <n v="79"/>
    <b v="1"/>
    <s v="music/rock"/>
    <n v="46.09"/>
    <x v="4"/>
    <n v="2012"/>
    <x v="11"/>
  </r>
  <r>
    <n v="100"/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x v="2286"/>
    <n v="1376003254"/>
    <b v="0"/>
    <n v="14"/>
    <b v="1"/>
    <s v="music/rock"/>
    <n v="107.21"/>
    <x v="4"/>
    <n v="2013"/>
    <x v="11"/>
  </r>
  <r>
    <n v="120"/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x v="2287"/>
    <n v="1401724860"/>
    <b v="0"/>
    <n v="106"/>
    <b v="1"/>
    <s v="music/rock"/>
    <n v="50.93"/>
    <x v="4"/>
    <n v="2014"/>
    <x v="11"/>
  </r>
  <r>
    <n v="100"/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x v="2288"/>
    <n v="1339098689"/>
    <b v="0"/>
    <n v="25"/>
    <b v="1"/>
    <s v="music/rock"/>
    <n v="40.04"/>
    <x v="4"/>
    <n v="2012"/>
    <x v="11"/>
  </r>
  <r>
    <n v="107"/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x v="2289"/>
    <n v="1382659060"/>
    <b v="0"/>
    <n v="25"/>
    <b v="1"/>
    <s v="music/rock"/>
    <n v="64.44"/>
    <x v="4"/>
    <n v="2013"/>
    <x v="11"/>
  </r>
  <r>
    <n v="104"/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x v="2290"/>
    <n v="1252908330"/>
    <b v="0"/>
    <n v="29"/>
    <b v="1"/>
    <s v="music/rock"/>
    <n v="53.83"/>
    <x v="4"/>
    <n v="2009"/>
    <x v="11"/>
  </r>
  <r>
    <n v="173"/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x v="2291"/>
    <n v="1332199618"/>
    <b v="0"/>
    <n v="43"/>
    <b v="1"/>
    <s v="music/rock"/>
    <n v="100.47"/>
    <x v="4"/>
    <n v="2012"/>
    <x v="11"/>
  </r>
  <r>
    <n v="107"/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x v="2292"/>
    <n v="1332175476"/>
    <b v="0"/>
    <n v="46"/>
    <b v="1"/>
    <s v="music/rock"/>
    <n v="46.63"/>
    <x v="4"/>
    <n v="2012"/>
    <x v="11"/>
  </r>
  <r>
    <n v="108"/>
    <n v="2293"/>
    <s v="&quot;Hurt N' Wrong&quot; New Album Fundraiser!"/>
    <s v="Donate here to be a part of the upcoming album. Every little bit helps!"/>
    <x v="16"/>
    <n v="920"/>
    <x v="0"/>
    <x v="0"/>
    <s v="USD"/>
    <n v="1348545540"/>
    <x v="2293"/>
    <n v="1346345999"/>
    <b v="0"/>
    <n v="27"/>
    <b v="1"/>
    <s v="music/rock"/>
    <n v="34.07"/>
    <x v="4"/>
    <n v="2012"/>
    <x v="11"/>
  </r>
  <r>
    <n v="146"/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x v="2294"/>
    <n v="1356110480"/>
    <b v="0"/>
    <n v="112"/>
    <b v="1"/>
    <s v="music/rock"/>
    <n v="65.209999999999994"/>
    <x v="4"/>
    <n v="2012"/>
    <x v="11"/>
  </r>
  <r>
    <n v="125"/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x v="2295"/>
    <n v="1356648856"/>
    <b v="0"/>
    <n v="34"/>
    <b v="1"/>
    <s v="music/rock"/>
    <n v="44.21"/>
    <x v="4"/>
    <n v="2012"/>
    <x v="11"/>
  </r>
  <r>
    <n v="149"/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x v="2296"/>
    <n v="1326994426"/>
    <b v="0"/>
    <n v="145"/>
    <b v="1"/>
    <s v="music/rock"/>
    <n v="71.97"/>
    <x v="4"/>
    <n v="2012"/>
    <x v="11"/>
  </r>
  <r>
    <n v="101"/>
    <n v="2297"/>
    <s v="Company Company: Debut EP"/>
    <s v="New Jersey Alternative Rock band COCO needs YOUR help self-releasing debut EP!"/>
    <x v="28"/>
    <n v="1006"/>
    <x v="0"/>
    <x v="0"/>
    <s v="USD"/>
    <n v="1331697540"/>
    <x v="2297"/>
    <n v="1328749249"/>
    <b v="0"/>
    <n v="19"/>
    <b v="1"/>
    <s v="music/rock"/>
    <n v="52.95"/>
    <x v="4"/>
    <n v="2012"/>
    <x v="11"/>
  </r>
  <r>
    <n v="105"/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x v="2298"/>
    <n v="1393272633"/>
    <b v="0"/>
    <n v="288"/>
    <b v="1"/>
    <s v="music/rock"/>
    <n v="109.45"/>
    <x v="4"/>
    <n v="2014"/>
    <x v="11"/>
  </r>
  <r>
    <n v="350"/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x v="2299"/>
    <n v="1295657209"/>
    <b v="0"/>
    <n v="14"/>
    <b v="1"/>
    <s v="music/rock"/>
    <n v="75.040000000000006"/>
    <x v="4"/>
    <n v="2011"/>
    <x v="11"/>
  </r>
  <r>
    <n v="101"/>
    <n v="2300"/>
    <s v="Keep The Prison Van Rolling"/>
    <s v="Big Fiction leaves for tour on 6/27 but the Prison Van needs some work!  New brakes, transmission repair, tires... it needs a bit."/>
    <x v="134"/>
    <n v="810"/>
    <x v="0"/>
    <x v="0"/>
    <s v="USD"/>
    <n v="1340904416"/>
    <x v="2300"/>
    <n v="1339694816"/>
    <b v="0"/>
    <n v="7"/>
    <b v="1"/>
    <s v="music/rock"/>
    <n v="115.71"/>
    <x v="4"/>
    <n v="2012"/>
    <x v="11"/>
  </r>
  <r>
    <n v="134"/>
    <n v="2301"/>
    <s v="Time Crash"/>
    <s v="We are America's first trock band, and we're ready to bring you our first album!"/>
    <x v="10"/>
    <n v="6680.22"/>
    <x v="0"/>
    <x v="0"/>
    <s v="USD"/>
    <n v="1371785496"/>
    <x v="2301"/>
    <n v="1369193496"/>
    <b v="1"/>
    <n v="211"/>
    <b v="1"/>
    <s v="music/indie rock"/>
    <n v="31.66"/>
    <x v="4"/>
    <n v="2013"/>
    <x v="14"/>
  </r>
  <r>
    <n v="171"/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x v="0"/>
    <s v="USD"/>
    <n v="1388473200"/>
    <x v="2302"/>
    <n v="1385585434"/>
    <b v="1"/>
    <n v="85"/>
    <b v="1"/>
    <s v="music/indie rock"/>
    <n v="46.18"/>
    <x v="4"/>
    <n v="2013"/>
    <x v="14"/>
  </r>
  <r>
    <n v="109"/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x v="0"/>
    <s v="USD"/>
    <n v="1323747596"/>
    <x v="2303"/>
    <n v="1320287996"/>
    <b v="1"/>
    <n v="103"/>
    <b v="1"/>
    <s v="music/indie rock"/>
    <n v="68.48"/>
    <x v="4"/>
    <n v="2011"/>
    <x v="14"/>
  </r>
  <r>
    <n v="101"/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x v="2304"/>
    <n v="1290281691"/>
    <b v="1"/>
    <n v="113"/>
    <b v="1"/>
    <s v="music/indie rock"/>
    <n v="53.47"/>
    <x v="4"/>
    <n v="2010"/>
    <x v="14"/>
  </r>
  <r>
    <n v="101"/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x v="0"/>
    <s v="USD"/>
    <n v="1407520800"/>
    <x v="2305"/>
    <n v="1405356072"/>
    <b v="1"/>
    <n v="167"/>
    <b v="1"/>
    <s v="music/indie rock"/>
    <n v="109.11"/>
    <x v="4"/>
    <n v="2014"/>
    <x v="14"/>
  </r>
  <r>
    <n v="107"/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x v="2306"/>
    <n v="1328760129"/>
    <b v="1"/>
    <n v="73"/>
    <b v="1"/>
    <s v="music/indie rock"/>
    <n v="51.19"/>
    <x v="4"/>
    <n v="2012"/>
    <x v="14"/>
  </r>
  <r>
    <n v="107"/>
    <n v="2307"/>
    <s v="Bones - The New EP by Matt Phillips"/>
    <s v="Printing, copywriting, and album art for my first record. It's 100% ready to listen we just need some help to get it out there."/>
    <x v="338"/>
    <n v="2095.2600000000002"/>
    <x v="0"/>
    <x v="0"/>
    <s v="USD"/>
    <n v="1336245328"/>
    <x v="2307"/>
    <n v="1333653333"/>
    <b v="1"/>
    <n v="75"/>
    <b v="1"/>
    <s v="music/indie rock"/>
    <n v="27.94"/>
    <x v="4"/>
    <n v="2012"/>
    <x v="14"/>
  </r>
  <r>
    <n v="101"/>
    <n v="2308"/>
    <s v="The Ember Days Audio/Visual Experience"/>
    <s v="For our next record we're combining amazing visuals with new and creative music to create an truly beautiful worship experience."/>
    <x v="63"/>
    <n v="50653.11"/>
    <x v="0"/>
    <x v="0"/>
    <s v="USD"/>
    <n v="1409274000"/>
    <x v="2308"/>
    <n v="1406847996"/>
    <b v="1"/>
    <n v="614"/>
    <b v="1"/>
    <s v="music/indie rock"/>
    <n v="82.5"/>
    <x v="4"/>
    <n v="2014"/>
    <x v="14"/>
  </r>
  <r>
    <n v="107"/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x v="2309"/>
    <n v="1359848537"/>
    <b v="1"/>
    <n v="107"/>
    <b v="1"/>
    <s v="music/indie rock"/>
    <n v="59.82"/>
    <x v="4"/>
    <n v="2013"/>
    <x v="14"/>
  </r>
  <r>
    <n v="429"/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x v="2310"/>
    <n v="1361300615"/>
    <b v="1"/>
    <n v="1224"/>
    <b v="1"/>
    <s v="music/indie rock"/>
    <n v="64.819999999999993"/>
    <x v="4"/>
    <n v="2013"/>
    <x v="14"/>
  </r>
  <r>
    <n v="104"/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x v="2311"/>
    <n v="1396829189"/>
    <b v="1"/>
    <n v="104"/>
    <b v="1"/>
    <s v="music/indie rock"/>
    <n v="90.1"/>
    <x v="4"/>
    <n v="2014"/>
    <x v="14"/>
  </r>
  <r>
    <n v="108"/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x v="2312"/>
    <n v="1395155478"/>
    <b v="1"/>
    <n v="79"/>
    <b v="1"/>
    <s v="music/indie rock"/>
    <n v="40.96"/>
    <x v="4"/>
    <n v="2014"/>
    <x v="14"/>
  </r>
  <r>
    <n v="176"/>
    <n v="2313"/>
    <s v="A SUNNY DAY IN GLASGOW"/>
    <s v="A Sunny Day in Glasgow are recording a new album and we need your help!"/>
    <x v="10"/>
    <n v="8792.02"/>
    <x v="0"/>
    <x v="0"/>
    <s v="USD"/>
    <n v="1336086026"/>
    <x v="2313"/>
    <n v="1333494026"/>
    <b v="1"/>
    <n v="157"/>
    <b v="1"/>
    <s v="music/indie rock"/>
    <n v="56"/>
    <x v="4"/>
    <n v="2012"/>
    <x v="14"/>
  </r>
  <r>
    <n v="157"/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x v="2314"/>
    <n v="1336482857"/>
    <b v="1"/>
    <n v="50"/>
    <b v="1"/>
    <s v="music/indie rock"/>
    <n v="37.67"/>
    <x v="4"/>
    <n v="2012"/>
    <x v="14"/>
  </r>
  <r>
    <n v="103"/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x v="2315"/>
    <n v="1333646743"/>
    <b v="1"/>
    <n v="64"/>
    <b v="1"/>
    <s v="music/indie rock"/>
    <n v="40.08"/>
    <x v="4"/>
    <n v="2012"/>
    <x v="14"/>
  </r>
  <r>
    <n v="104"/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x v="2316"/>
    <n v="1253726650"/>
    <b v="1"/>
    <n v="200"/>
    <b v="1"/>
    <s v="music/indie rock"/>
    <n v="78.03"/>
    <x v="4"/>
    <n v="2009"/>
    <x v="14"/>
  </r>
  <r>
    <n v="104"/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x v="2317"/>
    <n v="1263474049"/>
    <b v="1"/>
    <n v="22"/>
    <b v="1"/>
    <s v="music/indie rock"/>
    <n v="18.91"/>
    <x v="4"/>
    <n v="2010"/>
    <x v="14"/>
  </r>
  <r>
    <n v="121"/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x v="2318"/>
    <n v="1251214014"/>
    <b v="1"/>
    <n v="163"/>
    <b v="1"/>
    <s v="music/indie rock"/>
    <n v="37.130000000000003"/>
    <x v="4"/>
    <n v="2009"/>
    <x v="14"/>
  </r>
  <r>
    <n v="108"/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x v="2319"/>
    <n v="1384480685"/>
    <b v="1"/>
    <n v="77"/>
    <b v="1"/>
    <s v="music/indie rock"/>
    <n v="41.96"/>
    <x v="4"/>
    <n v="2013"/>
    <x v="14"/>
  </r>
  <r>
    <n v="109"/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x v="2320"/>
    <n v="1393443400"/>
    <b v="1"/>
    <n v="89"/>
    <b v="1"/>
    <s v="music/indie rock"/>
    <n v="61.04"/>
    <x v="4"/>
    <n v="2014"/>
    <x v="14"/>
  </r>
  <r>
    <n v="39"/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x v="2321"/>
    <n v="1488694501"/>
    <b v="0"/>
    <n v="64"/>
    <b v="0"/>
    <s v="food/small batch"/>
    <n v="64.53"/>
    <x v="7"/>
    <n v="2017"/>
    <x v="33"/>
  </r>
  <r>
    <n v="3"/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x v="2322"/>
    <n v="1489181369"/>
    <b v="0"/>
    <n v="4"/>
    <b v="0"/>
    <s v="food/small batch"/>
    <n v="21.25"/>
    <x v="7"/>
    <n v="2017"/>
    <x v="33"/>
  </r>
  <r>
    <n v="48"/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x v="2323"/>
    <n v="1489428447"/>
    <b v="0"/>
    <n v="4"/>
    <b v="0"/>
    <s v="food/small batch"/>
    <n v="30"/>
    <x v="7"/>
    <n v="2017"/>
    <x v="33"/>
  </r>
  <r>
    <n v="21"/>
    <n v="2324"/>
    <s v="Pies not Lies"/>
    <s v="A city centre shop selling great locally made food with room to chat and learn about eachother."/>
    <x v="51"/>
    <n v="1555"/>
    <x v="3"/>
    <x v="1"/>
    <s v="GBP"/>
    <n v="1490559285"/>
    <x v="2324"/>
    <n v="1487970885"/>
    <b v="0"/>
    <n v="61"/>
    <b v="0"/>
    <s v="food/small batch"/>
    <n v="25.49"/>
    <x v="7"/>
    <n v="2017"/>
    <x v="33"/>
  </r>
  <r>
    <n v="8"/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x v="2325"/>
    <n v="1488241931"/>
    <b v="0"/>
    <n v="7"/>
    <b v="0"/>
    <s v="food/small batch"/>
    <n v="11.43"/>
    <x v="7"/>
    <n v="2017"/>
    <x v="33"/>
  </r>
  <r>
    <n v="1"/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x v="2326"/>
    <n v="1489106948"/>
    <b v="0"/>
    <n v="1"/>
    <b v="0"/>
    <s v="food/small batch"/>
    <n v="108"/>
    <x v="7"/>
    <n v="2017"/>
    <x v="33"/>
  </r>
  <r>
    <n v="526"/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x v="2327"/>
    <n v="1406066440"/>
    <b v="1"/>
    <n v="3355"/>
    <b v="1"/>
    <s v="food/small batch"/>
    <n v="54.88"/>
    <x v="7"/>
    <n v="2014"/>
    <x v="33"/>
  </r>
  <r>
    <n v="254"/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x v="2328"/>
    <n v="1431715537"/>
    <b v="1"/>
    <n v="537"/>
    <b v="1"/>
    <s v="food/small batch"/>
    <n v="47.38"/>
    <x v="7"/>
    <n v="2015"/>
    <x v="33"/>
  </r>
  <r>
    <n v="106"/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x v="2329"/>
    <n v="1403017146"/>
    <b v="1"/>
    <n v="125"/>
    <b v="1"/>
    <s v="food/small batch"/>
    <n v="211.84"/>
    <x v="7"/>
    <n v="2014"/>
    <x v="33"/>
  </r>
  <r>
    <n v="102"/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x v="2330"/>
    <n v="1448400943"/>
    <b v="1"/>
    <n v="163"/>
    <b v="1"/>
    <s v="food/small batch"/>
    <n v="219.93"/>
    <x v="7"/>
    <n v="2015"/>
    <x v="33"/>
  </r>
  <r>
    <n v="144"/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x v="2331"/>
    <n v="1405728490"/>
    <b v="1"/>
    <n v="283"/>
    <b v="1"/>
    <s v="food/small batch"/>
    <n v="40.799999999999997"/>
    <x v="7"/>
    <n v="2014"/>
    <x v="33"/>
  </r>
  <r>
    <n v="106"/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x v="2332"/>
    <n v="1420643071"/>
    <b v="1"/>
    <n v="352"/>
    <b v="1"/>
    <s v="food/small batch"/>
    <n v="75.5"/>
    <x v="7"/>
    <n v="2015"/>
    <x v="33"/>
  </r>
  <r>
    <n v="212"/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x v="2333"/>
    <n v="1399563390"/>
    <b v="1"/>
    <n v="94"/>
    <b v="1"/>
    <s v="food/small batch"/>
    <n v="13.54"/>
    <x v="7"/>
    <n v="2014"/>
    <x v="33"/>
  </r>
  <r>
    <n v="102"/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x v="2334"/>
    <n v="1412611498"/>
    <b v="1"/>
    <n v="67"/>
    <b v="1"/>
    <s v="food/small batch"/>
    <n v="60.87"/>
    <x v="7"/>
    <n v="2014"/>
    <x v="33"/>
  </r>
  <r>
    <n v="102"/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x v="2335"/>
    <n v="1399902243"/>
    <b v="1"/>
    <n v="221"/>
    <b v="1"/>
    <s v="food/small batch"/>
    <n v="115.69"/>
    <x v="7"/>
    <n v="2014"/>
    <x v="33"/>
  </r>
  <r>
    <n v="521"/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x v="2336"/>
    <n v="1390860695"/>
    <b v="1"/>
    <n v="2165"/>
    <b v="1"/>
    <s v="food/small batch"/>
    <n v="48.1"/>
    <x v="7"/>
    <n v="2014"/>
    <x v="33"/>
  </r>
  <r>
    <n v="111"/>
    <n v="2337"/>
    <s v="The Hudson Standard Bitters and Shrubs"/>
    <s v="We make small batch, locally sourced bitters and shrubs for cocktails and cooking."/>
    <x v="14"/>
    <n v="13279"/>
    <x v="0"/>
    <x v="0"/>
    <s v="USD"/>
    <n v="1403796143"/>
    <x v="2337"/>
    <n v="1401204143"/>
    <b v="1"/>
    <n v="179"/>
    <b v="1"/>
    <s v="food/small batch"/>
    <n v="74.180000000000007"/>
    <x v="7"/>
    <n v="2014"/>
    <x v="33"/>
  </r>
  <r>
    <n v="101"/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x v="2338"/>
    <n v="1401485484"/>
    <b v="1"/>
    <n v="123"/>
    <b v="1"/>
    <s v="food/small batch"/>
    <n v="123.35"/>
    <x v="7"/>
    <n v="2014"/>
    <x v="33"/>
  </r>
  <r>
    <n v="294"/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x v="2339"/>
    <n v="1479496309"/>
    <b v="1"/>
    <n v="1104"/>
    <b v="1"/>
    <s v="food/small batch"/>
    <n v="66.62"/>
    <x v="7"/>
    <n v="2016"/>
    <x v="33"/>
  </r>
  <r>
    <n v="106"/>
    <n v="2340"/>
    <s v="Doughnuts with love by Strange Matter Coffee"/>
    <s v="Strange Matter Coffee is opening a scratch bakery featuring craft doughnuts with vegan and gluten free options!"/>
    <x v="79"/>
    <n v="42311"/>
    <x v="0"/>
    <x v="0"/>
    <s v="USD"/>
    <n v="1477841138"/>
    <x v="2340"/>
    <n v="1475249138"/>
    <b v="1"/>
    <n v="403"/>
    <b v="1"/>
    <s v="food/small batch"/>
    <n v="104.99"/>
    <x v="7"/>
    <n v="2016"/>
    <x v="33"/>
  </r>
  <r>
    <n v="0"/>
    <n v="2341"/>
    <s v="Cutting Edge Fitness Website (Canceled)"/>
    <s v="This website will serve as an interface to change lives and have a community routing for your success!"/>
    <x v="10"/>
    <n v="0"/>
    <x v="1"/>
    <x v="0"/>
    <s v="USD"/>
    <n v="1436729504"/>
    <x v="2341"/>
    <n v="1434137504"/>
    <b v="0"/>
    <n v="0"/>
    <b v="0"/>
    <s v="technology/web"/>
    <n v="0"/>
    <x v="2"/>
    <n v="2015"/>
    <x v="7"/>
  </r>
  <r>
    <n v="0"/>
    <n v="2342"/>
    <s v="The Future Mind of Business Project (Canceled)"/>
    <s v="A series of informational and interactive online tutorials enabling businesses to proactively ensure mental and corporate vitality."/>
    <x v="62"/>
    <n v="0"/>
    <x v="1"/>
    <x v="0"/>
    <s v="USD"/>
    <n v="1412571600"/>
    <x v="2342"/>
    <n v="1410799870"/>
    <b v="0"/>
    <n v="0"/>
    <b v="0"/>
    <s v="technology/web"/>
    <n v="0"/>
    <x v="2"/>
    <n v="2014"/>
    <x v="7"/>
  </r>
  <r>
    <n v="3"/>
    <n v="2343"/>
    <s v="Mobile Excellence Awards (Canceled)"/>
    <s v="The most influential and prestigious awards program that honors innovation and leadership in mobile technology and entertainment"/>
    <x v="3"/>
    <n v="300"/>
    <x v="1"/>
    <x v="0"/>
    <s v="USD"/>
    <n v="1452282420"/>
    <x v="2343"/>
    <n v="1447962505"/>
    <b v="0"/>
    <n v="1"/>
    <b v="0"/>
    <s v="technology/web"/>
    <n v="300"/>
    <x v="2"/>
    <n v="2015"/>
    <x v="7"/>
  </r>
  <r>
    <n v="0"/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x v="5"/>
    <s v="CAD"/>
    <n v="1466789269"/>
    <x v="2344"/>
    <n v="1464197269"/>
    <b v="0"/>
    <n v="1"/>
    <b v="0"/>
    <s v="technology/web"/>
    <n v="1"/>
    <x v="2"/>
    <n v="2016"/>
    <x v="7"/>
  </r>
  <r>
    <n v="0"/>
    <n v="2345"/>
    <s v="Social Media Website (Canceled)"/>
    <s v="My team and I are creating a social media website for pet lovers across the world! Fashion, animal shows, adoptions, and more."/>
    <x v="9"/>
    <n v="0"/>
    <x v="1"/>
    <x v="0"/>
    <s v="USD"/>
    <n v="1427845140"/>
    <x v="2345"/>
    <n v="1424822556"/>
    <b v="0"/>
    <n v="0"/>
    <b v="0"/>
    <s v="technology/web"/>
    <n v="0"/>
    <x v="2"/>
    <n v="2015"/>
    <x v="7"/>
  </r>
  <r>
    <n v="0"/>
    <n v="2346"/>
    <s v="Ez 2c 3D Viewers (Canceled)"/>
    <s v="Watch and Make FREE 3D Videos &amp; Pics - No Viewer needed. To Help Learn we have Training and Instant 3D viewers."/>
    <x v="127"/>
    <n v="39"/>
    <x v="1"/>
    <x v="0"/>
    <s v="USD"/>
    <n v="1476731431"/>
    <x v="2346"/>
    <n v="1472843431"/>
    <b v="0"/>
    <n v="3"/>
    <b v="0"/>
    <s v="technology/web"/>
    <n v="13"/>
    <x v="2"/>
    <n v="2016"/>
    <x v="7"/>
  </r>
  <r>
    <n v="2"/>
    <n v="2347"/>
    <s v="Course: Create Complete Web Apps without Coding (Canceled)"/>
    <s v="Back this project and get access to a course about building COMPLETE web applications without coding."/>
    <x v="28"/>
    <n v="15"/>
    <x v="1"/>
    <x v="0"/>
    <s v="USD"/>
    <n v="1472135676"/>
    <x v="2347"/>
    <n v="1469543676"/>
    <b v="0"/>
    <n v="1"/>
    <b v="0"/>
    <s v="technology/web"/>
    <n v="15"/>
    <x v="2"/>
    <n v="2016"/>
    <x v="7"/>
  </r>
  <r>
    <n v="0"/>
    <n v="2348"/>
    <s v="Business &amp; Entertainment In 3D World! (Canceled)"/>
    <s v="Own, Buy, Sell 3D property! 3D games, 3D traveling and earn in one virtual 3D NEASPACE, Best for Oculus Rift environment."/>
    <x v="54"/>
    <n v="270"/>
    <x v="1"/>
    <x v="0"/>
    <s v="USD"/>
    <n v="1456006938"/>
    <x v="2348"/>
    <n v="1450822938"/>
    <b v="0"/>
    <n v="5"/>
    <b v="0"/>
    <s v="technology/web"/>
    <n v="54"/>
    <x v="2"/>
    <n v="2015"/>
    <x v="7"/>
  </r>
  <r>
    <n v="0"/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x v="11"/>
    <s v="SEK"/>
    <n v="1439318228"/>
    <x v="2349"/>
    <n v="1436812628"/>
    <b v="0"/>
    <n v="0"/>
    <b v="0"/>
    <s v="technology/web"/>
    <n v="0"/>
    <x v="2"/>
    <n v="2015"/>
    <x v="7"/>
  </r>
  <r>
    <n v="0"/>
    <n v="2350"/>
    <s v="HoxWi - Simple and reliable online customer services (Canceled)"/>
    <s v="HoxWi are the future for real time interaction with on-line customers via chat or video conference."/>
    <x v="63"/>
    <n v="0"/>
    <x v="1"/>
    <x v="17"/>
    <s v="EUR"/>
    <n v="1483474370"/>
    <x v="2350"/>
    <n v="1480882370"/>
    <b v="0"/>
    <n v="0"/>
    <b v="0"/>
    <s v="technology/web"/>
    <n v="0"/>
    <x v="2"/>
    <n v="2016"/>
    <x v="7"/>
  </r>
  <r>
    <n v="1"/>
    <n v="2351"/>
    <s v="NZ Auction site.  No listing or success fees. Only $2 p/m"/>
    <s v="Donate $30 or more and receive a free selfie stick."/>
    <x v="341"/>
    <n v="108"/>
    <x v="1"/>
    <x v="4"/>
    <s v="NZD"/>
    <n v="1430360739"/>
    <x v="2351"/>
    <n v="1427768739"/>
    <b v="0"/>
    <n v="7"/>
    <b v="0"/>
    <s v="technology/web"/>
    <n v="15.43"/>
    <x v="2"/>
    <n v="2015"/>
    <x v="7"/>
  </r>
  <r>
    <n v="0"/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x v="0"/>
    <s v="USD"/>
    <n v="1433603552"/>
    <x v="2352"/>
    <n v="1428419552"/>
    <b v="0"/>
    <n v="0"/>
    <b v="0"/>
    <s v="technology/web"/>
    <n v="0"/>
    <x v="2"/>
    <n v="2015"/>
    <x v="7"/>
  </r>
  <r>
    <n v="0"/>
    <n v="2353"/>
    <s v="A Brony and Pegasister dating website (Canceled)"/>
    <s v="The best dating website for bronys and pegasisters. The reason I'm trying to get the funds for this project is that I need a laptop."/>
    <x v="28"/>
    <n v="0"/>
    <x v="1"/>
    <x v="0"/>
    <s v="USD"/>
    <n v="1429632822"/>
    <x v="2353"/>
    <n v="1428596022"/>
    <b v="0"/>
    <n v="0"/>
    <b v="0"/>
    <s v="technology/web"/>
    <n v="0"/>
    <x v="2"/>
    <n v="2015"/>
    <x v="7"/>
  </r>
  <r>
    <n v="0"/>
    <n v="2354"/>
    <s v="Dissertation (Canceled)"/>
    <s v="Almost done with doctorate degree but need funding of $35,000 to complete research of project."/>
    <x v="19"/>
    <n v="25"/>
    <x v="1"/>
    <x v="0"/>
    <s v="USD"/>
    <n v="1420910460"/>
    <x v="2354"/>
    <n v="1415726460"/>
    <b v="0"/>
    <n v="1"/>
    <b v="0"/>
    <s v="technology/web"/>
    <n v="25"/>
    <x v="2"/>
    <n v="2014"/>
    <x v="7"/>
  </r>
  <r>
    <n v="1"/>
    <n v="2355"/>
    <s v="PriceItUpPlease (Canceled)"/>
    <s v="PriceItUpPlease will be an easy to use website that estimates the amount of your startup costs for that great idea you have!"/>
    <x v="6"/>
    <n v="55"/>
    <x v="1"/>
    <x v="2"/>
    <s v="AUD"/>
    <n v="1430604136"/>
    <x v="2355"/>
    <n v="1428012136"/>
    <b v="0"/>
    <n v="2"/>
    <b v="0"/>
    <s v="technology/web"/>
    <n v="27.5"/>
    <x v="2"/>
    <n v="2015"/>
    <x v="7"/>
  </r>
  <r>
    <n v="0"/>
    <n v="2356"/>
    <s v="HardstyleUnited.com (Canceled)"/>
    <s v="HardstyleUnited.com The Global Hardstyle community. Your Hardstyle community."/>
    <x v="3"/>
    <n v="0"/>
    <x v="1"/>
    <x v="9"/>
    <s v="EUR"/>
    <n v="1433530104"/>
    <x v="2356"/>
    <n v="1430938104"/>
    <b v="0"/>
    <n v="0"/>
    <b v="0"/>
    <s v="technology/web"/>
    <n v="0"/>
    <x v="2"/>
    <n v="2015"/>
    <x v="7"/>
  </r>
  <r>
    <n v="0"/>
    <n v="2357"/>
    <s v="Online therapist directory - Click For Therapy (Canceled)"/>
    <s v="Click For Therapy is a website that was created to connect consumers and therapists across the UK."/>
    <x v="100"/>
    <n v="0"/>
    <x v="1"/>
    <x v="1"/>
    <s v="GBP"/>
    <n v="1445093578"/>
    <x v="2357"/>
    <n v="1442501578"/>
    <b v="0"/>
    <n v="0"/>
    <b v="0"/>
    <s v="technology/web"/>
    <n v="0"/>
    <x v="2"/>
    <n v="2015"/>
    <x v="7"/>
  </r>
  <r>
    <n v="0"/>
    <n v="2358"/>
    <s v="Auction, Sell Swap without excessive fees, the next ebay."/>
    <s v="A website to auction, sell and swap items in the uk without a charge, without excess fees, the next ebay."/>
    <x v="15"/>
    <n v="0"/>
    <x v="1"/>
    <x v="1"/>
    <s v="GBP"/>
    <n v="1422664740"/>
    <x v="2358"/>
    <n v="1417818036"/>
    <b v="0"/>
    <n v="0"/>
    <b v="0"/>
    <s v="technology/web"/>
    <n v="0"/>
    <x v="2"/>
    <n v="2014"/>
    <x v="7"/>
  </r>
  <r>
    <n v="15"/>
    <n v="2359"/>
    <s v="crowd-funded public genome sequencing (Canceled)"/>
    <s v="I want to crowdfund the sequencing of my own genome to make it publicly available with crowd-sourced interpretation."/>
    <x v="51"/>
    <n v="1101"/>
    <x v="1"/>
    <x v="0"/>
    <s v="USD"/>
    <n v="1438616124"/>
    <x v="2359"/>
    <n v="1433432124"/>
    <b v="0"/>
    <n v="3"/>
    <b v="0"/>
    <s v="technology/web"/>
    <n v="367"/>
    <x v="2"/>
    <n v="2015"/>
    <x v="7"/>
  </r>
  <r>
    <n v="0"/>
    <n v="2360"/>
    <s v="Bee Bay Microjobs (Canceled)"/>
    <s v="Welcome to Bee Bay Canada, your commission free microjobs website.  Sell at any price and keep 100% of what you earn!"/>
    <x v="10"/>
    <n v="2"/>
    <x v="1"/>
    <x v="5"/>
    <s v="CAD"/>
    <n v="1454864280"/>
    <x v="2360"/>
    <n v="1452272280"/>
    <b v="0"/>
    <n v="1"/>
    <b v="0"/>
    <s v="technology/web"/>
    <n v="2"/>
    <x v="2"/>
    <n v="2016"/>
    <x v="7"/>
  </r>
  <r>
    <n v="0"/>
    <n v="2361"/>
    <s v="Lemme Grab it (Canceled)"/>
    <s v="A website for email/sms alerts of your personal selection, comparison of prices,consolidated database, best deals around for clothing."/>
    <x v="48"/>
    <n v="0"/>
    <x v="1"/>
    <x v="5"/>
    <s v="CAD"/>
    <n v="1462053600"/>
    <x v="2361"/>
    <n v="1459975008"/>
    <b v="0"/>
    <n v="0"/>
    <b v="0"/>
    <s v="technology/web"/>
    <n v="0"/>
    <x v="2"/>
    <n v="2016"/>
    <x v="7"/>
  </r>
  <r>
    <n v="29"/>
    <n v="2362"/>
    <s v="Help CRB obtain 501(c)(3) status! (Canceled)"/>
    <s v="The Columbus Ruby Brigade has brought monthly ruby goodness and camaraderie to all participants."/>
    <x v="329"/>
    <n v="120"/>
    <x v="1"/>
    <x v="0"/>
    <s v="USD"/>
    <n v="1418315470"/>
    <x v="2362"/>
    <n v="1415723470"/>
    <b v="0"/>
    <n v="2"/>
    <b v="0"/>
    <s v="technology/web"/>
    <n v="60"/>
    <x v="2"/>
    <n v="2014"/>
    <x v="7"/>
  </r>
  <r>
    <n v="0"/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x v="0"/>
    <s v="USD"/>
    <n v="1451348200"/>
    <x v="2363"/>
    <n v="1447460200"/>
    <b v="0"/>
    <n v="0"/>
    <b v="0"/>
    <s v="technology/web"/>
    <n v="0"/>
    <x v="2"/>
    <n v="2015"/>
    <x v="7"/>
  </r>
  <r>
    <n v="0"/>
    <n v="2364"/>
    <s v="Minecraft Server and Website Help (Name: Forge Realms)"/>
    <s v="Making a Minecraft server and Website and I need your help to fund it. Thanks in Advance!"/>
    <x v="342"/>
    <n v="0"/>
    <x v="1"/>
    <x v="0"/>
    <s v="USD"/>
    <n v="1445898356"/>
    <x v="2364"/>
    <n v="1441146356"/>
    <b v="0"/>
    <n v="0"/>
    <b v="0"/>
    <s v="technology/web"/>
    <n v="0"/>
    <x v="2"/>
    <n v="2015"/>
    <x v="7"/>
  </r>
  <r>
    <n v="0"/>
    <n v="2365"/>
    <s v="IMI - It's My Identity (Canceled)"/>
    <s v="A website that could group all your social 'identities' and online property together and find new followers or creators to follow"/>
    <x v="28"/>
    <n v="0"/>
    <x v="1"/>
    <x v="13"/>
    <s v="EUR"/>
    <n v="1453071600"/>
    <x v="2365"/>
    <n v="1449596425"/>
    <b v="0"/>
    <n v="0"/>
    <b v="0"/>
    <s v="technology/web"/>
    <n v="0"/>
    <x v="2"/>
    <n v="2015"/>
    <x v="7"/>
  </r>
  <r>
    <n v="11"/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x v="1"/>
    <s v="GBP"/>
    <n v="1445431533"/>
    <x v="2366"/>
    <n v="1442839533"/>
    <b v="0"/>
    <n v="27"/>
    <b v="0"/>
    <s v="technology/web"/>
    <n v="97.41"/>
    <x v="2"/>
    <n v="2015"/>
    <x v="7"/>
  </r>
  <r>
    <n v="1"/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x v="0"/>
    <s v="USD"/>
    <n v="1461622616"/>
    <x v="2367"/>
    <n v="1456442216"/>
    <b v="0"/>
    <n v="14"/>
    <b v="0"/>
    <s v="technology/web"/>
    <n v="47.86"/>
    <x v="2"/>
    <n v="2016"/>
    <x v="7"/>
  </r>
  <r>
    <n v="0"/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x v="0"/>
    <s v="USD"/>
    <n v="1429028365"/>
    <x v="2368"/>
    <n v="1425143965"/>
    <b v="0"/>
    <n v="2"/>
    <b v="0"/>
    <s v="technology/web"/>
    <n v="50"/>
    <x v="2"/>
    <n v="2015"/>
    <x v="7"/>
  </r>
  <r>
    <n v="0"/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x v="0"/>
    <s v="USD"/>
    <n v="1455132611"/>
    <x v="2369"/>
    <n v="1452540611"/>
    <b v="0"/>
    <n v="0"/>
    <b v="0"/>
    <s v="technology/web"/>
    <n v="0"/>
    <x v="2"/>
    <n v="2016"/>
    <x v="7"/>
  </r>
  <r>
    <n v="0"/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x v="0"/>
    <s v="USD"/>
    <n v="1418877141"/>
    <x v="2370"/>
    <n v="1416285141"/>
    <b v="0"/>
    <n v="4"/>
    <b v="0"/>
    <s v="technology/web"/>
    <n v="20.5"/>
    <x v="2"/>
    <n v="2014"/>
    <x v="7"/>
  </r>
  <r>
    <n v="0"/>
    <n v="2371"/>
    <s v="ProjectPetal.com (Canceled)"/>
    <s v="ProjectPetal.com is an all in one website for all Makers to share projects and ideas. A Facebook(R) Twitter(R) &amp; Github(R) all in one."/>
    <x v="13"/>
    <n v="0"/>
    <x v="1"/>
    <x v="0"/>
    <s v="USD"/>
    <n v="1435257596"/>
    <x v="2371"/>
    <n v="1432665596"/>
    <b v="0"/>
    <n v="0"/>
    <b v="0"/>
    <s v="technology/web"/>
    <n v="0"/>
    <x v="2"/>
    <n v="2015"/>
    <x v="7"/>
  </r>
  <r>
    <n v="3"/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x v="2"/>
    <s v="AUD"/>
    <n v="1429839571"/>
    <x v="2372"/>
    <n v="1427247571"/>
    <b v="0"/>
    <n v="6"/>
    <b v="0"/>
    <s v="technology/web"/>
    <n v="30"/>
    <x v="2"/>
    <n v="2015"/>
    <x v="7"/>
  </r>
  <r>
    <n v="0"/>
    <n v="2373"/>
    <s v="Cykelauktion.com (Canceled)"/>
    <s v="We want to create a safe marketplace for buying and selling bicycles."/>
    <x v="343"/>
    <n v="50"/>
    <x v="1"/>
    <x v="11"/>
    <s v="SEK"/>
    <n v="1440863624"/>
    <x v="2373"/>
    <n v="1438271624"/>
    <b v="0"/>
    <n v="1"/>
    <b v="0"/>
    <s v="technology/web"/>
    <n v="50"/>
    <x v="2"/>
    <n v="2015"/>
    <x v="7"/>
  </r>
  <r>
    <n v="0"/>
    <n v="2374"/>
    <s v="Alcohol On Call (Canceled)"/>
    <s v="Next time you want a beer, put down your keys and pick up your phone. We prevent drunk driving by delivering alcohol to you at home."/>
    <x v="29"/>
    <n v="10"/>
    <x v="1"/>
    <x v="0"/>
    <s v="USD"/>
    <n v="1423772060"/>
    <x v="2374"/>
    <n v="1421180060"/>
    <b v="0"/>
    <n v="1"/>
    <b v="0"/>
    <s v="technology/web"/>
    <n v="10"/>
    <x v="2"/>
    <n v="2015"/>
    <x v="7"/>
  </r>
  <r>
    <n v="0"/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x v="0"/>
    <s v="USD"/>
    <n v="1473451437"/>
    <x v="2375"/>
    <n v="1470859437"/>
    <b v="0"/>
    <n v="0"/>
    <b v="0"/>
    <s v="technology/web"/>
    <n v="0"/>
    <x v="2"/>
    <n v="2016"/>
    <x v="7"/>
  </r>
  <r>
    <n v="11"/>
    <n v="2376"/>
    <s v="Phone Tags: lost and found stickers (Canceled)"/>
    <s v="Tough, pre-manufactured lost and found stickers that forward messages to the owners email and cellphone."/>
    <x v="9"/>
    <n v="326.33"/>
    <x v="1"/>
    <x v="0"/>
    <s v="USD"/>
    <n v="1449785566"/>
    <x v="2376"/>
    <n v="1447193566"/>
    <b v="0"/>
    <n v="4"/>
    <b v="0"/>
    <s v="technology/web"/>
    <n v="81.58"/>
    <x v="2"/>
    <n v="2015"/>
    <x v="7"/>
  </r>
  <r>
    <n v="0"/>
    <n v="2377"/>
    <s v="Fluttify - New Canadian Tech Start Up (Canceled)"/>
    <s v="Fluttify is an Online Video Sharing Platform allowing friends to share their favorite Trending Content with each other."/>
    <x v="30"/>
    <n v="0"/>
    <x v="1"/>
    <x v="5"/>
    <s v="CAD"/>
    <n v="1480110783"/>
    <x v="2377"/>
    <n v="1477515183"/>
    <b v="0"/>
    <n v="0"/>
    <b v="0"/>
    <s v="technology/web"/>
    <n v="0"/>
    <x v="2"/>
    <n v="2016"/>
    <x v="7"/>
  </r>
  <r>
    <n v="0"/>
    <n v="2378"/>
    <s v="KEEPUP INC (Canceled)"/>
    <s v="KEEPUP allows you to extend your social circle by introducing you to new people via your friends."/>
    <x v="74"/>
    <n v="0"/>
    <x v="1"/>
    <x v="0"/>
    <s v="USD"/>
    <n v="1440548330"/>
    <x v="2378"/>
    <n v="1438042730"/>
    <b v="0"/>
    <n v="0"/>
    <b v="0"/>
    <s v="technology/web"/>
    <n v="0"/>
    <x v="2"/>
    <n v="2015"/>
    <x v="7"/>
  </r>
  <r>
    <n v="0"/>
    <n v="2379"/>
    <s v="SelectCooks.com (Canceled)"/>
    <s v="Selectcooks.com is a community marketplace for people to list, find and hire chefs."/>
    <x v="11"/>
    <n v="0"/>
    <x v="1"/>
    <x v="0"/>
    <s v="USD"/>
    <n v="1444004616"/>
    <x v="2379"/>
    <n v="1440116616"/>
    <b v="0"/>
    <n v="0"/>
    <b v="0"/>
    <s v="technology/web"/>
    <n v="0"/>
    <x v="2"/>
    <n v="2015"/>
    <x v="7"/>
  </r>
  <r>
    <n v="0"/>
    <n v="2380"/>
    <s v="Finit - Hashtag Chatting (Canceled)"/>
    <s v="Tired of waiting for likes? Here is a brand new social network centered on real-time hashtag chatting. Just chat and enjoy!"/>
    <x v="36"/>
    <n v="55"/>
    <x v="1"/>
    <x v="0"/>
    <s v="USD"/>
    <n v="1443726142"/>
    <x v="2380"/>
    <n v="1441134142"/>
    <b v="0"/>
    <n v="3"/>
    <b v="0"/>
    <s v="technology/web"/>
    <n v="18.329999999999998"/>
    <x v="2"/>
    <n v="2015"/>
    <x v="7"/>
  </r>
  <r>
    <n v="2"/>
    <n v="2381"/>
    <s v="Cannabis Connection (Canceled)"/>
    <s v="Social Media Platform for the Marijuana Industry to create professionalism and a stable lasting market."/>
    <x v="344"/>
    <n v="1571"/>
    <x v="1"/>
    <x v="0"/>
    <s v="USD"/>
    <n v="1428704848"/>
    <x v="2381"/>
    <n v="1426112848"/>
    <b v="0"/>
    <n v="7"/>
    <b v="0"/>
    <s v="technology/web"/>
    <n v="224.43"/>
    <x v="2"/>
    <n v="2015"/>
    <x v="7"/>
  </r>
  <r>
    <n v="3"/>
    <n v="2382"/>
    <s v="These Easy Days (Canceled)"/>
    <s v="Netiquette classes to teach our youth how make proper use of computer-mediated communications for personal and educational success."/>
    <x v="9"/>
    <n v="75"/>
    <x v="1"/>
    <x v="0"/>
    <s v="USD"/>
    <n v="1438662603"/>
    <x v="2382"/>
    <n v="1436502603"/>
    <b v="0"/>
    <n v="2"/>
    <b v="0"/>
    <s v="technology/web"/>
    <n v="37.5"/>
    <x v="2"/>
    <n v="2015"/>
    <x v="7"/>
  </r>
  <r>
    <n v="4"/>
    <n v="2383"/>
    <s v="KindaQuirky (Canceled)"/>
    <s v="A quirky online shop where you can buy, sell and discover stuff that's &quot;a little bit different&quot;. We think &quot;it's right up your alley!&quot;"/>
    <x v="3"/>
    <n v="435"/>
    <x v="1"/>
    <x v="4"/>
    <s v="NZD"/>
    <n v="1424568107"/>
    <x v="2383"/>
    <n v="1421976107"/>
    <b v="0"/>
    <n v="3"/>
    <b v="0"/>
    <s v="technology/web"/>
    <n v="145"/>
    <x v="2"/>
    <n v="2015"/>
    <x v="7"/>
  </r>
  <r>
    <n v="1"/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x v="0"/>
    <s v="USD"/>
    <n v="1415932643"/>
    <x v="2384"/>
    <n v="1413337043"/>
    <b v="0"/>
    <n v="8"/>
    <b v="0"/>
    <s v="technology/web"/>
    <n v="1"/>
    <x v="2"/>
    <n v="2014"/>
    <x v="7"/>
  </r>
  <r>
    <n v="1"/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x v="0"/>
    <s v="USD"/>
    <n v="1438793432"/>
    <x v="2385"/>
    <n v="1436201432"/>
    <b v="0"/>
    <n v="7"/>
    <b v="0"/>
    <s v="technology/web"/>
    <n v="112.57"/>
    <x v="2"/>
    <n v="2015"/>
    <x v="7"/>
  </r>
  <r>
    <n v="0"/>
    <n v="2386"/>
    <s v="Realjobmatch.com (Canceled)"/>
    <s v="Realjobmatch is not just a job search site but a matching site , matching the right jobseekers with the best jobs."/>
    <x v="11"/>
    <n v="0"/>
    <x v="1"/>
    <x v="5"/>
    <s v="CAD"/>
    <n v="1420920424"/>
    <x v="2386"/>
    <n v="1415736424"/>
    <b v="0"/>
    <n v="0"/>
    <b v="0"/>
    <s v="technology/web"/>
    <n v="0"/>
    <x v="2"/>
    <n v="2014"/>
    <x v="7"/>
  </r>
  <r>
    <n v="1"/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x v="0"/>
    <s v="USD"/>
    <n v="1469199740"/>
    <x v="2387"/>
    <n v="1465311740"/>
    <b v="0"/>
    <n v="3"/>
    <b v="0"/>
    <s v="technology/web"/>
    <n v="342"/>
    <x v="2"/>
    <n v="2016"/>
    <x v="7"/>
  </r>
  <r>
    <n v="1"/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x v="0"/>
    <s v="USD"/>
    <n v="1421350140"/>
    <x v="2388"/>
    <n v="1418761759"/>
    <b v="0"/>
    <n v="8"/>
    <b v="0"/>
    <s v="technology/web"/>
    <n v="57.88"/>
    <x v="2"/>
    <n v="2014"/>
    <x v="7"/>
  </r>
  <r>
    <n v="0"/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x v="6"/>
    <s v="EUR"/>
    <n v="1437861540"/>
    <x v="2389"/>
    <n v="1435160452"/>
    <b v="0"/>
    <n v="1"/>
    <b v="0"/>
    <s v="technology/web"/>
    <n v="30"/>
    <x v="2"/>
    <n v="2015"/>
    <x v="7"/>
  </r>
  <r>
    <n v="0"/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x v="2"/>
    <s v="AUD"/>
    <n v="1420352264"/>
    <x v="2390"/>
    <n v="1416896264"/>
    <b v="0"/>
    <n v="0"/>
    <b v="0"/>
    <s v="technology/web"/>
    <n v="0"/>
    <x v="2"/>
    <n v="2014"/>
    <x v="7"/>
  </r>
  <r>
    <n v="0"/>
    <n v="2391"/>
    <s v="oToBOTS.com - Freedom from high cost auto repairs (Canceled)"/>
    <s v="Using the power of internet to help people save hundreds in car repair."/>
    <x v="22"/>
    <n v="25"/>
    <x v="1"/>
    <x v="0"/>
    <s v="USD"/>
    <n v="1427825044"/>
    <x v="2391"/>
    <n v="1425236644"/>
    <b v="0"/>
    <n v="1"/>
    <b v="0"/>
    <s v="technology/web"/>
    <n v="25"/>
    <x v="2"/>
    <n v="2015"/>
    <x v="7"/>
  </r>
  <r>
    <n v="0"/>
    <n v="2392"/>
    <s v="WILLAMETTE EXTRA BOARD (Canceled)"/>
    <s v="I am asking for $4,200 to launch a unique website serving professionals in any and all industries seeking additional income in Oregon."/>
    <x v="285"/>
    <n v="0"/>
    <x v="1"/>
    <x v="0"/>
    <s v="USD"/>
    <n v="1446087223"/>
    <x v="2392"/>
    <n v="1443495223"/>
    <b v="0"/>
    <n v="0"/>
    <b v="0"/>
    <s v="technology/web"/>
    <n v="0"/>
    <x v="2"/>
    <n v="2015"/>
    <x v="7"/>
  </r>
  <r>
    <n v="0"/>
    <n v="2393"/>
    <s v="Game Swapper (Canceled)"/>
    <s v="Imagine a world where you can swap a video game you're tired of playing for a video game you actually want to play for just $1.50!"/>
    <x v="57"/>
    <n v="50"/>
    <x v="1"/>
    <x v="0"/>
    <s v="USD"/>
    <n v="1439048017"/>
    <x v="2393"/>
    <n v="1436456017"/>
    <b v="0"/>
    <n v="1"/>
    <b v="0"/>
    <s v="technology/web"/>
    <n v="50"/>
    <x v="2"/>
    <n v="2015"/>
    <x v="7"/>
  </r>
  <r>
    <n v="0"/>
    <n v="2394"/>
    <s v="Wriyon - WRIte Your Own (Canceled)"/>
    <s v="We want to create the &quot;Facebook&quot; for Writers. We are working on a new world for people who like to write. Check out more wriyon.com"/>
    <x v="10"/>
    <n v="3"/>
    <x v="1"/>
    <x v="17"/>
    <s v="EUR"/>
    <n v="1424940093"/>
    <x v="2394"/>
    <n v="1422348093"/>
    <b v="0"/>
    <n v="2"/>
    <b v="0"/>
    <s v="technology/web"/>
    <n v="1.5"/>
    <x v="2"/>
    <n v="2015"/>
    <x v="7"/>
  </r>
  <r>
    <n v="0"/>
    <n v="2395"/>
    <s v="VENT it out (Canceled)"/>
    <s v="I am making a social website where people can anonymously or openly vent, All walks of life all over the world"/>
    <x v="287"/>
    <n v="0"/>
    <x v="1"/>
    <x v="0"/>
    <s v="USD"/>
    <n v="1484038620"/>
    <x v="2395"/>
    <n v="1481597687"/>
    <b v="0"/>
    <n v="0"/>
    <b v="0"/>
    <s v="technology/web"/>
    <n v="0"/>
    <x v="2"/>
    <n v="2016"/>
    <x v="7"/>
  </r>
  <r>
    <n v="0"/>
    <n v="2396"/>
    <s v="Projektwebseite (Canceled)"/>
    <s v="I'm creating a website with projects which I'll create later / Ich erstelle eine Webseite mit Projekten, welche ich spÃ¤ter erstelle."/>
    <x v="10"/>
    <n v="10"/>
    <x v="1"/>
    <x v="16"/>
    <s v="CHF"/>
    <n v="1444940558"/>
    <x v="2396"/>
    <n v="1442348558"/>
    <b v="0"/>
    <n v="1"/>
    <b v="0"/>
    <s v="technology/web"/>
    <n v="10"/>
    <x v="2"/>
    <n v="2015"/>
    <x v="7"/>
  </r>
  <r>
    <n v="0"/>
    <n v="2397"/>
    <s v="#ADOPTROHINGYA PROJECT (Canceled)"/>
    <s v="Matching refugees with sponsors in the US for 5 years. Our goal is to assist 300 Rohingya refugee families with supportive communities."/>
    <x v="346"/>
    <n v="0"/>
    <x v="1"/>
    <x v="0"/>
    <s v="USD"/>
    <n v="1420233256"/>
    <x v="2397"/>
    <n v="1417641256"/>
    <b v="0"/>
    <n v="0"/>
    <b v="0"/>
    <s v="technology/web"/>
    <n v="0"/>
    <x v="2"/>
    <n v="2014"/>
    <x v="7"/>
  </r>
  <r>
    <n v="0"/>
    <n v="2398"/>
    <s v="Roekee.com (Canceled)"/>
    <s v="The internets new search engine. Looking for funding to develop our backend web indexing software with an emphasis on automation."/>
    <x v="23"/>
    <n v="0"/>
    <x v="1"/>
    <x v="0"/>
    <s v="USD"/>
    <n v="1435874384"/>
    <x v="2398"/>
    <n v="1433282384"/>
    <b v="0"/>
    <n v="0"/>
    <b v="0"/>
    <s v="technology/web"/>
    <n v="0"/>
    <x v="2"/>
    <n v="2015"/>
    <x v="7"/>
  </r>
  <r>
    <n v="0"/>
    <n v="2399"/>
    <s v="SheLifts - the #1 Female Bodybuilding HUB (Canceled)"/>
    <s v="SheLifts is going to be the number One international social HUB &amp; information resource for women into weight lifting"/>
    <x v="93"/>
    <n v="0"/>
    <x v="1"/>
    <x v="11"/>
    <s v="SEK"/>
    <n v="1418934506"/>
    <x v="2399"/>
    <n v="1415910506"/>
    <b v="0"/>
    <n v="0"/>
    <b v="0"/>
    <s v="technology/web"/>
    <n v="0"/>
    <x v="2"/>
    <n v="2014"/>
    <x v="7"/>
  </r>
  <r>
    <n v="0"/>
    <n v="2400"/>
    <s v="NEW 2016 Social Media Litesbook (Canceled)"/>
    <s v="New Innovation of Social Media with New Technology created to bring users even closer togethor - Tabs &amp; Features never seen before!"/>
    <x v="63"/>
    <n v="0"/>
    <x v="1"/>
    <x v="2"/>
    <s v="AUD"/>
    <n v="1460615164"/>
    <x v="2400"/>
    <n v="1458023164"/>
    <b v="0"/>
    <n v="0"/>
    <b v="0"/>
    <s v="technology/web"/>
    <n v="0"/>
    <x v="2"/>
    <n v="2016"/>
    <x v="7"/>
  </r>
  <r>
    <n v="1"/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x v="0"/>
    <s v="USD"/>
    <n v="1457207096"/>
    <x v="2401"/>
    <n v="1452023096"/>
    <b v="0"/>
    <n v="9"/>
    <b v="0"/>
    <s v="food/food trucks"/>
    <n v="22.33"/>
    <x v="7"/>
    <n v="2016"/>
    <x v="19"/>
  </r>
  <r>
    <n v="0"/>
    <n v="2402"/>
    <s v="Cupcake Truck Unite"/>
    <s v="Small town, delicious treats, and a mobile truck"/>
    <x v="14"/>
    <n v="52"/>
    <x v="2"/>
    <x v="0"/>
    <s v="USD"/>
    <n v="1431533931"/>
    <x v="2402"/>
    <n v="1428941931"/>
    <b v="0"/>
    <n v="1"/>
    <b v="0"/>
    <s v="food/food trucks"/>
    <n v="52"/>
    <x v="7"/>
    <n v="2015"/>
    <x v="19"/>
  </r>
  <r>
    <n v="17"/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x v="1"/>
    <s v="GBP"/>
    <n v="1459368658"/>
    <x v="2403"/>
    <n v="1454188258"/>
    <b v="0"/>
    <n v="12"/>
    <b v="0"/>
    <s v="food/food trucks"/>
    <n v="16.829999999999998"/>
    <x v="7"/>
    <n v="2016"/>
    <x v="19"/>
  </r>
  <r>
    <n v="0"/>
    <n v="2404"/>
    <s v="Square Donuts Truck"/>
    <s v="We would love another Donut Food Truck for your famous Square Donuts.  We have one successful truck and retail store open already!"/>
    <x v="36"/>
    <n v="0"/>
    <x v="2"/>
    <x v="0"/>
    <s v="USD"/>
    <n v="1451782607"/>
    <x v="2404"/>
    <n v="1449190607"/>
    <b v="0"/>
    <n v="0"/>
    <b v="0"/>
    <s v="food/food trucks"/>
    <n v="0"/>
    <x v="7"/>
    <n v="2015"/>
    <x v="19"/>
  </r>
  <r>
    <n v="23"/>
    <n v="2405"/>
    <s v="JoyShtick Food Truck"/>
    <s v="We are the first gaming-themed food truck, bringing gourmet pub fare to the Jacksonville area."/>
    <x v="10"/>
    <n v="1126"/>
    <x v="2"/>
    <x v="0"/>
    <s v="USD"/>
    <n v="1472911375"/>
    <x v="2405"/>
    <n v="1471096975"/>
    <b v="0"/>
    <n v="20"/>
    <b v="0"/>
    <s v="food/food trucks"/>
    <n v="56.3"/>
    <x v="7"/>
    <n v="2016"/>
    <x v="19"/>
  </r>
  <r>
    <n v="41"/>
    <n v="2406"/>
    <s v="Arnold's Happy Days Food Truck"/>
    <s v="Be a part of something BIG, support us in opening the best burger truck in Tacoma! ~ &quot;So I donâ€™t have to dream alone!&quot;"/>
    <x v="53"/>
    <n v="1345"/>
    <x v="2"/>
    <x v="0"/>
    <s v="USD"/>
    <n v="1421635190"/>
    <x v="2406"/>
    <n v="1418179190"/>
    <b v="0"/>
    <n v="16"/>
    <b v="0"/>
    <s v="food/food trucks"/>
    <n v="84.06"/>
    <x v="7"/>
    <n v="2014"/>
    <x v="19"/>
  </r>
  <r>
    <n v="25"/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x v="0"/>
    <s v="USD"/>
    <n v="1428732000"/>
    <x v="2407"/>
    <n v="1426772928"/>
    <b v="0"/>
    <n v="33"/>
    <b v="0"/>
    <s v="food/food trucks"/>
    <n v="168.39"/>
    <x v="7"/>
    <n v="2015"/>
    <x v="19"/>
  </r>
  <r>
    <n v="0"/>
    <n v="2408"/>
    <s v="Sabroso On Wheels"/>
    <s v="A US Army Vet trying to get a Peruvian food truck going! Really good Peruvian food now mobile!"/>
    <x v="36"/>
    <n v="30"/>
    <x v="2"/>
    <x v="0"/>
    <s v="USD"/>
    <n v="1415247757"/>
    <x v="2408"/>
    <n v="1412652157"/>
    <b v="0"/>
    <n v="2"/>
    <b v="0"/>
    <s v="food/food trucks"/>
    <n v="15"/>
    <x v="7"/>
    <n v="2014"/>
    <x v="19"/>
  </r>
  <r>
    <n v="2"/>
    <n v="2409"/>
    <s v="Johnny's Food Truck a Puerto Rican and BBQ infusion"/>
    <s v="I am looking to start a food truck with an infusion of my Puerto Rican heritage and my love for BBQ."/>
    <x v="31"/>
    <n v="460"/>
    <x v="2"/>
    <x v="0"/>
    <s v="USD"/>
    <n v="1439931675"/>
    <x v="2409"/>
    <n v="1437339675"/>
    <b v="0"/>
    <n v="6"/>
    <b v="0"/>
    <s v="food/food trucks"/>
    <n v="76.67"/>
    <x v="7"/>
    <n v="2015"/>
    <x v="19"/>
  </r>
  <r>
    <n v="0"/>
    <n v="2410"/>
    <s v="Websters grill truck       slow cooked meats"/>
    <s v="Websters grill truck the best slow cooked meats on hot coals_x000a_Beef bisket, roast Lamb, roast chicken, Ribs, burgers, sliders,"/>
    <x v="36"/>
    <n v="0"/>
    <x v="2"/>
    <x v="2"/>
    <s v="AUD"/>
    <n v="1441619275"/>
    <x v="2410"/>
    <n v="1439027275"/>
    <b v="0"/>
    <n v="0"/>
    <b v="0"/>
    <s v="food/food trucks"/>
    <n v="0"/>
    <x v="7"/>
    <n v="2015"/>
    <x v="19"/>
  </r>
  <r>
    <n v="1"/>
    <n v="2411"/>
    <s v="Was ist das"/>
    <s v="I want to create an authentic German food truck to travel all over the US. Spreading amazing German Food to Summer Time Music Festivals"/>
    <x v="31"/>
    <n v="151"/>
    <x v="2"/>
    <x v="0"/>
    <s v="USD"/>
    <n v="1440524082"/>
    <x v="2411"/>
    <n v="1437932082"/>
    <b v="0"/>
    <n v="3"/>
    <b v="0"/>
    <s v="food/food trucks"/>
    <n v="50.33"/>
    <x v="7"/>
    <n v="2015"/>
    <x v="19"/>
  </r>
  <r>
    <n v="0"/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x v="6"/>
    <s v="EUR"/>
    <n v="1480185673"/>
    <x v="2412"/>
    <n v="1476294073"/>
    <b v="0"/>
    <n v="0"/>
    <b v="0"/>
    <s v="food/food trucks"/>
    <n v="0"/>
    <x v="7"/>
    <n v="2016"/>
    <x v="19"/>
  </r>
  <r>
    <n v="1"/>
    <n v="2413"/>
    <s v="Lone Pine Coffee Brewery"/>
    <s v="Lone Pine Coffee Brewery will be a portable third-wave coffee shop available for wedding receptions and other events!"/>
    <x v="9"/>
    <n v="25"/>
    <x v="2"/>
    <x v="0"/>
    <s v="USD"/>
    <n v="1401579000"/>
    <x v="2413"/>
    <n v="1398911882"/>
    <b v="0"/>
    <n v="3"/>
    <b v="0"/>
    <s v="food/food trucks"/>
    <n v="8.33"/>
    <x v="7"/>
    <n v="2014"/>
    <x v="19"/>
  </r>
  <r>
    <n v="3"/>
    <n v="2414"/>
    <s v="Help 95th St.Tacos get a food truck in Atlanta"/>
    <s v="95th St. Tacos needs your help in purchasing a food truck so that we can deliver the flavors of LA Tacos right to your neighborhood"/>
    <x v="36"/>
    <n v="460"/>
    <x v="2"/>
    <x v="0"/>
    <s v="USD"/>
    <n v="1440215940"/>
    <x v="2414"/>
    <n v="1436805660"/>
    <b v="0"/>
    <n v="13"/>
    <b v="0"/>
    <s v="food/food trucks"/>
    <n v="35.380000000000003"/>
    <x v="7"/>
    <n v="2015"/>
    <x v="19"/>
  </r>
  <r>
    <n v="1"/>
    <n v="2415"/>
    <s v="Local Food Truck is Off the Hoof!"/>
    <s v="It will be ridiculously easy to become addicted to the full, rich flavor of locally raised beef, pork, and more..."/>
    <x v="127"/>
    <n v="335"/>
    <x v="2"/>
    <x v="0"/>
    <s v="USD"/>
    <n v="1468615346"/>
    <x v="2415"/>
    <n v="1466023346"/>
    <b v="0"/>
    <n v="6"/>
    <b v="0"/>
    <s v="food/food trucks"/>
    <n v="55.83"/>
    <x v="7"/>
    <n v="2016"/>
    <x v="19"/>
  </r>
  <r>
    <n v="0"/>
    <n v="2416"/>
    <s v="Smokin' J's BBQ. food truck"/>
    <s v="ex school bus redesigned into pickup truck complete with giant meat smoker in &quot;bed&quot; of truck and kitchen in the &quot;cab&quot; of the truck."/>
    <x v="22"/>
    <n v="5"/>
    <x v="2"/>
    <x v="0"/>
    <s v="USD"/>
    <n v="1426345200"/>
    <x v="2416"/>
    <n v="1421343743"/>
    <b v="0"/>
    <n v="1"/>
    <b v="0"/>
    <s v="food/food trucks"/>
    <n v="5"/>
    <x v="7"/>
    <n v="2015"/>
    <x v="19"/>
  </r>
  <r>
    <n v="0"/>
    <n v="2417"/>
    <s v="I want to make the best fried chicken!!"/>
    <s v="I have been working on a recipe for 20 years now and need to perfect it!  Also want to do a gluten free version, then open a food truck"/>
    <x v="28"/>
    <n v="0"/>
    <x v="2"/>
    <x v="0"/>
    <s v="USD"/>
    <n v="1407705187"/>
    <x v="2417"/>
    <n v="1405113187"/>
    <b v="0"/>
    <n v="0"/>
    <b v="0"/>
    <s v="food/food trucks"/>
    <n v="0"/>
    <x v="7"/>
    <n v="2014"/>
    <x v="19"/>
  </r>
  <r>
    <n v="0"/>
    <n v="2418"/>
    <s v="Mexican food truck"/>
    <s v="I want to start my food truck business."/>
    <x v="31"/>
    <n v="5"/>
    <x v="2"/>
    <x v="0"/>
    <s v="USD"/>
    <n v="1427225644"/>
    <x v="2418"/>
    <n v="1422045244"/>
    <b v="0"/>
    <n v="5"/>
    <b v="0"/>
    <s v="food/food trucks"/>
    <n v="1"/>
    <x v="7"/>
    <n v="2015"/>
    <x v="19"/>
  </r>
  <r>
    <n v="0"/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x v="0"/>
    <s v="USD"/>
    <n v="1424281389"/>
    <x v="2419"/>
    <n v="1419097389"/>
    <b v="0"/>
    <n v="0"/>
    <b v="0"/>
    <s v="food/food trucks"/>
    <n v="0"/>
    <x v="7"/>
    <n v="2014"/>
    <x v="19"/>
  </r>
  <r>
    <n v="15"/>
    <n v="2420"/>
    <s v="Pangea Cuisines &quot;Continental Drift&quot; A Paleo food Truck!"/>
    <s v="Pangea Cuisines offers authentic hand crafted dishes, utilizing fresh ingredients selected that very morning."/>
    <x v="347"/>
    <n v="2501"/>
    <x v="2"/>
    <x v="0"/>
    <s v="USD"/>
    <n v="1415583695"/>
    <x v="2420"/>
    <n v="1410396095"/>
    <b v="0"/>
    <n v="36"/>
    <b v="0"/>
    <s v="food/food trucks"/>
    <n v="69.47"/>
    <x v="7"/>
    <n v="2014"/>
    <x v="19"/>
  </r>
  <r>
    <n v="0"/>
    <n v="2421"/>
    <s v="hot dog cart"/>
    <s v="help me start Merrill's first hot dog cart in this empty lot"/>
    <x v="12"/>
    <n v="1"/>
    <x v="2"/>
    <x v="0"/>
    <s v="USD"/>
    <n v="1424536196"/>
    <x v="2421"/>
    <n v="1421944196"/>
    <b v="0"/>
    <n v="1"/>
    <b v="0"/>
    <s v="food/food trucks"/>
    <n v="1"/>
    <x v="7"/>
    <n v="2015"/>
    <x v="19"/>
  </r>
  <r>
    <n v="0"/>
    <n v="2422"/>
    <s v="Help starting a family owned food truck"/>
    <s v="Family owned business serving BBQ and seafood to the public"/>
    <x v="2"/>
    <n v="1"/>
    <x v="2"/>
    <x v="0"/>
    <s v="USD"/>
    <n v="1426091036"/>
    <x v="2422"/>
    <n v="1423502636"/>
    <b v="0"/>
    <n v="1"/>
    <b v="0"/>
    <s v="food/food trucks"/>
    <n v="1"/>
    <x v="7"/>
    <n v="2015"/>
    <x v="19"/>
  </r>
  <r>
    <n v="0"/>
    <n v="2423"/>
    <s v="FBTR BBQ"/>
    <s v="FBTR is a Texas-style, North Carolina based, homemade BBQ company looking to bring good meat to the masses."/>
    <x v="127"/>
    <n v="8"/>
    <x v="2"/>
    <x v="0"/>
    <s v="USD"/>
    <n v="1420044890"/>
    <x v="2423"/>
    <n v="1417452890"/>
    <b v="0"/>
    <n v="1"/>
    <b v="0"/>
    <s v="food/food trucks"/>
    <n v="8"/>
    <x v="7"/>
    <n v="2014"/>
    <x v="19"/>
  </r>
  <r>
    <n v="1"/>
    <n v="2424"/>
    <s v="Lily and Memphs"/>
    <s v="Great and creative food from the heart in the form of a sweet food truck!"/>
    <x v="31"/>
    <n v="310"/>
    <x v="2"/>
    <x v="0"/>
    <s v="USD"/>
    <n v="1414445108"/>
    <x v="2424"/>
    <n v="1411853108"/>
    <b v="0"/>
    <n v="9"/>
    <b v="0"/>
    <s v="food/food trucks"/>
    <n v="34.44"/>
    <x v="7"/>
    <n v="2014"/>
    <x v="19"/>
  </r>
  <r>
    <n v="0"/>
    <n v="2425"/>
    <s v="Food Cart Tour With Raz Simone and Macklemore"/>
    <s v="I have the chance to take my Food Cart Business on the road. This is a major opportunity for a lot of people to learn and prosper."/>
    <x v="8"/>
    <n v="1"/>
    <x v="2"/>
    <x v="0"/>
    <s v="USD"/>
    <n v="1464386640"/>
    <x v="2425"/>
    <n v="1463090149"/>
    <b v="0"/>
    <n v="1"/>
    <b v="0"/>
    <s v="food/food trucks"/>
    <n v="1"/>
    <x v="7"/>
    <n v="2016"/>
    <x v="19"/>
  </r>
  <r>
    <n v="0"/>
    <n v="2426"/>
    <s v="The Low-Calorie Food Truck"/>
    <s v="Aspiring to create a food truck with many delicious low calorie meals to encourage healthy eating while enjoying every bite."/>
    <x v="22"/>
    <n v="0"/>
    <x v="2"/>
    <x v="0"/>
    <s v="USD"/>
    <n v="1439006692"/>
    <x v="2426"/>
    <n v="1433822692"/>
    <b v="0"/>
    <n v="0"/>
    <b v="0"/>
    <s v="food/food trucks"/>
    <n v="0"/>
    <x v="7"/>
    <n v="2015"/>
    <x v="19"/>
  </r>
  <r>
    <n v="0"/>
    <n v="2427"/>
    <s v="Wraps in a snap. Fast lunch with a gourmet punch!"/>
    <s v="Fast and simple lunches for those on the go.  All (lunch) deals $10 or less."/>
    <x v="63"/>
    <n v="1"/>
    <x v="2"/>
    <x v="0"/>
    <s v="USD"/>
    <n v="1458715133"/>
    <x v="2427"/>
    <n v="1455262733"/>
    <b v="0"/>
    <n v="1"/>
    <b v="0"/>
    <s v="food/food trucks"/>
    <n v="1"/>
    <x v="7"/>
    <n v="2016"/>
    <x v="19"/>
  </r>
  <r>
    <n v="0"/>
    <n v="2428"/>
    <s v="Premium Burgers"/>
    <s v="From Moo 2 You! We want to offer premium burgers to a taco flooded environment."/>
    <x v="19"/>
    <n v="1"/>
    <x v="2"/>
    <x v="0"/>
    <s v="USD"/>
    <n v="1426182551"/>
    <x v="2428"/>
    <n v="1423594151"/>
    <b v="0"/>
    <n v="1"/>
    <b v="0"/>
    <s v="food/food trucks"/>
    <n v="1"/>
    <x v="7"/>
    <n v="2015"/>
    <x v="19"/>
  </r>
  <r>
    <n v="1"/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x v="10"/>
    <s v="NOK"/>
    <n v="1486313040"/>
    <x v="2429"/>
    <n v="1483131966"/>
    <b v="0"/>
    <n v="4"/>
    <b v="0"/>
    <s v="food/food trucks"/>
    <n v="501.25"/>
    <x v="7"/>
    <n v="2016"/>
    <x v="19"/>
  </r>
  <r>
    <n v="1"/>
    <n v="2430"/>
    <s v="It's so cute! - Great food!"/>
    <s v="This little guy will be circling the streets of Brickell &amp; Wynwood in Miami serving Venezuelan dishes. It needs TLC and some equipment"/>
    <x v="9"/>
    <n v="21"/>
    <x v="2"/>
    <x v="0"/>
    <s v="USD"/>
    <n v="1455246504"/>
    <x v="2430"/>
    <n v="1452654504"/>
    <b v="0"/>
    <n v="2"/>
    <b v="0"/>
    <s v="food/food trucks"/>
    <n v="10.5"/>
    <x v="7"/>
    <n v="2016"/>
    <x v="19"/>
  </r>
  <r>
    <n v="0"/>
    <n v="2431"/>
    <s v="Murphy's good eatin'"/>
    <s v="Go to Colorado and run a food truck with homemade food of all kinds."/>
    <x v="57"/>
    <n v="2"/>
    <x v="2"/>
    <x v="0"/>
    <s v="USD"/>
    <n v="1467080613"/>
    <x v="2431"/>
    <n v="1461896613"/>
    <b v="0"/>
    <n v="2"/>
    <b v="0"/>
    <s v="food/food trucks"/>
    <n v="1"/>
    <x v="7"/>
    <n v="2016"/>
    <x v="19"/>
  </r>
  <r>
    <n v="0"/>
    <n v="2432"/>
    <s v="funding for bbq trailer"/>
    <s v="Looking to start competition cooking and need start-up help.  Offering brisket tasting to all contributors."/>
    <x v="32"/>
    <n v="2"/>
    <x v="2"/>
    <x v="0"/>
    <s v="USD"/>
    <n v="1425791697"/>
    <x v="2432"/>
    <n v="1423199697"/>
    <b v="0"/>
    <n v="2"/>
    <b v="0"/>
    <s v="food/food trucks"/>
    <n v="1"/>
    <x v="7"/>
    <n v="2015"/>
    <x v="19"/>
  </r>
  <r>
    <n v="0"/>
    <n v="2433"/>
    <s v="TWIZTID CREATIONS"/>
    <s v="I want to create an amazing menu that no one eals has.I have great ideas like a non-traditional pb&amp;j thats wraped in an eggroll &amp; fried"/>
    <x v="3"/>
    <n v="0"/>
    <x v="2"/>
    <x v="0"/>
    <s v="USD"/>
    <n v="1456608943"/>
    <x v="2433"/>
    <n v="1454016943"/>
    <b v="0"/>
    <n v="0"/>
    <b v="0"/>
    <s v="food/food trucks"/>
    <n v="0"/>
    <x v="7"/>
    <n v="2016"/>
    <x v="19"/>
  </r>
  <r>
    <n v="0"/>
    <n v="2434"/>
    <s v="Fresh fruit and veggies for the hood!"/>
    <s v="Mobile food truck loaded with locally grown fresh fruits and veggies. Caters to the inner-city and zip codes known as food deserts."/>
    <x v="22"/>
    <n v="26"/>
    <x v="2"/>
    <x v="0"/>
    <s v="USD"/>
    <n v="1438662474"/>
    <x v="2434"/>
    <n v="1435206474"/>
    <b v="0"/>
    <n v="2"/>
    <b v="0"/>
    <s v="food/food trucks"/>
    <n v="13"/>
    <x v="7"/>
    <n v="2015"/>
    <x v="19"/>
  </r>
  <r>
    <n v="0"/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x v="11"/>
    <s v="SEK"/>
    <n v="1444027186"/>
    <x v="2435"/>
    <n v="1441435186"/>
    <b v="0"/>
    <n v="4"/>
    <b v="0"/>
    <s v="food/food trucks"/>
    <n v="306"/>
    <x v="7"/>
    <n v="2015"/>
    <x v="19"/>
  </r>
  <r>
    <n v="0"/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x v="5"/>
    <s v="CAD"/>
    <n v="1454078770"/>
    <x v="2436"/>
    <n v="1448894770"/>
    <b v="0"/>
    <n v="2"/>
    <b v="0"/>
    <s v="food/food trucks"/>
    <n v="22.5"/>
    <x v="7"/>
    <n v="2015"/>
    <x v="19"/>
  </r>
  <r>
    <n v="0"/>
    <n v="2437"/>
    <s v="Cuppa Gumbos"/>
    <s v="Homemade Gumbo, Stews and Curry to be served hot and fresh everyday at any festival or concert we can attend."/>
    <x v="6"/>
    <n v="0"/>
    <x v="2"/>
    <x v="0"/>
    <s v="USD"/>
    <n v="1426615200"/>
    <x v="2437"/>
    <n v="1422400188"/>
    <b v="0"/>
    <n v="0"/>
    <b v="0"/>
    <s v="food/food trucks"/>
    <n v="0"/>
    <x v="7"/>
    <n v="2015"/>
    <x v="19"/>
  </r>
  <r>
    <n v="0"/>
    <n v="2438"/>
    <s v="FOOD|Art"/>
    <s v="I'm starting a catering and food truck business of southern comfort food. My FOOD is my Art!  _x000a_Thanks for you help!"/>
    <x v="36"/>
    <n v="50"/>
    <x v="2"/>
    <x v="0"/>
    <s v="USD"/>
    <n v="1449529062"/>
    <x v="2438"/>
    <n v="1444341462"/>
    <b v="0"/>
    <n v="1"/>
    <b v="0"/>
    <s v="food/food trucks"/>
    <n v="50"/>
    <x v="7"/>
    <n v="2015"/>
    <x v="19"/>
  </r>
  <r>
    <n v="0"/>
    <n v="2439"/>
    <s v="Pillow Puffs Concessions"/>
    <s v="Expand cotton candy concession to include other foods and purchase a trailer to haul._x000a_Purchase unstuffed pets to fill with cotton candy"/>
    <x v="3"/>
    <n v="0"/>
    <x v="2"/>
    <x v="0"/>
    <s v="USD"/>
    <n v="1445197129"/>
    <x v="2439"/>
    <n v="1442605129"/>
    <b v="0"/>
    <n v="0"/>
    <b v="0"/>
    <s v="food/food trucks"/>
    <n v="0"/>
    <x v="7"/>
    <n v="2015"/>
    <x v="19"/>
  </r>
  <r>
    <n v="0"/>
    <n v="2440"/>
    <s v="The first green Food Truck in Phnom Penh"/>
    <s v="Starting a entire clean energy food truck and set a new standard for Cambodia"/>
    <x v="10"/>
    <n v="10"/>
    <x v="2"/>
    <x v="18"/>
    <s v="EUR"/>
    <n v="1455399313"/>
    <x v="2440"/>
    <n v="1452807313"/>
    <b v="0"/>
    <n v="2"/>
    <b v="0"/>
    <s v="food/food trucks"/>
    <n v="5"/>
    <x v="7"/>
    <n v="2016"/>
    <x v="19"/>
  </r>
  <r>
    <n v="108"/>
    <n v="2441"/>
    <s v="Bring Alchemy Pops to the People!"/>
    <s v="YOU can help Alchemy Pops POP up on a street near you!"/>
    <x v="51"/>
    <n v="8091"/>
    <x v="0"/>
    <x v="0"/>
    <s v="USD"/>
    <n v="1437627540"/>
    <x v="2441"/>
    <n v="1435806054"/>
    <b v="0"/>
    <n v="109"/>
    <b v="1"/>
    <s v="food/small batch"/>
    <n v="74.23"/>
    <x v="7"/>
    <n v="2015"/>
    <x v="33"/>
  </r>
  <r>
    <n v="126"/>
    <n v="2442"/>
    <s v="Young Mountain Tea: A New White Tea from India's Himalayas"/>
    <s v="The first tea from a new sustainable tea region in India's young, rising Himalayas."/>
    <x v="95"/>
    <n v="30226"/>
    <x v="0"/>
    <x v="0"/>
    <s v="USD"/>
    <n v="1426777228"/>
    <x v="2442"/>
    <n v="1424188828"/>
    <b v="0"/>
    <n v="372"/>
    <b v="1"/>
    <s v="food/small batch"/>
    <n v="81.25"/>
    <x v="7"/>
    <n v="2015"/>
    <x v="33"/>
  </r>
  <r>
    <n v="203"/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x v="2443"/>
    <n v="1405522822"/>
    <b v="0"/>
    <n v="311"/>
    <b v="1"/>
    <s v="food/small batch"/>
    <n v="130.22999999999999"/>
    <x v="7"/>
    <n v="2014"/>
    <x v="33"/>
  </r>
  <r>
    <n v="109"/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x v="2444"/>
    <n v="1461607591"/>
    <b v="0"/>
    <n v="61"/>
    <b v="1"/>
    <s v="food/small batch"/>
    <n v="53.41"/>
    <x v="7"/>
    <n v="2016"/>
    <x v="33"/>
  </r>
  <r>
    <n v="173"/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x v="2445"/>
    <n v="1440650021"/>
    <b v="0"/>
    <n v="115"/>
    <b v="1"/>
    <s v="food/small batch"/>
    <n v="75.13"/>
    <x v="7"/>
    <n v="2015"/>
    <x v="33"/>
  </r>
  <r>
    <n v="168"/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x v="2446"/>
    <n v="1477578471"/>
    <b v="0"/>
    <n v="111"/>
    <b v="1"/>
    <s v="food/small batch"/>
    <n v="75.67"/>
    <x v="7"/>
    <n v="2016"/>
    <x v="33"/>
  </r>
  <r>
    <n v="427"/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x v="2447"/>
    <n v="1476184593"/>
    <b v="0"/>
    <n v="337"/>
    <b v="1"/>
    <s v="food/small batch"/>
    <n v="31.69"/>
    <x v="7"/>
    <n v="2016"/>
    <x v="33"/>
  </r>
  <r>
    <n v="108"/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x v="2448"/>
    <n v="1472110513"/>
    <b v="0"/>
    <n v="9"/>
    <b v="1"/>
    <s v="food/small batch"/>
    <n v="47.78"/>
    <x v="7"/>
    <n v="2016"/>
    <x v="33"/>
  </r>
  <r>
    <n v="108"/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x v="2449"/>
    <n v="1414725915"/>
    <b v="0"/>
    <n v="120"/>
    <b v="1"/>
    <s v="food/small batch"/>
    <n v="90"/>
    <x v="7"/>
    <n v="2014"/>
    <x v="33"/>
  </r>
  <r>
    <n v="102"/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x v="2450"/>
    <n v="1411177456"/>
    <b v="0"/>
    <n v="102"/>
    <b v="1"/>
    <s v="food/small batch"/>
    <n v="149.31"/>
    <x v="7"/>
    <n v="2014"/>
    <x v="33"/>
  </r>
  <r>
    <n v="115"/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x v="2451"/>
    <n v="1487022490"/>
    <b v="0"/>
    <n v="186"/>
    <b v="1"/>
    <s v="food/small batch"/>
    <n v="62.07"/>
    <x v="7"/>
    <n v="2017"/>
    <x v="33"/>
  </r>
  <r>
    <n v="134"/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x v="2452"/>
    <n v="1448914500"/>
    <b v="0"/>
    <n v="15"/>
    <b v="1"/>
    <s v="food/small batch"/>
    <n v="53.4"/>
    <x v="7"/>
    <n v="2015"/>
    <x v="33"/>
  </r>
  <r>
    <n v="155"/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x v="2453"/>
    <n v="1483461409"/>
    <b v="0"/>
    <n v="67"/>
    <b v="1"/>
    <s v="food/small batch"/>
    <n v="69.27"/>
    <x v="7"/>
    <n v="2017"/>
    <x v="33"/>
  </r>
  <r>
    <n v="101"/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x v="2454"/>
    <n v="1486183808"/>
    <b v="0"/>
    <n v="130"/>
    <b v="1"/>
    <s v="food/small batch"/>
    <n v="271.51"/>
    <x v="7"/>
    <n v="2017"/>
    <x v="33"/>
  </r>
  <r>
    <n v="182"/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x v="2455"/>
    <n v="1458758750"/>
    <b v="0"/>
    <n v="16"/>
    <b v="1"/>
    <s v="food/small batch"/>
    <n v="34.130000000000003"/>
    <x v="7"/>
    <n v="2016"/>
    <x v="33"/>
  </r>
  <r>
    <n v="181"/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x v="2456"/>
    <n v="1485471839"/>
    <b v="0"/>
    <n v="67"/>
    <b v="1"/>
    <s v="food/small batch"/>
    <n v="40.49"/>
    <x v="7"/>
    <n v="2017"/>
    <x v="33"/>
  </r>
  <r>
    <n v="102"/>
    <n v="2457"/>
    <s v="NDWK The North Dakota Wine Kitchen"/>
    <s v="If you love wine, and have ever dreamed of crafting your own. You can in 3 easy steps.  Sample~Sprinkle~Savor."/>
    <x v="165"/>
    <n v="23530"/>
    <x v="0"/>
    <x v="0"/>
    <s v="USD"/>
    <n v="1458826056"/>
    <x v="2457"/>
    <n v="1456237656"/>
    <b v="0"/>
    <n v="124"/>
    <b v="1"/>
    <s v="food/small batch"/>
    <n v="189.76"/>
    <x v="7"/>
    <n v="2016"/>
    <x v="33"/>
  </r>
  <r>
    <n v="110"/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x v="2458"/>
    <n v="1462481718"/>
    <b v="0"/>
    <n v="80"/>
    <b v="1"/>
    <s v="food/small batch"/>
    <n v="68.86"/>
    <x v="7"/>
    <n v="2016"/>
    <x v="33"/>
  </r>
  <r>
    <n v="102"/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x v="2459"/>
    <n v="1454858285"/>
    <b v="0"/>
    <n v="282"/>
    <b v="1"/>
    <s v="food/small batch"/>
    <n v="108.78"/>
    <x v="7"/>
    <n v="2016"/>
    <x v="33"/>
  </r>
  <r>
    <n v="101"/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x v="2460"/>
    <n v="1480480167"/>
    <b v="0"/>
    <n v="68"/>
    <b v="1"/>
    <s v="food/small batch"/>
    <n v="125.99"/>
    <x v="7"/>
    <n v="2016"/>
    <x v="33"/>
  </r>
  <r>
    <n v="104"/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x v="2461"/>
    <n v="1314577097"/>
    <b v="0"/>
    <n v="86"/>
    <b v="1"/>
    <s v="music/indie rock"/>
    <n v="90.52"/>
    <x v="4"/>
    <n v="2011"/>
    <x v="14"/>
  </r>
  <r>
    <n v="111"/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x v="2462"/>
    <n v="1340944096"/>
    <b v="0"/>
    <n v="115"/>
    <b v="1"/>
    <s v="music/indie rock"/>
    <n v="28.88"/>
    <x v="4"/>
    <n v="2012"/>
    <x v="14"/>
  </r>
  <r>
    <n v="116"/>
    <n v="2463"/>
    <s v="Emma Ate the Lion &quot;Songs Two Count Too&quot;"/>
    <s v="Emma Ate The Lion's debut full length album"/>
    <x v="13"/>
    <n v="2325"/>
    <x v="0"/>
    <x v="0"/>
    <s v="USD"/>
    <n v="1366138800"/>
    <x v="2463"/>
    <n v="1362710425"/>
    <b v="0"/>
    <n v="75"/>
    <b v="1"/>
    <s v="music/indie rock"/>
    <n v="31"/>
    <x v="4"/>
    <n v="2013"/>
    <x v="14"/>
  </r>
  <r>
    <n v="111"/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x v="2464"/>
    <n v="1441143397"/>
    <b v="0"/>
    <n v="43"/>
    <b v="1"/>
    <s v="music/indie rock"/>
    <n v="51.67"/>
    <x v="4"/>
    <n v="2015"/>
    <x v="14"/>
  </r>
  <r>
    <n v="180"/>
    <n v="2465"/>
    <s v="The Lion Oh My - Our first full length release"/>
    <s v="An indie band from Spokane, WA looking to master and package their first full length album."/>
    <x v="176"/>
    <n v="1261"/>
    <x v="0"/>
    <x v="0"/>
    <s v="USD"/>
    <n v="1348420548"/>
    <x v="2465"/>
    <n v="1345828548"/>
    <b v="0"/>
    <n v="48"/>
    <b v="1"/>
    <s v="music/indie rock"/>
    <n v="26.27"/>
    <x v="4"/>
    <n v="2012"/>
    <x v="14"/>
  </r>
  <r>
    <n v="100"/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x v="2466"/>
    <n v="1365474453"/>
    <b v="0"/>
    <n v="52"/>
    <b v="1"/>
    <s v="music/indie rock"/>
    <n v="48.08"/>
    <x v="4"/>
    <n v="2013"/>
    <x v="14"/>
  </r>
  <r>
    <n v="119"/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x v="2467"/>
    <n v="1335473931"/>
    <b v="0"/>
    <n v="43"/>
    <b v="1"/>
    <s v="music/indie rock"/>
    <n v="27.56"/>
    <x v="4"/>
    <n v="2012"/>
    <x v="14"/>
  </r>
  <r>
    <n v="107"/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x v="2468"/>
    <n v="1348285321"/>
    <b v="0"/>
    <n v="58"/>
    <b v="1"/>
    <s v="music/indie rock"/>
    <n v="36.97"/>
    <x v="4"/>
    <n v="2012"/>
    <x v="14"/>
  </r>
  <r>
    <n v="114"/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x v="2469"/>
    <n v="1295000329"/>
    <b v="0"/>
    <n v="47"/>
    <b v="1"/>
    <s v="music/indie rock"/>
    <n v="29.02"/>
    <x v="4"/>
    <n v="2011"/>
    <x v="14"/>
  </r>
  <r>
    <n v="103"/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x v="2470"/>
    <n v="1335232055"/>
    <b v="0"/>
    <n v="36"/>
    <b v="1"/>
    <s v="music/indie rock"/>
    <n v="28.66"/>
    <x v="4"/>
    <n v="2012"/>
    <x v="14"/>
  </r>
  <r>
    <n v="128"/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x v="2471"/>
    <n v="1324079392"/>
    <b v="0"/>
    <n v="17"/>
    <b v="1"/>
    <s v="music/indie rock"/>
    <n v="37.65"/>
    <x v="4"/>
    <n v="2011"/>
    <x v="14"/>
  </r>
  <r>
    <n v="136"/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x v="2472"/>
    <n v="1277433980"/>
    <b v="0"/>
    <n v="104"/>
    <b v="1"/>
    <s v="music/indie rock"/>
    <n v="97.9"/>
    <x v="4"/>
    <n v="2010"/>
    <x v="14"/>
  </r>
  <r>
    <n v="100"/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x v="2473"/>
    <n v="1349978269"/>
    <b v="0"/>
    <n v="47"/>
    <b v="1"/>
    <s v="music/indie rock"/>
    <n v="42.55"/>
    <x v="4"/>
    <n v="2012"/>
    <x v="14"/>
  </r>
  <r>
    <n v="100"/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x v="2474"/>
    <n v="1282868176"/>
    <b v="0"/>
    <n v="38"/>
    <b v="1"/>
    <s v="music/indie rock"/>
    <n v="131.58000000000001"/>
    <x v="4"/>
    <n v="2010"/>
    <x v="14"/>
  </r>
  <r>
    <n v="105"/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x v="2475"/>
    <n v="1273647255"/>
    <b v="0"/>
    <n v="81"/>
    <b v="1"/>
    <s v="music/indie rock"/>
    <n v="32.32"/>
    <x v="4"/>
    <n v="2010"/>
    <x v="14"/>
  </r>
  <r>
    <n v="105"/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x v="2476"/>
    <n v="1412149970"/>
    <b v="0"/>
    <n v="55"/>
    <b v="1"/>
    <s v="music/indie rock"/>
    <n v="61.1"/>
    <x v="4"/>
    <n v="2014"/>
    <x v="14"/>
  </r>
  <r>
    <n v="171"/>
    <n v="2477"/>
    <s v="Debut Album"/>
    <s v="Releasing my first album in August, and I need your help in order to get it done!"/>
    <x v="47"/>
    <n v="1285"/>
    <x v="0"/>
    <x v="0"/>
    <s v="USD"/>
    <n v="1344789345"/>
    <x v="2477"/>
    <n v="1340901345"/>
    <b v="0"/>
    <n v="41"/>
    <b v="1"/>
    <s v="music/indie rock"/>
    <n v="31.34"/>
    <x v="4"/>
    <n v="2012"/>
    <x v="14"/>
  </r>
  <r>
    <n v="128"/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x v="2478"/>
    <n v="1355525313"/>
    <b v="0"/>
    <n v="79"/>
    <b v="1"/>
    <s v="music/indie rock"/>
    <n v="129.11000000000001"/>
    <x v="4"/>
    <n v="2012"/>
    <x v="14"/>
  </r>
  <r>
    <n v="133"/>
    <n v="2479"/>
    <s v="FUEL FAKE NATIVES"/>
    <s v="Fake Natives is headed on tour this summer. Help them fill their tank with fossil fuels."/>
    <x v="43"/>
    <n v="400.33"/>
    <x v="0"/>
    <x v="0"/>
    <s v="USD"/>
    <n v="1343440800"/>
    <x v="2479"/>
    <n v="1342545994"/>
    <b v="0"/>
    <n v="16"/>
    <b v="1"/>
    <s v="music/indie rock"/>
    <n v="25.02"/>
    <x v="4"/>
    <n v="2012"/>
    <x v="14"/>
  </r>
  <r>
    <n v="100"/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x v="2480"/>
    <n v="1439332084"/>
    <b v="0"/>
    <n v="8"/>
    <b v="1"/>
    <s v="music/indie rock"/>
    <n v="250"/>
    <x v="4"/>
    <n v="2015"/>
    <x v="14"/>
  </r>
  <r>
    <n v="113"/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x v="2481"/>
    <n v="1333207808"/>
    <b v="0"/>
    <n v="95"/>
    <b v="1"/>
    <s v="music/indie rock"/>
    <n v="47.54"/>
    <x v="4"/>
    <n v="2012"/>
    <x v="14"/>
  </r>
  <r>
    <n v="100"/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x v="2482"/>
    <n v="1308336383"/>
    <b v="0"/>
    <n v="25"/>
    <b v="1"/>
    <s v="music/indie rock"/>
    <n v="40.04"/>
    <x v="4"/>
    <n v="2011"/>
    <x v="14"/>
  </r>
  <r>
    <n v="114"/>
    <n v="2483"/>
    <s v="Intangible Animal's &quot;Oh The Humanity&quot; Tour"/>
    <s v="Send Intangible Animal on our first West Coast Tour!!! The fate of the world rests in your hands."/>
    <x v="184"/>
    <n v="1251"/>
    <x v="0"/>
    <x v="0"/>
    <s v="USD"/>
    <n v="1335891603"/>
    <x v="2483"/>
    <n v="1330711203"/>
    <b v="0"/>
    <n v="19"/>
    <b v="1"/>
    <s v="music/indie rock"/>
    <n v="65.84"/>
    <x v="4"/>
    <n v="2012"/>
    <x v="14"/>
  </r>
  <r>
    <n v="119"/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x v="2484"/>
    <n v="1313532003"/>
    <b v="0"/>
    <n v="90"/>
    <b v="1"/>
    <s v="music/indie rock"/>
    <n v="46.4"/>
    <x v="4"/>
    <n v="2011"/>
    <x v="14"/>
  </r>
  <r>
    <n v="103"/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x v="2485"/>
    <n v="1315439879"/>
    <b v="0"/>
    <n v="41"/>
    <b v="1"/>
    <s v="music/indie rock"/>
    <n v="50.37"/>
    <x v="4"/>
    <n v="2011"/>
    <x v="14"/>
  </r>
  <r>
    <n v="266"/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x v="2486"/>
    <n v="1332521976"/>
    <b v="0"/>
    <n v="30"/>
    <b v="1"/>
    <s v="music/indie rock"/>
    <n v="26.57"/>
    <x v="4"/>
    <n v="2012"/>
    <x v="14"/>
  </r>
  <r>
    <n v="100"/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x v="2487"/>
    <n v="1335491997"/>
    <b v="0"/>
    <n v="38"/>
    <b v="1"/>
    <s v="music/indie rock"/>
    <n v="39.49"/>
    <x v="4"/>
    <n v="2012"/>
    <x v="14"/>
  </r>
  <r>
    <n v="107"/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x v="2488"/>
    <n v="1318864308"/>
    <b v="0"/>
    <n v="65"/>
    <b v="1"/>
    <s v="music/indie rock"/>
    <n v="49.25"/>
    <x v="4"/>
    <n v="2011"/>
    <x v="14"/>
  </r>
  <r>
    <n v="134"/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x v="2489"/>
    <n v="1365525239"/>
    <b v="0"/>
    <n v="75"/>
    <b v="1"/>
    <s v="music/indie rock"/>
    <n v="62.38"/>
    <x v="4"/>
    <n v="2013"/>
    <x v="14"/>
  </r>
  <r>
    <n v="121"/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x v="2490"/>
    <n v="1335245276"/>
    <b v="0"/>
    <n v="16"/>
    <b v="1"/>
    <s v="music/indie rock"/>
    <n v="37.94"/>
    <x v="4"/>
    <n v="2012"/>
    <x v="14"/>
  </r>
  <r>
    <n v="103"/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x v="2491"/>
    <n v="1293739714"/>
    <b v="0"/>
    <n v="10"/>
    <b v="1"/>
    <s v="music/indie rock"/>
    <n v="51.6"/>
    <x v="4"/>
    <n v="2010"/>
    <x v="14"/>
  </r>
  <r>
    <n v="125"/>
    <n v="2492"/>
    <s v="SUPER NICE EP 2012"/>
    <s v="We're a band from Hawaii trying to produce our first EP and we need help!"/>
    <x v="20"/>
    <n v="750"/>
    <x v="0"/>
    <x v="0"/>
    <s v="USD"/>
    <n v="1339840740"/>
    <x v="2492"/>
    <n v="1335397188"/>
    <b v="0"/>
    <n v="27"/>
    <b v="1"/>
    <s v="music/indie rock"/>
    <n v="27.78"/>
    <x v="4"/>
    <n v="2012"/>
    <x v="14"/>
  </r>
  <r>
    <n v="129"/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x v="2493"/>
    <n v="1363320140"/>
    <b v="0"/>
    <n v="259"/>
    <b v="1"/>
    <s v="music/indie rock"/>
    <n v="99.38"/>
    <x v="4"/>
    <n v="2013"/>
    <x v="14"/>
  </r>
  <r>
    <n v="101"/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x v="2494"/>
    <n v="1335194944"/>
    <b v="0"/>
    <n v="39"/>
    <b v="1"/>
    <s v="music/indie rock"/>
    <n v="38.85"/>
    <x v="4"/>
    <n v="2012"/>
    <x v="14"/>
  </r>
  <r>
    <n v="128"/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x v="2495"/>
    <n v="1336430575"/>
    <b v="0"/>
    <n v="42"/>
    <b v="1"/>
    <s v="music/indie rock"/>
    <n v="45.55"/>
    <x v="4"/>
    <n v="2012"/>
    <x v="14"/>
  </r>
  <r>
    <n v="100"/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x v="2496"/>
    <n v="1361577292"/>
    <b v="0"/>
    <n v="10"/>
    <b v="1"/>
    <s v="music/indie rock"/>
    <n v="600"/>
    <x v="4"/>
    <n v="2013"/>
    <x v="14"/>
  </r>
  <r>
    <n v="113"/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x v="2497"/>
    <n v="1309986338"/>
    <b v="0"/>
    <n v="56"/>
    <b v="1"/>
    <s v="music/indie rock"/>
    <n v="80.55"/>
    <x v="4"/>
    <n v="2011"/>
    <x v="14"/>
  </r>
  <r>
    <n v="106"/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x v="2498"/>
    <n v="1421190787"/>
    <b v="0"/>
    <n v="20"/>
    <b v="1"/>
    <s v="music/indie rock"/>
    <n v="52.8"/>
    <x v="4"/>
    <n v="2015"/>
    <x v="14"/>
  </r>
  <r>
    <n v="203"/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x v="2499"/>
    <n v="1352820837"/>
    <b v="0"/>
    <n v="170"/>
    <b v="1"/>
    <s v="music/indie rock"/>
    <n v="47.68"/>
    <x v="4"/>
    <n v="2012"/>
    <x v="14"/>
  </r>
  <r>
    <n v="113"/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x v="2500"/>
    <n v="1337884375"/>
    <b v="0"/>
    <n v="29"/>
    <b v="1"/>
    <s v="music/indie rock"/>
    <n v="23.45"/>
    <x v="4"/>
    <n v="2012"/>
    <x v="14"/>
  </r>
  <r>
    <n v="3"/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x v="5"/>
    <s v="CAD"/>
    <n v="1443379104"/>
    <x v="2501"/>
    <n v="1440787104"/>
    <b v="0"/>
    <n v="7"/>
    <b v="0"/>
    <s v="food/restaurants"/>
    <n v="40.14"/>
    <x v="7"/>
    <n v="2015"/>
    <x v="34"/>
  </r>
  <r>
    <n v="0"/>
    <n v="2502"/>
    <s v="Cupcake Chaos"/>
    <s v="A small sweet shop featuring the cupcake variety offered by Cupcake Chaos, candy, cotton candy, shakes and malts, located in Dalhart,TX"/>
    <x v="74"/>
    <n v="86"/>
    <x v="2"/>
    <x v="0"/>
    <s v="USD"/>
    <n v="1411328918"/>
    <x v="2502"/>
    <n v="1407440918"/>
    <b v="0"/>
    <n v="5"/>
    <b v="0"/>
    <s v="food/restaurants"/>
    <n v="17.2"/>
    <x v="7"/>
    <n v="2014"/>
    <x v="34"/>
  </r>
  <r>
    <n v="0"/>
    <n v="2503"/>
    <s v="Cardinal Bistro BYOB Start Up"/>
    <s v="Cardinal Bistro will be Contemporary American dinning establishment based in Ventnor, NJ featuring local, seasonal ingredients."/>
    <x v="3"/>
    <n v="0"/>
    <x v="2"/>
    <x v="0"/>
    <s v="USD"/>
    <n v="1465333560"/>
    <x v="2503"/>
    <n v="1462743308"/>
    <b v="0"/>
    <n v="0"/>
    <b v="0"/>
    <s v="food/restaurants"/>
    <n v="0"/>
    <x v="7"/>
    <n v="2016"/>
    <x v="34"/>
  </r>
  <r>
    <n v="0"/>
    <n v="2504"/>
    <s v="Halal Restaurant and Internet Cafe"/>
    <s v="Halal Restaurant and Internet Cafe 20 percent of profits will go to building masjids."/>
    <x v="19"/>
    <n v="0"/>
    <x v="2"/>
    <x v="0"/>
    <s v="USD"/>
    <n v="1416014534"/>
    <x v="2504"/>
    <n v="1413418934"/>
    <b v="0"/>
    <n v="0"/>
    <b v="0"/>
    <s v="food/restaurants"/>
    <n v="0"/>
    <x v="7"/>
    <n v="2014"/>
    <x v="34"/>
  </r>
  <r>
    <n v="0"/>
    <n v="2505"/>
    <s v="PASTATUTION"/>
    <s v="PASTATUTION- The act or practice of engaging in Pasta Making for money.  _x000a__x000a_Help us get the Arcobaleno Pasta Extruder!"/>
    <x v="39"/>
    <n v="0"/>
    <x v="2"/>
    <x v="0"/>
    <s v="USD"/>
    <n v="1426292416"/>
    <x v="2505"/>
    <n v="1423704016"/>
    <b v="0"/>
    <n v="0"/>
    <b v="0"/>
    <s v="food/restaurants"/>
    <n v="0"/>
    <x v="7"/>
    <n v="2015"/>
    <x v="34"/>
  </r>
  <r>
    <n v="1"/>
    <n v="2506"/>
    <s v="Bowlz Cafe, Hull"/>
    <s v="Love cereal as much as we do? Then we need your help! We are opening a worldwide cereal cafe, serving the best in imported cereals!"/>
    <x v="10"/>
    <n v="30"/>
    <x v="2"/>
    <x v="1"/>
    <s v="GBP"/>
    <n v="1443906000"/>
    <x v="2506"/>
    <n v="1441955269"/>
    <b v="0"/>
    <n v="2"/>
    <b v="0"/>
    <s v="food/restaurants"/>
    <n v="15"/>
    <x v="7"/>
    <n v="2015"/>
    <x v="34"/>
  </r>
  <r>
    <n v="0"/>
    <n v="2507"/>
    <s v="Help Cafe Talavera get a New Kitchen!"/>
    <s v="Unique dishes for a unique city!."/>
    <x v="350"/>
    <n v="0"/>
    <x v="2"/>
    <x v="0"/>
    <s v="USD"/>
    <n v="1431308704"/>
    <x v="2507"/>
    <n v="1428716704"/>
    <b v="0"/>
    <n v="0"/>
    <b v="0"/>
    <s v="food/restaurants"/>
    <n v="0"/>
    <x v="7"/>
    <n v="2015"/>
    <x v="34"/>
  </r>
  <r>
    <n v="0"/>
    <n v="2508"/>
    <s v="Silver Linning Gourmet Fudge"/>
    <s v="I make Amazing homemade fudge available in 18 flavors. I want to open my own business to be able to let my area eat my incredible fudge"/>
    <x v="22"/>
    <n v="0"/>
    <x v="2"/>
    <x v="0"/>
    <s v="USD"/>
    <n v="1408056634"/>
    <x v="2508"/>
    <n v="1405464634"/>
    <b v="0"/>
    <n v="0"/>
    <b v="0"/>
    <s v="food/restaurants"/>
    <n v="0"/>
    <x v="7"/>
    <n v="2014"/>
    <x v="34"/>
  </r>
  <r>
    <n v="1"/>
    <n v="2509"/>
    <s v="&quot;Chuck J. Brubecker&quot;"/>
    <s v="Relax in a new Cheesecake Lounge in London, serving freshly made cheesecakes, all day and all night, along with great coffees and teas."/>
    <x v="75"/>
    <n v="1000"/>
    <x v="2"/>
    <x v="1"/>
    <s v="GBP"/>
    <n v="1429554349"/>
    <x v="2509"/>
    <n v="1424719549"/>
    <b v="0"/>
    <n v="28"/>
    <b v="0"/>
    <s v="food/restaurants"/>
    <n v="35.71"/>
    <x v="7"/>
    <n v="2015"/>
    <x v="34"/>
  </r>
  <r>
    <n v="0"/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x v="0"/>
    <s v="USD"/>
    <n v="1431647772"/>
    <x v="2510"/>
    <n v="1426463772"/>
    <b v="0"/>
    <n v="2"/>
    <b v="0"/>
    <s v="food/restaurants"/>
    <n v="37.5"/>
    <x v="7"/>
    <n v="2015"/>
    <x v="34"/>
  </r>
  <r>
    <n v="0"/>
    <n v="2511"/>
    <s v="loluli's"/>
    <s v="Fresh Fast Food. A bbq ramen bar thats healthy, tasty and made to order right in front of your eyes....... From flame to bowl"/>
    <x v="57"/>
    <n v="0"/>
    <x v="2"/>
    <x v="1"/>
    <s v="GBP"/>
    <n v="1454323413"/>
    <x v="2511"/>
    <n v="1451731413"/>
    <b v="0"/>
    <n v="0"/>
    <b v="0"/>
    <s v="food/restaurants"/>
    <n v="0"/>
    <x v="7"/>
    <n v="2016"/>
    <x v="34"/>
  </r>
  <r>
    <n v="0"/>
    <n v="2512"/>
    <s v="Somethin' Tasty"/>
    <s v="Somethin' Tasty is a unique coffee, pastry &amp; retail store. We consign from all local sources: pottery, glass &amp; art."/>
    <x v="146"/>
    <n v="0"/>
    <x v="2"/>
    <x v="0"/>
    <s v="USD"/>
    <n v="1418504561"/>
    <x v="2512"/>
    <n v="1417208561"/>
    <b v="0"/>
    <n v="0"/>
    <b v="0"/>
    <s v="food/restaurants"/>
    <n v="0"/>
    <x v="7"/>
    <n v="2014"/>
    <x v="34"/>
  </r>
  <r>
    <n v="0"/>
    <n v="2513"/>
    <s v="Yahu Restaurants"/>
    <s v="Wir wollen einen Ort erschaffen an dem man sich wohlfÃ¼hlen kann, ein Ort an dem die Gedanken frei sind und man das Essen genieÃŸen kann."/>
    <x v="237"/>
    <n v="0"/>
    <x v="2"/>
    <x v="12"/>
    <s v="EUR"/>
    <n v="1488067789"/>
    <x v="2513"/>
    <n v="1482883789"/>
    <b v="0"/>
    <n v="0"/>
    <b v="0"/>
    <s v="food/restaurants"/>
    <n v="0"/>
    <x v="7"/>
    <n v="2016"/>
    <x v="34"/>
  </r>
  <r>
    <n v="2"/>
    <n v="2514"/>
    <s v="Lunch For Tots"/>
    <s v="My little cafe has been challenged to provide healthy, fun lunches to kids at a Montessori School. Local/organic as much as possible."/>
    <x v="14"/>
    <n v="210"/>
    <x v="2"/>
    <x v="0"/>
    <s v="USD"/>
    <n v="1408526477"/>
    <x v="2514"/>
    <n v="1407057677"/>
    <b v="0"/>
    <n v="4"/>
    <b v="0"/>
    <s v="food/restaurants"/>
    <n v="52.5"/>
    <x v="7"/>
    <n v="2014"/>
    <x v="34"/>
  </r>
  <r>
    <n v="19"/>
    <n v="2515"/>
    <s v="The Barrel Room Restaurant &amp; Tavern"/>
    <s v="The Barrel Room SF is moving to a new location in San Francisco with a 60-seat restaurant &amp; full liquor. Help us make our move amazing!"/>
    <x v="10"/>
    <n v="930"/>
    <x v="2"/>
    <x v="0"/>
    <s v="USD"/>
    <n v="1424635753"/>
    <x v="2515"/>
    <n v="1422043753"/>
    <b v="0"/>
    <n v="12"/>
    <b v="0"/>
    <s v="food/restaurants"/>
    <n v="77.5"/>
    <x v="7"/>
    <n v="2015"/>
    <x v="34"/>
  </r>
  <r>
    <n v="0"/>
    <n v="2516"/>
    <s v="Morning Glory"/>
    <s v="Hi, everyone my name is Alex, and i want to create not just a cafe spot, but a place that gives everyone a nice warm homey feeling."/>
    <x v="29"/>
    <n v="0"/>
    <x v="2"/>
    <x v="0"/>
    <s v="USD"/>
    <n v="1417279252"/>
    <x v="2516"/>
    <n v="1414683652"/>
    <b v="0"/>
    <n v="0"/>
    <b v="0"/>
    <s v="food/restaurants"/>
    <n v="0"/>
    <x v="7"/>
    <n v="2014"/>
    <x v="34"/>
  </r>
  <r>
    <n v="10"/>
    <n v="2517"/>
    <s v="The Canteen"/>
    <s v="KICK START US! Chef-driven dining experience offering a multi-course tasteful and playful menu that hems in familiar seasonal comfort."/>
    <x v="102"/>
    <n v="1767"/>
    <x v="2"/>
    <x v="5"/>
    <s v="CAD"/>
    <n v="1426788930"/>
    <x v="2517"/>
    <n v="1424200530"/>
    <b v="0"/>
    <n v="33"/>
    <b v="0"/>
    <s v="food/restaurants"/>
    <n v="53.55"/>
    <x v="7"/>
    <n v="2015"/>
    <x v="34"/>
  </r>
  <r>
    <n v="0"/>
    <n v="2518"/>
    <s v="Southern California's Backroad Eateries"/>
    <s v="I am traveling the backroads of Southern California, to discover the best out-of-the-way eateries the area has to offer"/>
    <x v="10"/>
    <n v="0"/>
    <x v="2"/>
    <x v="0"/>
    <s v="USD"/>
    <n v="1415899228"/>
    <x v="2518"/>
    <n v="1413303628"/>
    <b v="0"/>
    <n v="0"/>
    <b v="0"/>
    <s v="food/restaurants"/>
    <n v="0"/>
    <x v="7"/>
    <n v="2014"/>
    <x v="34"/>
  </r>
  <r>
    <n v="0"/>
    <n v="2519"/>
    <s v="Kelli's Kitchen"/>
    <s v="Better than your mom's, better than Cracker Barrel, only at Kelli's Kitchen (all from scratch)."/>
    <x v="60"/>
    <n v="65"/>
    <x v="2"/>
    <x v="0"/>
    <s v="USD"/>
    <n v="1405741404"/>
    <x v="2519"/>
    <n v="1403149404"/>
    <b v="0"/>
    <n v="4"/>
    <b v="0"/>
    <s v="food/restaurants"/>
    <n v="16.25"/>
    <x v="7"/>
    <n v="2014"/>
    <x v="34"/>
  </r>
  <r>
    <n v="0"/>
    <n v="2520"/>
    <s v="The Aurora Outpost Restaurant/NightClub"/>
    <s v="Aurora restaurant/night club, a Star Wars/Star Trek Science fiction community gathering place and club in the Tulsa/Oklahoma city area."/>
    <x v="57"/>
    <n v="0"/>
    <x v="2"/>
    <x v="0"/>
    <s v="USD"/>
    <n v="1476559260"/>
    <x v="2520"/>
    <n v="1472567085"/>
    <b v="0"/>
    <n v="0"/>
    <b v="0"/>
    <s v="food/restaurants"/>
    <n v="0"/>
    <x v="7"/>
    <n v="2016"/>
    <x v="34"/>
  </r>
  <r>
    <n v="109"/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x v="2521"/>
    <n v="1442963621"/>
    <b v="0"/>
    <n v="132"/>
    <b v="1"/>
    <s v="music/classical music"/>
    <n v="103.68"/>
    <x v="4"/>
    <n v="2015"/>
    <x v="35"/>
  </r>
  <r>
    <n v="100"/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x v="2522"/>
    <n v="1459431960"/>
    <b v="0"/>
    <n v="27"/>
    <b v="1"/>
    <s v="music/classical music"/>
    <n v="185.19"/>
    <x v="4"/>
    <n v="2016"/>
    <x v="35"/>
  </r>
  <r>
    <n v="156"/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x v="2523"/>
    <n v="1413674692"/>
    <b v="0"/>
    <n v="26"/>
    <b v="1"/>
    <s v="music/classical music"/>
    <n v="54.15"/>
    <x v="4"/>
    <n v="2014"/>
    <x v="35"/>
  </r>
  <r>
    <n v="102"/>
    <n v="2524"/>
    <s v="Les Bostonades' First CD"/>
    <s v="We're bringing some of our favorite music from the past 10 years to disc for the first time ever."/>
    <x v="51"/>
    <n v="7620"/>
    <x v="0"/>
    <x v="0"/>
    <s v="USD"/>
    <n v="1419136200"/>
    <x v="2524"/>
    <n v="1416338557"/>
    <b v="0"/>
    <n v="43"/>
    <b v="1"/>
    <s v="music/classical music"/>
    <n v="177.21"/>
    <x v="4"/>
    <n v="2014"/>
    <x v="35"/>
  </r>
  <r>
    <n v="100"/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x v="2525"/>
    <n v="1338322571"/>
    <b v="0"/>
    <n v="80"/>
    <b v="1"/>
    <s v="music/classical music"/>
    <n v="100.33"/>
    <x v="4"/>
    <n v="2012"/>
    <x v="35"/>
  </r>
  <r>
    <n v="113"/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x v="2526"/>
    <n v="1415585474"/>
    <b v="0"/>
    <n v="33"/>
    <b v="1"/>
    <s v="music/classical music"/>
    <n v="136.91"/>
    <x v="4"/>
    <n v="2014"/>
    <x v="35"/>
  </r>
  <r>
    <n v="102"/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x v="2527"/>
    <n v="1380477691"/>
    <b v="0"/>
    <n v="71"/>
    <b v="1"/>
    <s v="music/classical music"/>
    <n v="57.54"/>
    <x v="4"/>
    <n v="2013"/>
    <x v="35"/>
  </r>
  <r>
    <n v="107"/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x v="2528"/>
    <n v="1438459303"/>
    <b v="0"/>
    <n v="81"/>
    <b v="1"/>
    <s v="music/classical music"/>
    <n v="52.96"/>
    <x v="4"/>
    <n v="2015"/>
    <x v="35"/>
  </r>
  <r>
    <n v="104"/>
    <n v="2529"/>
    <s v="UrbanArias is DC's Contemporary Opera Company"/>
    <s v="Opera. Short. New."/>
    <x v="12"/>
    <n v="6257"/>
    <x v="0"/>
    <x v="0"/>
    <s v="USD"/>
    <n v="1332636975"/>
    <x v="2529"/>
    <n v="1328752575"/>
    <b v="0"/>
    <n v="76"/>
    <b v="1"/>
    <s v="music/classical music"/>
    <n v="82.33"/>
    <x v="4"/>
    <n v="2012"/>
    <x v="35"/>
  </r>
  <r>
    <n v="100"/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n v="1429505400"/>
    <x v="2530"/>
    <n v="1426711505"/>
    <b v="0"/>
    <n v="48"/>
    <b v="1"/>
    <s v="music/classical music"/>
    <n v="135.41999999999999"/>
    <x v="4"/>
    <n v="2015"/>
    <x v="35"/>
  </r>
  <r>
    <n v="100"/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x v="2531"/>
    <n v="1437668354"/>
    <b v="0"/>
    <n v="61"/>
    <b v="1"/>
    <s v="music/classical music"/>
    <n v="74.069999999999993"/>
    <x v="4"/>
    <n v="2015"/>
    <x v="35"/>
  </r>
  <r>
    <n v="126"/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x v="2532"/>
    <n v="1342556566"/>
    <b v="0"/>
    <n v="60"/>
    <b v="1"/>
    <s v="music/classical music"/>
    <n v="84.08"/>
    <x v="4"/>
    <n v="2012"/>
    <x v="35"/>
  </r>
  <r>
    <n v="111"/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x v="2533"/>
    <n v="1359568911"/>
    <b v="0"/>
    <n v="136"/>
    <b v="1"/>
    <s v="music/classical music"/>
    <n v="61.03"/>
    <x v="4"/>
    <n v="2013"/>
    <x v="35"/>
  </r>
  <r>
    <n v="105"/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x v="2534"/>
    <n v="1257871712"/>
    <b v="0"/>
    <n v="14"/>
    <b v="1"/>
    <s v="music/classical music"/>
    <n v="150"/>
    <x v="4"/>
    <n v="2009"/>
    <x v="35"/>
  </r>
  <r>
    <n v="104"/>
    <n v="2535"/>
    <s v="Mark Hayes Requiem Recording"/>
    <s v="Mark Hayes: Requiem Recording"/>
    <x v="22"/>
    <n v="20755"/>
    <x v="0"/>
    <x v="0"/>
    <s v="USD"/>
    <n v="1417463945"/>
    <x v="2535"/>
    <n v="1414781945"/>
    <b v="0"/>
    <n v="78"/>
    <b v="1"/>
    <s v="music/classical music"/>
    <n v="266.08999999999997"/>
    <x v="4"/>
    <n v="2014"/>
    <x v="35"/>
  </r>
  <r>
    <n v="116"/>
    <n v="2536"/>
    <s v="Become the subject of my next composition!"/>
    <s v="I create my solo piano Vignettes by encrypting someone's name in the melody. Next up is the fourth Vignette, and I need a subject!"/>
    <x v="251"/>
    <n v="29"/>
    <x v="0"/>
    <x v="0"/>
    <s v="USD"/>
    <n v="1375151566"/>
    <x v="2536"/>
    <n v="1373337166"/>
    <b v="0"/>
    <n v="4"/>
    <b v="1"/>
    <s v="music/classical music"/>
    <n v="7.25"/>
    <x v="4"/>
    <n v="2013"/>
    <x v="35"/>
  </r>
  <r>
    <n v="110"/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x v="2537"/>
    <n v="1307028855"/>
    <b v="0"/>
    <n v="11"/>
    <b v="1"/>
    <s v="music/classical music"/>
    <n v="100"/>
    <x v="4"/>
    <n v="2011"/>
    <x v="35"/>
  </r>
  <r>
    <n v="113"/>
    <n v="2538"/>
    <s v="Me, Myself and Albinoni"/>
    <s v="I will record 2 of Tomaso Albinoni's concertos for 2 oboes playing both parts myself."/>
    <x v="102"/>
    <n v="20343.169999999998"/>
    <x v="0"/>
    <x v="0"/>
    <s v="USD"/>
    <n v="1361681940"/>
    <x v="2538"/>
    <n v="1359029661"/>
    <b v="0"/>
    <n v="185"/>
    <b v="1"/>
    <s v="music/classical music"/>
    <n v="109.96"/>
    <x v="4"/>
    <n v="2013"/>
    <x v="35"/>
  </r>
  <r>
    <n v="100"/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x v="2539"/>
    <n v="1417729152"/>
    <b v="0"/>
    <n v="59"/>
    <b v="1"/>
    <s v="music/classical music"/>
    <n v="169.92"/>
    <x v="4"/>
    <n v="2014"/>
    <x v="35"/>
  </r>
  <r>
    <n v="103"/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x v="2540"/>
    <n v="1314720721"/>
    <b v="0"/>
    <n v="27"/>
    <b v="1"/>
    <s v="music/classical music"/>
    <n v="95.74"/>
    <x v="4"/>
    <n v="2011"/>
    <x v="35"/>
  </r>
  <r>
    <n v="107"/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x v="2541"/>
    <n v="1375008418"/>
    <b v="0"/>
    <n v="63"/>
    <b v="1"/>
    <s v="music/classical music"/>
    <n v="59.46"/>
    <x v="4"/>
    <n v="2013"/>
    <x v="35"/>
  </r>
  <r>
    <n v="104"/>
    <n v="2542"/>
    <s v="Classical Music by Marquita"/>
    <s v="Marquita Renee Ntim records her first Classical Album, complete with her playing the viola, cello and singing opera."/>
    <x v="176"/>
    <n v="725"/>
    <x v="0"/>
    <x v="0"/>
    <s v="USD"/>
    <n v="1380599940"/>
    <x v="2542"/>
    <n v="1377252857"/>
    <b v="0"/>
    <n v="13"/>
    <b v="1"/>
    <s v="music/classical music"/>
    <n v="55.77"/>
    <x v="4"/>
    <n v="2013"/>
    <x v="35"/>
  </r>
  <r>
    <n v="156"/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x v="2543"/>
    <n v="1291257298"/>
    <b v="0"/>
    <n v="13"/>
    <b v="1"/>
    <s v="music/classical music"/>
    <n v="30.08"/>
    <x v="4"/>
    <n v="2010"/>
    <x v="35"/>
  </r>
  <r>
    <n v="101"/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x v="2544"/>
    <n v="1339158569"/>
    <b v="0"/>
    <n v="57"/>
    <b v="1"/>
    <s v="music/classical music"/>
    <n v="88.44"/>
    <x v="4"/>
    <n v="2012"/>
    <x v="35"/>
  </r>
  <r>
    <n v="195"/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x v="2545"/>
    <n v="1421983138"/>
    <b v="0"/>
    <n v="61"/>
    <b v="1"/>
    <s v="music/classical music"/>
    <n v="64.03"/>
    <x v="4"/>
    <n v="2015"/>
    <x v="35"/>
  </r>
  <r>
    <n v="112"/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x v="2546"/>
    <n v="1378586179"/>
    <b v="0"/>
    <n v="65"/>
    <b v="1"/>
    <s v="music/classical music"/>
    <n v="60.15"/>
    <x v="4"/>
    <n v="2013"/>
    <x v="35"/>
  </r>
  <r>
    <n v="120"/>
    <n v="2547"/>
    <s v="Classical Guitar Music of Hawaii"/>
    <s v="A compilation of Guitar Music by composers Darin Au, Jeff Peterson, Byron Yasui, Bailey Matsuda, Ian O'Sullivan, and Michael Foumai."/>
    <x v="62"/>
    <n v="6592"/>
    <x v="0"/>
    <x v="0"/>
    <s v="USD"/>
    <n v="1333560803"/>
    <x v="2547"/>
    <n v="1330972403"/>
    <b v="0"/>
    <n v="134"/>
    <b v="1"/>
    <s v="music/classical music"/>
    <n v="49.19"/>
    <x v="4"/>
    <n v="2012"/>
    <x v="35"/>
  </r>
  <r>
    <n v="102"/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x v="2548"/>
    <n v="1473087637"/>
    <b v="0"/>
    <n v="37"/>
    <b v="1"/>
    <s v="music/classical music"/>
    <n v="165.16"/>
    <x v="4"/>
    <n v="2016"/>
    <x v="35"/>
  </r>
  <r>
    <n v="103"/>
    <n v="2549"/>
    <s v="The Miller's Wife, a new opera"/>
    <s v="A new opera in English by Mike Christie to be premiÃ¨red at the Arcola Theatre, London UK from 14th-17th August 2013."/>
    <x v="351"/>
    <n v="1614"/>
    <x v="0"/>
    <x v="1"/>
    <s v="GBP"/>
    <n v="1370019600"/>
    <x v="2549"/>
    <n v="1366999870"/>
    <b v="0"/>
    <n v="37"/>
    <b v="1"/>
    <s v="music/classical music"/>
    <n v="43.62"/>
    <x v="4"/>
    <n v="2013"/>
    <x v="35"/>
  </r>
  <r>
    <n v="101"/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n v="1444276740"/>
    <x v="2550"/>
    <n v="1439392406"/>
    <b v="0"/>
    <n v="150"/>
    <b v="1"/>
    <s v="music/classical music"/>
    <n v="43.7"/>
    <x v="4"/>
    <n v="2015"/>
    <x v="35"/>
  </r>
  <r>
    <n v="103"/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x v="0"/>
    <s v="USD"/>
    <n v="1332362880"/>
    <x v="2551"/>
    <n v="1329890585"/>
    <b v="0"/>
    <n v="56"/>
    <b v="1"/>
    <s v="music/classical music"/>
    <n v="67.42"/>
    <x v="4"/>
    <n v="2012"/>
    <x v="35"/>
  </r>
  <r>
    <n v="107"/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x v="2552"/>
    <n v="1486149981"/>
    <b v="0"/>
    <n v="18"/>
    <b v="1"/>
    <s v="music/classical music"/>
    <n v="177.5"/>
    <x v="4"/>
    <n v="2017"/>
    <x v="35"/>
  </r>
  <r>
    <n v="156"/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x v="2553"/>
    <n v="1343018807"/>
    <b v="0"/>
    <n v="60"/>
    <b v="1"/>
    <s v="music/classical music"/>
    <n v="38.880000000000003"/>
    <x v="4"/>
    <n v="2012"/>
    <x v="35"/>
  </r>
  <r>
    <n v="123"/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x v="2554"/>
    <n v="1430445163"/>
    <b v="0"/>
    <n v="67"/>
    <b v="1"/>
    <s v="music/classical music"/>
    <n v="54.99"/>
    <x v="4"/>
    <n v="2015"/>
    <x v="35"/>
  </r>
  <r>
    <n v="107"/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x v="2555"/>
    <n v="1335541393"/>
    <b v="0"/>
    <n v="35"/>
    <b v="1"/>
    <s v="music/classical music"/>
    <n v="61.34"/>
    <x v="4"/>
    <n v="2012"/>
    <x v="35"/>
  </r>
  <r>
    <n v="106"/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x v="0"/>
    <s v="USD"/>
    <n v="1356392857"/>
    <x v="2556"/>
    <n v="1352504857"/>
    <b v="0"/>
    <n v="34"/>
    <b v="1"/>
    <s v="music/classical music"/>
    <n v="23.12"/>
    <x v="4"/>
    <n v="2012"/>
    <x v="35"/>
  </r>
  <r>
    <n v="118"/>
    <n v="2557"/>
    <s v="European Tour"/>
    <s v="Raising money for our concert tour of Switzerland and Germany in June/July 2014"/>
    <x v="42"/>
    <n v="1066"/>
    <x v="0"/>
    <x v="1"/>
    <s v="GBP"/>
    <n v="1400176386"/>
    <x v="2557"/>
    <n v="1397584386"/>
    <b v="0"/>
    <n v="36"/>
    <b v="1"/>
    <s v="music/classical music"/>
    <n v="29.61"/>
    <x v="4"/>
    <n v="2014"/>
    <x v="35"/>
  </r>
  <r>
    <n v="109"/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x v="2558"/>
    <n v="1427747906"/>
    <b v="0"/>
    <n v="18"/>
    <b v="1"/>
    <s v="music/classical music"/>
    <n v="75.61"/>
    <x v="4"/>
    <n v="2015"/>
    <x v="35"/>
  </r>
  <r>
    <n v="111"/>
    <n v="2559"/>
    <s v="India Meets String Quartet"/>
    <s v="A concert of new music by four composers who have lived in India and been inspired by its music, with the Momenta String Quartet"/>
    <x v="134"/>
    <n v="890"/>
    <x v="0"/>
    <x v="0"/>
    <s v="USD"/>
    <n v="1321385820"/>
    <x v="2559"/>
    <n v="1318539484"/>
    <b v="0"/>
    <n v="25"/>
    <b v="1"/>
    <s v="music/classical music"/>
    <n v="35.6"/>
    <x v="4"/>
    <n v="2011"/>
    <x v="35"/>
  </r>
  <r>
    <n v="100"/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x v="2560"/>
    <n v="1423090174"/>
    <b v="0"/>
    <n v="21"/>
    <b v="1"/>
    <s v="music/classical music"/>
    <n v="143"/>
    <x v="4"/>
    <n v="2015"/>
    <x v="35"/>
  </r>
  <r>
    <n v="0"/>
    <n v="2561"/>
    <s v="Project Bearnaise Trucks (Canceled)"/>
    <s v="Ever had chicken fingers smothered in bearnaise sauce, resting on a bed of your favorite rice? We need these meals on wheels."/>
    <x v="57"/>
    <n v="0"/>
    <x v="1"/>
    <x v="5"/>
    <s v="CAD"/>
    <n v="1444740089"/>
    <x v="2561"/>
    <n v="1442148089"/>
    <b v="0"/>
    <n v="0"/>
    <b v="0"/>
    <s v="food/food trucks"/>
    <n v="0"/>
    <x v="7"/>
    <n v="2015"/>
    <x v="19"/>
  </r>
  <r>
    <n v="1"/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x v="12"/>
    <s v="EUR"/>
    <n v="1476189339"/>
    <x v="2562"/>
    <n v="1471005339"/>
    <b v="0"/>
    <n v="3"/>
    <b v="0"/>
    <s v="food/food trucks"/>
    <n v="25"/>
    <x v="7"/>
    <n v="2016"/>
    <x v="19"/>
  </r>
  <r>
    <n v="0"/>
    <n v="2563"/>
    <s v="Phoenix Pearl Boba Tea Truck (Canceled)"/>
    <s v="Michigan based bubble tea and specialty ice cream food truck"/>
    <x v="22"/>
    <n v="0"/>
    <x v="1"/>
    <x v="0"/>
    <s v="USD"/>
    <n v="1438226451"/>
    <x v="2563"/>
    <n v="1433042451"/>
    <b v="0"/>
    <n v="0"/>
    <b v="0"/>
    <s v="food/food trucks"/>
    <n v="0"/>
    <x v="7"/>
    <n v="2015"/>
    <x v="19"/>
  </r>
  <r>
    <n v="0"/>
    <n v="2564"/>
    <s v="Seaside Eddy's - Wheels on the Ground! (Canceled)"/>
    <s v="We want to bring the wonderful flavors of the Jersey Shore, my home, to my new home in Winnipeg, the center of Canada."/>
    <x v="79"/>
    <n v="0"/>
    <x v="1"/>
    <x v="5"/>
    <s v="CAD"/>
    <n v="1406854699"/>
    <x v="2564"/>
    <n v="1404262699"/>
    <b v="0"/>
    <n v="0"/>
    <b v="0"/>
    <s v="food/food trucks"/>
    <n v="0"/>
    <x v="7"/>
    <n v="2014"/>
    <x v="19"/>
  </r>
  <r>
    <n v="1"/>
    <n v="2565"/>
    <s v="The Sketchy Pelican (Canceled)"/>
    <s v="The Sketchy Pelican. Is my vision to bring raw, honest, soulful, creative, thoght provoking cuisine to food truck form"/>
    <x v="3"/>
    <n v="100"/>
    <x v="1"/>
    <x v="0"/>
    <s v="USD"/>
    <n v="1462827000"/>
    <x v="2565"/>
    <n v="1457710589"/>
    <b v="0"/>
    <n v="1"/>
    <b v="0"/>
    <s v="food/food trucks"/>
    <n v="100"/>
    <x v="7"/>
    <n v="2016"/>
    <x v="19"/>
  </r>
  <r>
    <n v="0"/>
    <n v="2566"/>
    <s v="Mamma B's Pizza Get's Rolling (Canceled)"/>
    <s v="You can skip the hotdog cart and enjoy fresh, hot, delicious, handmade pizza when Mamma B's takes her show on the road!"/>
    <x v="19"/>
    <n v="0"/>
    <x v="1"/>
    <x v="0"/>
    <s v="USD"/>
    <n v="1408663948"/>
    <x v="2566"/>
    <n v="1406071948"/>
    <b v="0"/>
    <n v="0"/>
    <b v="0"/>
    <s v="food/food trucks"/>
    <n v="0"/>
    <x v="7"/>
    <n v="2014"/>
    <x v="19"/>
  </r>
  <r>
    <n v="0"/>
    <n v="2567"/>
    <s v="Burgers and Babes Food Truck (Canceled)"/>
    <s v="You're leaving a Bar/Nightclub what else would you want more than to have a Juicy Burger and to see Beautiful Girls making it."/>
    <x v="101"/>
    <n v="120"/>
    <x v="1"/>
    <x v="0"/>
    <s v="USD"/>
    <n v="1429823138"/>
    <x v="2567"/>
    <n v="1427231138"/>
    <b v="0"/>
    <n v="2"/>
    <b v="0"/>
    <s v="food/food trucks"/>
    <n v="60"/>
    <x v="7"/>
    <n v="2015"/>
    <x v="19"/>
  </r>
  <r>
    <n v="1"/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x v="1"/>
    <s v="GBP"/>
    <n v="1472745594"/>
    <x v="2568"/>
    <n v="1470153594"/>
    <b v="0"/>
    <n v="1"/>
    <b v="0"/>
    <s v="food/food trucks"/>
    <n v="50"/>
    <x v="7"/>
    <n v="2016"/>
    <x v="19"/>
  </r>
  <r>
    <n v="2"/>
    <n v="2569"/>
    <s v="Rochester Needs a Dessert Food Truck (Canceled)"/>
    <s v="With your help, I would be able to get a truck and start the process of getting it ready for the 2016 season."/>
    <x v="115"/>
    <n v="145"/>
    <x v="1"/>
    <x v="0"/>
    <s v="USD"/>
    <n v="1442457112"/>
    <x v="2569"/>
    <n v="1439865112"/>
    <b v="0"/>
    <n v="2"/>
    <b v="0"/>
    <s v="food/food trucks"/>
    <n v="72.5"/>
    <x v="7"/>
    <n v="2015"/>
    <x v="19"/>
  </r>
  <r>
    <n v="1"/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x v="0"/>
    <s v="USD"/>
    <n v="1486590035"/>
    <x v="2570"/>
    <n v="1483998035"/>
    <b v="0"/>
    <n v="2"/>
    <b v="0"/>
    <s v="food/food trucks"/>
    <n v="29.5"/>
    <x v="7"/>
    <n v="2017"/>
    <x v="19"/>
  </r>
  <r>
    <n v="0"/>
    <n v="2571"/>
    <s v="Coco Bowls (Canceled)"/>
    <s v="Perth locals who dream of opening a health food van, and serving treats that not only taste amazing but also benefit your body."/>
    <x v="57"/>
    <n v="250"/>
    <x v="1"/>
    <x v="2"/>
    <s v="AUD"/>
    <n v="1463645521"/>
    <x v="2571"/>
    <n v="1458461521"/>
    <b v="0"/>
    <n v="4"/>
    <b v="0"/>
    <s v="food/food trucks"/>
    <n v="62.5"/>
    <x v="7"/>
    <n v="2016"/>
    <x v="19"/>
  </r>
  <r>
    <n v="0"/>
    <n v="2572"/>
    <s v="A Dream of Naughty Nachos (Canceled)"/>
    <s v="Mesquite smoked brisket nachos, food truck style, with homemade salsa to make your taste buds dance."/>
    <x v="11"/>
    <n v="0"/>
    <x v="1"/>
    <x v="0"/>
    <s v="USD"/>
    <n v="1428893517"/>
    <x v="2572"/>
    <n v="1426301517"/>
    <b v="0"/>
    <n v="0"/>
    <b v="0"/>
    <s v="food/food trucks"/>
    <n v="0"/>
    <x v="7"/>
    <n v="2015"/>
    <x v="19"/>
  </r>
  <r>
    <n v="0"/>
    <n v="2573"/>
    <s v="Southern Flair Pork-Ka-Bobs (Canceled)"/>
    <s v="I have perfected my porkkabob recipe.I'm ready to start my own business!I need funds for the bbq pit and trailer and start up supplies."/>
    <x v="6"/>
    <n v="0"/>
    <x v="1"/>
    <x v="0"/>
    <s v="USD"/>
    <n v="1408803149"/>
    <x v="2573"/>
    <n v="1404915149"/>
    <b v="0"/>
    <n v="0"/>
    <b v="0"/>
    <s v="food/food trucks"/>
    <n v="0"/>
    <x v="7"/>
    <n v="2014"/>
    <x v="19"/>
  </r>
  <r>
    <n v="0"/>
    <n v="2574"/>
    <s v="Da Pickney Dem Jamaican Jerk (Canceled)"/>
    <s v="The Best Jamaican Jerk outside of Kingston! The name means &quot;for the children&quot;, my children, the reasons why I cook and why I live!"/>
    <x v="3"/>
    <n v="0"/>
    <x v="1"/>
    <x v="0"/>
    <s v="USD"/>
    <n v="1463600945"/>
    <x v="2574"/>
    <n v="1461786545"/>
    <b v="0"/>
    <n v="0"/>
    <b v="0"/>
    <s v="food/food trucks"/>
    <n v="0"/>
    <x v="7"/>
    <n v="2016"/>
    <x v="19"/>
  </r>
  <r>
    <n v="0"/>
    <n v="2575"/>
    <s v="Vdub dogs (Canceled)"/>
    <s v="Hello everyone, Iv'e decided to put my love for old Volkswagen buses and my love for cooking together! Support vdub dogs hot dog bus!"/>
    <x v="94"/>
    <n v="0"/>
    <x v="1"/>
    <x v="0"/>
    <s v="USD"/>
    <n v="1421030194"/>
    <x v="2575"/>
    <n v="1418438194"/>
    <b v="0"/>
    <n v="0"/>
    <b v="0"/>
    <s v="food/food trucks"/>
    <n v="0"/>
    <x v="7"/>
    <n v="2014"/>
    <x v="19"/>
  </r>
  <r>
    <n v="0"/>
    <n v="2576"/>
    <s v="2 Go Fast Food (Canceled)"/>
    <s v="A New Twist with an American and Philippine fast food Mobile Trailer."/>
    <x v="3"/>
    <n v="0"/>
    <x v="1"/>
    <x v="0"/>
    <s v="USD"/>
    <n v="1428707647"/>
    <x v="2576"/>
    <n v="1424823247"/>
    <b v="0"/>
    <n v="0"/>
    <b v="0"/>
    <s v="food/food trucks"/>
    <n v="0"/>
    <x v="7"/>
    <n v="2015"/>
    <x v="19"/>
  </r>
  <r>
    <n v="0"/>
    <n v="2577"/>
    <s v="Fruity Cakes (Canceled)"/>
    <s v="This is not your average cake, it's fruit with yogurt fruit dip icing and fruit toppings! Great for events, parties, weddings and more!"/>
    <x v="36"/>
    <n v="0"/>
    <x v="1"/>
    <x v="0"/>
    <s v="USD"/>
    <n v="1407181297"/>
    <x v="2577"/>
    <n v="1405021297"/>
    <b v="0"/>
    <n v="0"/>
    <b v="0"/>
    <s v="food/food trucks"/>
    <n v="0"/>
    <x v="7"/>
    <n v="2014"/>
    <x v="19"/>
  </r>
  <r>
    <n v="0"/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x v="0"/>
    <s v="USD"/>
    <n v="1444410000"/>
    <x v="2578"/>
    <n v="1440203579"/>
    <b v="0"/>
    <n v="0"/>
    <b v="0"/>
    <s v="food/food trucks"/>
    <n v="0"/>
    <x v="7"/>
    <n v="2015"/>
    <x v="19"/>
  </r>
  <r>
    <n v="0"/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x v="0"/>
    <s v="USD"/>
    <n v="1410810903"/>
    <x v="2579"/>
    <n v="1405626903"/>
    <b v="0"/>
    <n v="12"/>
    <b v="0"/>
    <s v="food/food trucks"/>
    <n v="23.08"/>
    <x v="7"/>
    <n v="2014"/>
    <x v="19"/>
  </r>
  <r>
    <n v="1"/>
    <n v="2580"/>
    <s v="Build Phatboyz Food Truck (Canceled)"/>
    <s v="Planning to build this truck into a full rolling fold out cook shack,providing clean cold drinking water to all festival goers"/>
    <x v="0"/>
    <n v="51"/>
    <x v="1"/>
    <x v="0"/>
    <s v="USD"/>
    <n v="1431745200"/>
    <x v="2580"/>
    <n v="1429170603"/>
    <b v="0"/>
    <n v="2"/>
    <b v="0"/>
    <s v="food/food trucks"/>
    <n v="25.5"/>
    <x v="7"/>
    <n v="2015"/>
    <x v="19"/>
  </r>
  <r>
    <n v="11"/>
    <n v="2581"/>
    <s v="A Flying Sausage Food Truck"/>
    <s v="Creating a Food Truck to bring gourmet sausage sliders to Jacksonville, FL for breakfast, lunch, and special events."/>
    <x v="10"/>
    <n v="530"/>
    <x v="2"/>
    <x v="0"/>
    <s v="USD"/>
    <n v="1447689898"/>
    <x v="2581"/>
    <n v="1445094298"/>
    <b v="0"/>
    <n v="11"/>
    <b v="0"/>
    <s v="food/food trucks"/>
    <n v="48.18"/>
    <x v="7"/>
    <n v="2015"/>
    <x v="19"/>
  </r>
  <r>
    <n v="0"/>
    <n v="2582"/>
    <s v="Drunken Wings"/>
    <s v="The place where chicken meets liquor for the first time!"/>
    <x v="161"/>
    <n v="1"/>
    <x v="2"/>
    <x v="0"/>
    <s v="USD"/>
    <n v="1477784634"/>
    <x v="2582"/>
    <n v="1475192634"/>
    <b v="0"/>
    <n v="1"/>
    <b v="0"/>
    <s v="food/food trucks"/>
    <n v="1"/>
    <x v="7"/>
    <n v="2016"/>
    <x v="19"/>
  </r>
  <r>
    <n v="1"/>
    <n v="2583"/>
    <s v="Crazy Daisy Food Truck"/>
    <s v="Crazy Daisy will become the newest member of the food truck distributors in Kansas City, Missouri."/>
    <x v="28"/>
    <n v="5"/>
    <x v="2"/>
    <x v="0"/>
    <s v="USD"/>
    <n v="1426526880"/>
    <x v="2583"/>
    <n v="1421346480"/>
    <b v="0"/>
    <n v="5"/>
    <b v="0"/>
    <s v="food/food trucks"/>
    <n v="1"/>
    <x v="7"/>
    <n v="2015"/>
    <x v="19"/>
  </r>
  <r>
    <n v="0"/>
    <n v="2584"/>
    <s v="Culinary Arts Food Truck Style"/>
    <s v="Bringing quality food to the masses using local premium ingredients, but at a food truck price!"/>
    <x v="3"/>
    <n v="0"/>
    <x v="2"/>
    <x v="0"/>
    <s v="USD"/>
    <n v="1434341369"/>
    <x v="2584"/>
    <n v="1431749369"/>
    <b v="0"/>
    <n v="0"/>
    <b v="0"/>
    <s v="food/food trucks"/>
    <n v="0"/>
    <x v="7"/>
    <n v="2015"/>
    <x v="19"/>
  </r>
  <r>
    <n v="0"/>
    <n v="2585"/>
    <s v="Evie's Eats and Natural Treats Food Truck"/>
    <s v="Evie's Eats uses local ingredients to create sweet treats, healthy snacks and on the go meals, all with the family budget in mind!"/>
    <x v="11"/>
    <n v="50"/>
    <x v="2"/>
    <x v="0"/>
    <s v="USD"/>
    <n v="1404601632"/>
    <x v="2585"/>
    <n v="1402009632"/>
    <b v="0"/>
    <n v="1"/>
    <b v="0"/>
    <s v="food/food trucks"/>
    <n v="50"/>
    <x v="7"/>
    <n v="2014"/>
    <x v="19"/>
  </r>
  <r>
    <n v="0"/>
    <n v="2586"/>
    <s v="Inspire Healthy Eating"/>
    <s v="I would like to bring fresh salad and food to the streets of London at a reasonable price."/>
    <x v="9"/>
    <n v="5"/>
    <x v="2"/>
    <x v="1"/>
    <s v="GBP"/>
    <n v="1451030136"/>
    <x v="2586"/>
    <n v="1448438136"/>
    <b v="0"/>
    <n v="1"/>
    <b v="0"/>
    <s v="food/food trucks"/>
    <n v="5"/>
    <x v="7"/>
    <n v="2015"/>
    <x v="19"/>
  </r>
  <r>
    <n v="2"/>
    <n v="2587"/>
    <s v="Yummy Hugs-The Original Co-op, Pop-up Food Truck"/>
    <s v="Providing creative, healthy signature dishes for active, conscientious lifestylers through a community of culinary artists."/>
    <x v="63"/>
    <n v="1217"/>
    <x v="2"/>
    <x v="0"/>
    <s v="USD"/>
    <n v="1451491953"/>
    <x v="2587"/>
    <n v="1448899953"/>
    <b v="0"/>
    <n v="6"/>
    <b v="0"/>
    <s v="food/food trucks"/>
    <n v="202.83"/>
    <x v="7"/>
    <n v="2015"/>
    <x v="19"/>
  </r>
  <r>
    <n v="4"/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x v="0"/>
    <s v="USD"/>
    <n v="1427807640"/>
    <x v="2588"/>
    <n v="1423325626"/>
    <b v="0"/>
    <n v="8"/>
    <b v="0"/>
    <s v="food/food trucks"/>
    <n v="29.13"/>
    <x v="7"/>
    <n v="2015"/>
    <x v="19"/>
  </r>
  <r>
    <n v="0"/>
    <n v="2589"/>
    <s v="TapiÃ³ca - Brazilian Street Food Truck"/>
    <s v="A Brazilian-inspired food truck in one of the busiest spots in Copenhagen, delicious pancakes made by the healthy tapiÃ³ca flour"/>
    <x v="63"/>
    <n v="5"/>
    <x v="2"/>
    <x v="8"/>
    <s v="DKK"/>
    <n v="1458733927"/>
    <x v="2589"/>
    <n v="1456145527"/>
    <b v="0"/>
    <n v="1"/>
    <b v="0"/>
    <s v="food/food trucks"/>
    <n v="5"/>
    <x v="7"/>
    <n v="2016"/>
    <x v="19"/>
  </r>
  <r>
    <n v="0"/>
    <n v="2590"/>
    <s v="Magic Kick Coffee - coffee that makes your day"/>
    <s v="First in Perth self-contained eco-friendly coffee car based on Ford Fiesta. In the end of the projrct I need your help to make it real!"/>
    <x v="9"/>
    <n v="0"/>
    <x v="2"/>
    <x v="2"/>
    <s v="AUD"/>
    <n v="1453817297"/>
    <x v="2590"/>
    <n v="1453212497"/>
    <b v="0"/>
    <n v="0"/>
    <b v="0"/>
    <s v="food/food trucks"/>
    <n v="0"/>
    <x v="7"/>
    <n v="2016"/>
    <x v="19"/>
  </r>
  <r>
    <n v="2"/>
    <n v="2591"/>
    <s v="patent pending"/>
    <s v="Hi everyone I am a 26 year old single mom trying to start her own food business! I need to first afford the patent to reveal more!"/>
    <x v="15"/>
    <n v="26"/>
    <x v="2"/>
    <x v="0"/>
    <s v="USD"/>
    <n v="1457901924"/>
    <x v="2591"/>
    <n v="1452721524"/>
    <b v="0"/>
    <n v="2"/>
    <b v="0"/>
    <s v="food/food trucks"/>
    <n v="13"/>
    <x v="7"/>
    <n v="2016"/>
    <x v="19"/>
  </r>
  <r>
    <n v="0"/>
    <n v="2592"/>
    <s v="El Carte 303"/>
    <s v="El Carte is revolutionizing the food truck industry. Meet the new food trike. #oneandonly  we going to spread the awesomeness all over!"/>
    <x v="11"/>
    <n v="50"/>
    <x v="2"/>
    <x v="0"/>
    <s v="USD"/>
    <n v="1412536421"/>
    <x v="2592"/>
    <n v="1409944421"/>
    <b v="0"/>
    <n v="1"/>
    <b v="0"/>
    <s v="food/food trucks"/>
    <n v="50"/>
    <x v="7"/>
    <n v="2014"/>
    <x v="19"/>
  </r>
  <r>
    <n v="0"/>
    <n v="2593"/>
    <s v="L.J. Silvers' Ice Cream and Taco Van"/>
    <s v="What could be better than satisfying your hunger with ice cream or a taco (or both) from a 1970's mural van blastin disco music!"/>
    <x v="3"/>
    <n v="0"/>
    <x v="2"/>
    <x v="0"/>
    <s v="USD"/>
    <n v="1429993026"/>
    <x v="2593"/>
    <n v="1427401026"/>
    <b v="0"/>
    <n v="0"/>
    <b v="0"/>
    <s v="food/food trucks"/>
    <n v="0"/>
    <x v="7"/>
    <n v="2015"/>
    <x v="19"/>
  </r>
  <r>
    <n v="0"/>
    <n v="2594"/>
    <s v="The Shirley Delicious Treats Food Truck Project"/>
    <s v="New, small home business, looking to take some Granny's old recipes along with some of my own creations to the streets!"/>
    <x v="58"/>
    <n v="1"/>
    <x v="2"/>
    <x v="0"/>
    <s v="USD"/>
    <n v="1407453228"/>
    <x v="2594"/>
    <n v="1404861228"/>
    <b v="0"/>
    <n v="1"/>
    <b v="0"/>
    <s v="food/food trucks"/>
    <n v="1"/>
    <x v="7"/>
    <n v="2014"/>
    <x v="19"/>
  </r>
  <r>
    <n v="12"/>
    <n v="2595"/>
    <s v="Food Truck for Little Fox Bakery"/>
    <s v="Looking to put the best baked goods in Bowling Green on wheels"/>
    <x v="36"/>
    <n v="1825"/>
    <x v="2"/>
    <x v="0"/>
    <s v="USD"/>
    <n v="1487915500"/>
    <x v="2595"/>
    <n v="1485323500"/>
    <b v="0"/>
    <n v="19"/>
    <b v="0"/>
    <s v="food/food trucks"/>
    <n v="96.05"/>
    <x v="7"/>
    <n v="2017"/>
    <x v="19"/>
  </r>
  <r>
    <n v="24"/>
    <n v="2596"/>
    <s v="The Chef Express Food Truck"/>
    <s v="I'm bringing passion, talent, and most importantly some amazing gourmet food to the streets of Lethbridge and southern Alberta."/>
    <x v="19"/>
    <n v="8256"/>
    <x v="2"/>
    <x v="5"/>
    <s v="CAD"/>
    <n v="1407427009"/>
    <x v="2596"/>
    <n v="1404835009"/>
    <b v="0"/>
    <n v="27"/>
    <b v="0"/>
    <s v="food/food trucks"/>
    <n v="305.77999999999997"/>
    <x v="7"/>
    <n v="2014"/>
    <x v="19"/>
  </r>
  <r>
    <n v="6"/>
    <n v="2597"/>
    <s v="Cafe Nomad back on the road! Coffee van's poorly."/>
    <s v="We have a great little coffee business but the van is currently limping! We don't have the capital to replace it. Please help us!"/>
    <x v="15"/>
    <n v="85"/>
    <x v="2"/>
    <x v="1"/>
    <s v="GBP"/>
    <n v="1466323917"/>
    <x v="2597"/>
    <n v="1463731917"/>
    <b v="0"/>
    <n v="7"/>
    <b v="0"/>
    <s v="food/food trucks"/>
    <n v="12.14"/>
    <x v="7"/>
    <n v="2016"/>
    <x v="19"/>
  </r>
  <r>
    <n v="39"/>
    <n v="2598"/>
    <s v="Rovin' Okie's Fried Pies gourmet southern fried pies."/>
    <s v="I'm ready to make Tulsa happy and aware that love and kindness go hand in hand with good food!"/>
    <x v="9"/>
    <n v="1170"/>
    <x v="2"/>
    <x v="0"/>
    <s v="USD"/>
    <n v="1443039001"/>
    <x v="2598"/>
    <n v="1440447001"/>
    <b v="0"/>
    <n v="14"/>
    <b v="0"/>
    <s v="food/food trucks"/>
    <n v="83.57"/>
    <x v="7"/>
    <n v="2015"/>
    <x v="19"/>
  </r>
  <r>
    <n v="1"/>
    <n v="2599"/>
    <s v="Empty Ramekins Catering Group"/>
    <s v="The Empty Ramekins Catering Group is looking for your help to start up in Miami Florida!!!!"/>
    <x v="354"/>
    <n v="90"/>
    <x v="2"/>
    <x v="0"/>
    <s v="USD"/>
    <n v="1407089147"/>
    <x v="2599"/>
    <n v="1403201147"/>
    <b v="0"/>
    <n v="5"/>
    <b v="0"/>
    <s v="food/food trucks"/>
    <n v="18"/>
    <x v="7"/>
    <n v="2014"/>
    <x v="19"/>
  </r>
  <r>
    <n v="7"/>
    <n v="2600"/>
    <s v="Help Buttz Return From the Ashes"/>
    <s v="On Sunday November 8, 2015 our food truck burned to the ground. Please help us get rebuilt."/>
    <x v="63"/>
    <n v="3466"/>
    <x v="2"/>
    <x v="0"/>
    <s v="USD"/>
    <n v="1458938200"/>
    <x v="2600"/>
    <n v="1453757800"/>
    <b v="0"/>
    <n v="30"/>
    <b v="0"/>
    <s v="food/food trucks"/>
    <n v="115.53"/>
    <x v="7"/>
    <n v="2016"/>
    <x v="19"/>
  </r>
  <r>
    <n v="661"/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x v="2601"/>
    <n v="1346276349"/>
    <b v="1"/>
    <n v="151"/>
    <b v="1"/>
    <s v="technology/space exploration"/>
    <n v="21.9"/>
    <x v="2"/>
    <n v="2012"/>
    <x v="36"/>
  </r>
  <r>
    <n v="326"/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x v="2602"/>
    <n v="1412358968"/>
    <b v="1"/>
    <n v="489"/>
    <b v="1"/>
    <s v="technology/space exploration"/>
    <n v="80.02"/>
    <x v="2"/>
    <n v="2014"/>
    <x v="36"/>
  </r>
  <r>
    <n v="101"/>
    <n v="2603"/>
    <s v="Manned Mock Mars Mission"/>
    <s v="I will be building a mock space station and simulate living on Mars for two weeks."/>
    <x v="257"/>
    <n v="1776"/>
    <x v="0"/>
    <x v="0"/>
    <s v="USD"/>
    <n v="1387835654"/>
    <x v="2603"/>
    <n v="1386626054"/>
    <b v="1"/>
    <n v="50"/>
    <b v="1"/>
    <s v="technology/space exploration"/>
    <n v="35.520000000000003"/>
    <x v="2"/>
    <n v="2013"/>
    <x v="36"/>
  </r>
  <r>
    <n v="104"/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x v="2604"/>
    <n v="1333070023"/>
    <b v="1"/>
    <n v="321"/>
    <b v="1"/>
    <s v="technology/space exploration"/>
    <n v="64.930000000000007"/>
    <x v="2"/>
    <n v="2012"/>
    <x v="36"/>
  </r>
  <r>
    <n v="107"/>
    <n v="2605"/>
    <s v="The most mysterious star in the Galaxy"/>
    <s v="Help astronomers get the data they need to unravel one of the biggest mysteries of all time, KIC 8462852 --- Whereâ€™s the Flux?"/>
    <x v="57"/>
    <n v="107421.57"/>
    <x v="0"/>
    <x v="0"/>
    <s v="USD"/>
    <n v="1466168390"/>
    <x v="2605"/>
    <n v="1463576390"/>
    <b v="1"/>
    <n v="1762"/>
    <b v="1"/>
    <s v="technology/space exploration"/>
    <n v="60.97"/>
    <x v="2"/>
    <n v="2016"/>
    <x v="36"/>
  </r>
  <r>
    <n v="110"/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x v="2606"/>
    <n v="1396026382"/>
    <b v="1"/>
    <n v="385"/>
    <b v="1"/>
    <s v="technology/space exploration"/>
    <n v="31.44"/>
    <x v="2"/>
    <n v="2014"/>
    <x v="36"/>
  </r>
  <r>
    <n v="408"/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x v="2607"/>
    <n v="1435611572"/>
    <b v="1"/>
    <n v="398"/>
    <b v="1"/>
    <s v="technology/space exploration"/>
    <n v="81.95"/>
    <x v="2"/>
    <n v="2015"/>
    <x v="36"/>
  </r>
  <r>
    <n v="224"/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x v="2608"/>
    <n v="1485976468"/>
    <b v="1"/>
    <n v="304"/>
    <b v="1"/>
    <s v="technology/space exploration"/>
    <n v="58.93"/>
    <x v="2"/>
    <n v="2017"/>
    <x v="36"/>
  </r>
  <r>
    <n v="304"/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x v="2609"/>
    <n v="1339738951"/>
    <b v="1"/>
    <n v="676"/>
    <b v="1"/>
    <s v="technology/space exploration"/>
    <n v="157.29"/>
    <x v="2"/>
    <n v="2012"/>
    <x v="36"/>
  </r>
  <r>
    <n v="141"/>
    <n v="2610"/>
    <s v="Restore the Pluto Discovery Telescope"/>
    <s v="Preserve the telescope that Clyde Tombaugh used to discover Pluto for generations to come!"/>
    <x v="355"/>
    <n v="32172.66"/>
    <x v="0"/>
    <x v="0"/>
    <s v="USD"/>
    <n v="1471849140"/>
    <x v="2610"/>
    <n v="1468444125"/>
    <b v="1"/>
    <n v="577"/>
    <b v="1"/>
    <s v="technology/space exploration"/>
    <n v="55.76"/>
    <x v="2"/>
    <n v="2016"/>
    <x v="36"/>
  </r>
  <r>
    <n v="2791"/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12"/>
    <s v="EUR"/>
    <n v="1483397940"/>
    <x v="2611"/>
    <n v="1480493014"/>
    <b v="1"/>
    <n v="3663"/>
    <b v="1"/>
    <s v="technology/space exploration"/>
    <n v="83.8"/>
    <x v="2"/>
    <n v="2016"/>
    <x v="36"/>
  </r>
  <r>
    <n v="172"/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x v="2612"/>
    <n v="1418095570"/>
    <b v="1"/>
    <n v="294"/>
    <b v="1"/>
    <s v="technology/space exploration"/>
    <n v="58.42"/>
    <x v="2"/>
    <n v="2014"/>
    <x v="36"/>
  </r>
  <r>
    <n v="101"/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x v="2613"/>
    <n v="1345664294"/>
    <b v="1"/>
    <n v="28"/>
    <b v="1"/>
    <s v="technology/space exploration"/>
    <n v="270.57"/>
    <x v="2"/>
    <n v="2012"/>
    <x v="36"/>
  </r>
  <r>
    <n v="102"/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x v="0"/>
    <s v="USD"/>
    <n v="1398834000"/>
    <x v="2614"/>
    <n v="1396371612"/>
    <b v="1"/>
    <n v="100"/>
    <b v="1"/>
    <s v="technology/space exploration"/>
    <n v="107.1"/>
    <x v="2"/>
    <n v="2014"/>
    <x v="36"/>
  </r>
  <r>
    <n v="170"/>
    <n v="2615"/>
    <s v="Action Man (GI Joe) Mission Mercury 10"/>
    <s v="Mission to launch a vintage Action Man and Space Capsule into space and film from his birthplace in UK to mark his 50th Anniversary."/>
    <x v="356"/>
    <n v="3397"/>
    <x v="0"/>
    <x v="1"/>
    <s v="GBP"/>
    <n v="1462017600"/>
    <x v="2615"/>
    <n v="1458820564"/>
    <b v="0"/>
    <n v="72"/>
    <b v="1"/>
    <s v="technology/space exploration"/>
    <n v="47.18"/>
    <x v="2"/>
    <n v="2016"/>
    <x v="36"/>
  </r>
  <r>
    <n v="115"/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x v="2616"/>
    <n v="1437954729"/>
    <b v="1"/>
    <n v="238"/>
    <b v="1"/>
    <s v="technology/space exploration"/>
    <n v="120.31"/>
    <x v="2"/>
    <n v="2015"/>
    <x v="36"/>
  </r>
  <r>
    <n v="878"/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x v="2617"/>
    <n v="1411246751"/>
    <b v="1"/>
    <n v="159"/>
    <b v="1"/>
    <s v="technology/space exploration"/>
    <n v="27.6"/>
    <x v="2"/>
    <n v="2014"/>
    <x v="36"/>
  </r>
  <r>
    <n v="105"/>
    <n v="2618"/>
    <s v="SPACE ART FEATURING ASTRONAUTS #WeBelieveInAstronauts"/>
    <s v="LTD ED COLLECTIBLE SPACE ART FEAT. ASTRONAUTS"/>
    <x v="36"/>
    <n v="15808"/>
    <x v="0"/>
    <x v="0"/>
    <s v="USD"/>
    <n v="1449000061"/>
    <x v="2618"/>
    <n v="1443812461"/>
    <b v="1"/>
    <n v="77"/>
    <b v="1"/>
    <s v="technology/space exploration"/>
    <n v="205.3"/>
    <x v="2"/>
    <n v="2015"/>
    <x v="36"/>
  </r>
  <r>
    <n v="188"/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x v="2619"/>
    <n v="1443302004"/>
    <b v="1"/>
    <n v="53"/>
    <b v="1"/>
    <s v="technology/space exploration"/>
    <n v="35.549999999999997"/>
    <x v="2"/>
    <n v="2015"/>
    <x v="36"/>
  </r>
  <r>
    <n v="144"/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x v="2"/>
    <s v="AUD"/>
    <n v="1444525200"/>
    <x v="2620"/>
    <n v="1441339242"/>
    <b v="1"/>
    <n v="1251"/>
    <b v="1"/>
    <s v="technology/space exploration"/>
    <n v="74.64"/>
    <x v="2"/>
    <n v="2015"/>
    <x v="36"/>
  </r>
  <r>
    <n v="146"/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x v="2621"/>
    <n v="1429638988"/>
    <b v="1"/>
    <n v="465"/>
    <b v="1"/>
    <s v="technology/space exploration"/>
    <n v="47.06"/>
    <x v="2"/>
    <n v="2015"/>
    <x v="36"/>
  </r>
  <r>
    <n v="131"/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3"/>
    <s v="EUR"/>
    <n v="1483120216"/>
    <x v="2622"/>
    <n v="1479232216"/>
    <b v="0"/>
    <n v="74"/>
    <b v="1"/>
    <s v="technology/space exploration"/>
    <n v="26.59"/>
    <x v="2"/>
    <n v="2016"/>
    <x v="36"/>
  </r>
  <r>
    <n v="114"/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x v="2623"/>
    <n v="1479449366"/>
    <b v="0"/>
    <n v="62"/>
    <b v="1"/>
    <s v="technology/space exploration"/>
    <n v="36.770000000000003"/>
    <x v="2"/>
    <n v="2016"/>
    <x v="36"/>
  </r>
  <r>
    <n v="1379"/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x v="2624"/>
    <n v="1345716422"/>
    <b v="0"/>
    <n v="3468"/>
    <b v="1"/>
    <s v="technology/space exploration"/>
    <n v="31.82"/>
    <x v="2"/>
    <n v="2012"/>
    <x v="36"/>
  </r>
  <r>
    <n v="956"/>
    <n v="2625"/>
    <s v="Caelum - Photos from stratosphere"/>
    <s v="We are two upper sixth-form students specialized in physics who wanna take some majestic pictures from stratosphere - about 35km high"/>
    <x v="325"/>
    <n v="1434"/>
    <x v="0"/>
    <x v="12"/>
    <s v="EUR"/>
    <n v="1478723208"/>
    <x v="2625"/>
    <n v="1476559608"/>
    <b v="0"/>
    <n v="52"/>
    <b v="1"/>
    <s v="technology/space exploration"/>
    <n v="27.58"/>
    <x v="2"/>
    <n v="2016"/>
    <x v="36"/>
  </r>
  <r>
    <n v="112"/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x v="2626"/>
    <n v="1430751869"/>
    <b v="0"/>
    <n v="50"/>
    <b v="1"/>
    <s v="technology/space exploration"/>
    <n v="56"/>
    <x v="2"/>
    <n v="2015"/>
    <x v="36"/>
  </r>
  <r>
    <n v="647"/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x v="0"/>
    <s v="USD"/>
    <n v="1448571261"/>
    <x v="2627"/>
    <n v="1445975661"/>
    <b v="0"/>
    <n v="45"/>
    <b v="1"/>
    <s v="technology/space exploration"/>
    <n v="21.56"/>
    <x v="2"/>
    <n v="2015"/>
    <x v="36"/>
  </r>
  <r>
    <n v="110"/>
    <n v="2628"/>
    <s v="Pie In Space!"/>
    <s v="A high school freshman is sending pie into space and you can be a part of it.  GO SCIENCE!!!"/>
    <x v="357"/>
    <n v="926"/>
    <x v="0"/>
    <x v="0"/>
    <s v="USD"/>
    <n v="1417389067"/>
    <x v="2628"/>
    <n v="1415661067"/>
    <b v="0"/>
    <n v="21"/>
    <b v="1"/>
    <s v="technology/space exploration"/>
    <n v="44.1"/>
    <x v="2"/>
    <n v="2014"/>
    <x v="36"/>
  </r>
  <r>
    <n v="128"/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x v="2629"/>
    <n v="1429016122"/>
    <b v="0"/>
    <n v="100"/>
    <b v="1"/>
    <s v="technology/space exploration"/>
    <n v="63.87"/>
    <x v="2"/>
    <n v="2015"/>
    <x v="36"/>
  </r>
  <r>
    <n v="158"/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x v="2630"/>
    <n v="1464921112"/>
    <b v="0"/>
    <n v="81"/>
    <b v="1"/>
    <s v="technology/space exploration"/>
    <n v="38.99"/>
    <x v="2"/>
    <n v="2016"/>
    <x v="36"/>
  </r>
  <r>
    <n v="115"/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x v="2631"/>
    <n v="1438488227"/>
    <b v="0"/>
    <n v="286"/>
    <b v="1"/>
    <s v="technology/space exploration"/>
    <n v="80.19"/>
    <x v="2"/>
    <n v="2015"/>
    <x v="36"/>
  </r>
  <r>
    <n v="137"/>
    <n v="2632"/>
    <s v="University Rocket Science"/>
    <s v="Students from 3 universities are designing a dual stage rocket to test experimental rocket technology."/>
    <x v="358"/>
    <n v="1466"/>
    <x v="0"/>
    <x v="0"/>
    <s v="USD"/>
    <n v="1464485339"/>
    <x v="2632"/>
    <n v="1462325339"/>
    <b v="0"/>
    <n v="42"/>
    <b v="1"/>
    <s v="technology/space exploration"/>
    <n v="34.9"/>
    <x v="2"/>
    <n v="2016"/>
    <x v="36"/>
  </r>
  <r>
    <n v="355"/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x v="2633"/>
    <n v="1390938332"/>
    <b v="0"/>
    <n v="199"/>
    <b v="1"/>
    <s v="technology/space exploration"/>
    <n v="89.1"/>
    <x v="2"/>
    <n v="2014"/>
    <x v="36"/>
  </r>
  <r>
    <n v="106"/>
    <n v="2634"/>
    <s v="Project Stardust Part 2"/>
    <s v="After a unsuccessful recovery last time we are trying again to successfully launch and recover a weather balloon from space."/>
    <x v="359"/>
    <n v="986"/>
    <x v="0"/>
    <x v="0"/>
    <s v="USD"/>
    <n v="1475163921"/>
    <x v="2634"/>
    <n v="1472571921"/>
    <b v="0"/>
    <n v="25"/>
    <b v="1"/>
    <s v="technology/space exploration"/>
    <n v="39.44"/>
    <x v="2"/>
    <n v="2016"/>
    <x v="36"/>
  </r>
  <r>
    <n v="100"/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x v="5"/>
    <s v="CAD"/>
    <n v="1425937761"/>
    <x v="2635"/>
    <n v="1422917361"/>
    <b v="0"/>
    <n v="84"/>
    <b v="1"/>
    <s v="technology/space exploration"/>
    <n v="136.9"/>
    <x v="2"/>
    <n v="2015"/>
    <x v="36"/>
  </r>
  <r>
    <n v="187"/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x v="2636"/>
    <n v="1474641914"/>
    <b v="0"/>
    <n v="50"/>
    <b v="1"/>
    <s v="technology/space exploration"/>
    <n v="37.46"/>
    <x v="2"/>
    <n v="2016"/>
    <x v="36"/>
  </r>
  <r>
    <n v="166"/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x v="2637"/>
    <n v="1474895475"/>
    <b v="0"/>
    <n v="26"/>
    <b v="1"/>
    <s v="technology/space exploration"/>
    <n v="31.96"/>
    <x v="2"/>
    <n v="2016"/>
    <x v="36"/>
  </r>
  <r>
    <n v="102"/>
    <n v="2638"/>
    <s v="Pie In Space! (Round 2)"/>
    <s v="The second round of funding for the most amazing project ever where a high school freshman is sending pie into SPACE!!!"/>
    <x v="360"/>
    <n v="353"/>
    <x v="0"/>
    <x v="0"/>
    <s v="USD"/>
    <n v="1421358895"/>
    <x v="2638"/>
    <n v="1418766895"/>
    <b v="0"/>
    <n v="14"/>
    <b v="1"/>
    <s v="technology/space exploration"/>
    <n v="25.21"/>
    <x v="2"/>
    <n v="2014"/>
    <x v="36"/>
  </r>
  <r>
    <n v="164"/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x v="2639"/>
    <n v="1421786748"/>
    <b v="0"/>
    <n v="49"/>
    <b v="1"/>
    <s v="technology/space exploration"/>
    <n v="10.039999999999999"/>
    <x v="2"/>
    <n v="2015"/>
    <x v="36"/>
  </r>
  <r>
    <n v="106"/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x v="2640"/>
    <n v="1428551474"/>
    <b v="0"/>
    <n v="69"/>
    <b v="1"/>
    <s v="technology/space exploration"/>
    <n v="45.94"/>
    <x v="2"/>
    <n v="2015"/>
    <x v="36"/>
  </r>
  <r>
    <n v="1"/>
    <n v="2641"/>
    <s v="Build Flying Saucer Artificial Intelligent from sea shell"/>
    <s v="Building a Flying saucer that has Artificial Intelligent made from sea shell."/>
    <x v="15"/>
    <n v="15"/>
    <x v="2"/>
    <x v="0"/>
    <s v="USD"/>
    <n v="1410811740"/>
    <x v="2641"/>
    <n v="1409341863"/>
    <b v="0"/>
    <n v="1"/>
    <b v="0"/>
    <s v="technology/space exploration"/>
    <n v="15"/>
    <x v="2"/>
    <n v="2014"/>
    <x v="36"/>
  </r>
  <r>
    <n v="0"/>
    <n v="2642"/>
    <s v="Maschinenbau in ein neues Zeitalter"/>
    <s v="Innovatives MAschinenbau projekt mit verarbeitende Metalle vom Mars_x000a_Stehe mit Mars one einer hollÃ¤ndischen space company in cooperatio"/>
    <x v="69"/>
    <n v="0"/>
    <x v="2"/>
    <x v="12"/>
    <s v="EUR"/>
    <n v="1468565820"/>
    <x v="2642"/>
    <n v="1465970108"/>
    <b v="0"/>
    <n v="0"/>
    <b v="0"/>
    <s v="technology/space exploration"/>
    <n v="0"/>
    <x v="2"/>
    <n v="2016"/>
    <x v="36"/>
  </r>
  <r>
    <n v="34"/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x v="0"/>
    <s v="USD"/>
    <n v="1482307140"/>
    <x v="2643"/>
    <n v="1479218315"/>
    <b v="1"/>
    <n v="1501"/>
    <b v="0"/>
    <s v="technology/space exploration"/>
    <n v="223.58"/>
    <x v="2"/>
    <n v="2016"/>
    <x v="36"/>
  </r>
  <r>
    <n v="2"/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x v="0"/>
    <s v="USD"/>
    <n v="1489172435"/>
    <x v="2644"/>
    <n v="1486580435"/>
    <b v="1"/>
    <n v="52"/>
    <b v="0"/>
    <s v="technology/space exploration"/>
    <n v="39.479999999999997"/>
    <x v="2"/>
    <n v="2017"/>
    <x v="36"/>
  </r>
  <r>
    <n v="11"/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x v="2"/>
    <s v="AUD"/>
    <n v="1415481203"/>
    <x v="2645"/>
    <n v="1412885603"/>
    <b v="1"/>
    <n v="23"/>
    <b v="0"/>
    <s v="technology/space exploration"/>
    <n v="91.3"/>
    <x v="2"/>
    <n v="2014"/>
    <x v="36"/>
  </r>
  <r>
    <n v="8"/>
    <n v="2646"/>
    <s v="SpaceVR: Your Ticket to Space (Canceled)"/>
    <s v="We're a small group with a big mission: making it possible for everyone to explore space using the power of virtual reality."/>
    <x v="69"/>
    <n v="42086.42"/>
    <x v="1"/>
    <x v="0"/>
    <s v="USD"/>
    <n v="1441783869"/>
    <x v="2646"/>
    <n v="1439191869"/>
    <b v="1"/>
    <n v="535"/>
    <b v="0"/>
    <s v="technology/space exploration"/>
    <n v="78.67"/>
    <x v="2"/>
    <n v="2015"/>
    <x v="36"/>
  </r>
  <r>
    <n v="1"/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x v="5"/>
    <s v="CAD"/>
    <n v="1439533019"/>
    <x v="2647"/>
    <n v="1436941019"/>
    <b v="0"/>
    <n v="3"/>
    <b v="0"/>
    <s v="technology/space exploration"/>
    <n v="12"/>
    <x v="2"/>
    <n v="2015"/>
    <x v="36"/>
  </r>
  <r>
    <n v="1"/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x v="0"/>
    <s v="USD"/>
    <n v="1457543360"/>
    <x v="2648"/>
    <n v="1454951360"/>
    <b v="0"/>
    <n v="6"/>
    <b v="0"/>
    <s v="technology/space exploration"/>
    <n v="17.670000000000002"/>
    <x v="2"/>
    <n v="2016"/>
    <x v="36"/>
  </r>
  <r>
    <n v="0"/>
    <n v="2649"/>
    <s v="The Mission - Please Check Back Soon (Canceled)"/>
    <s v="They have launched a Kickstarter."/>
    <x v="152"/>
    <n v="124"/>
    <x v="1"/>
    <x v="0"/>
    <s v="USD"/>
    <n v="1454370941"/>
    <x v="2649"/>
    <n v="1449186941"/>
    <b v="0"/>
    <n v="3"/>
    <b v="0"/>
    <s v="technology/space exploration"/>
    <n v="41.33"/>
    <x v="2"/>
    <n v="2015"/>
    <x v="36"/>
  </r>
  <r>
    <n v="1"/>
    <n v="2650"/>
    <s v="The Observer Project 2016 (Canceled)"/>
    <s v="A fully stabilized, mobile, research grade telescope/media platform, used to bring outreach astronomy to those who don't have access."/>
    <x v="127"/>
    <n v="358"/>
    <x v="1"/>
    <x v="0"/>
    <s v="USD"/>
    <n v="1482332343"/>
    <x v="2650"/>
    <n v="1479740343"/>
    <b v="0"/>
    <n v="5"/>
    <b v="0"/>
    <s v="technology/space exploration"/>
    <n v="71.599999999999994"/>
    <x v="2"/>
    <n v="2016"/>
    <x v="36"/>
  </r>
  <r>
    <n v="2"/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x v="0"/>
    <s v="USD"/>
    <n v="1450380009"/>
    <x v="2651"/>
    <n v="1447960809"/>
    <b v="0"/>
    <n v="17"/>
    <b v="0"/>
    <s v="technology/space exploration"/>
    <n v="307.82"/>
    <x v="2"/>
    <n v="2015"/>
    <x v="36"/>
  </r>
  <r>
    <n v="1"/>
    <n v="2652"/>
    <s v="Million Dollar Rocket - New Project (Canceled)"/>
    <s v="We're looking to set an Australian Amateur Rocketry record of 100 000 ft. You are invited on this 4500km per hour ride into history"/>
    <x v="57"/>
    <n v="885"/>
    <x v="1"/>
    <x v="2"/>
    <s v="AUD"/>
    <n v="1418183325"/>
    <x v="2652"/>
    <n v="1415591325"/>
    <b v="0"/>
    <n v="11"/>
    <b v="0"/>
    <s v="technology/space exploration"/>
    <n v="80.45"/>
    <x v="2"/>
    <n v="2014"/>
    <x v="36"/>
  </r>
  <r>
    <n v="12"/>
    <n v="2653"/>
    <s v="Dream Rocket Project (Canceled)"/>
    <s v="DREAM BIG. Explore the universe through STEAM education. (Science, Technology, Engineering, Art, Mathematics)"/>
    <x v="362"/>
    <n v="5876"/>
    <x v="1"/>
    <x v="0"/>
    <s v="USD"/>
    <n v="1402632000"/>
    <x v="2653"/>
    <n v="1399909127"/>
    <b v="0"/>
    <n v="70"/>
    <b v="0"/>
    <s v="technology/space exploration"/>
    <n v="83.94"/>
    <x v="2"/>
    <n v="2014"/>
    <x v="36"/>
  </r>
  <r>
    <n v="0"/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x v="0"/>
    <s v="USD"/>
    <n v="1429622726"/>
    <x v="2654"/>
    <n v="1424442326"/>
    <b v="0"/>
    <n v="6"/>
    <b v="0"/>
    <s v="technology/space exploration"/>
    <n v="8.5"/>
    <x v="2"/>
    <n v="2015"/>
    <x v="36"/>
  </r>
  <r>
    <n v="21"/>
    <n v="2655"/>
    <s v="Balloons (Canceled)"/>
    <s v="Thank you for your support!"/>
    <x v="36"/>
    <n v="3155"/>
    <x v="1"/>
    <x v="0"/>
    <s v="USD"/>
    <n v="1455048000"/>
    <x v="2655"/>
    <n v="1452631647"/>
    <b v="0"/>
    <n v="43"/>
    <b v="0"/>
    <s v="technology/space exploration"/>
    <n v="73.37"/>
    <x v="2"/>
    <n v="2016"/>
    <x v="36"/>
  </r>
  <r>
    <n v="11"/>
    <n v="2656"/>
    <s v="MoonWatcher: A 24/7 Live Video of the Moon for Everyone (Canceled)"/>
    <s v="MoonWatcher will be bringing the Moon closer to all of us."/>
    <x v="60"/>
    <n v="17155"/>
    <x v="1"/>
    <x v="0"/>
    <s v="USD"/>
    <n v="1489345200"/>
    <x v="2656"/>
    <n v="1485966688"/>
    <b v="0"/>
    <n v="152"/>
    <b v="0"/>
    <s v="technology/space exploration"/>
    <n v="112.86"/>
    <x v="2"/>
    <n v="2017"/>
    <x v="36"/>
  </r>
  <r>
    <n v="19"/>
    <n v="2657"/>
    <s v="Propel Citizen Science to the Moon (Canceled)"/>
    <s v="Miles, a team of citizen scientists is reaching for the moon. We've bootstrapped our way to the top and now we need your help."/>
    <x v="11"/>
    <n v="5621.38"/>
    <x v="1"/>
    <x v="0"/>
    <s v="USD"/>
    <n v="1470187800"/>
    <x v="2657"/>
    <n v="1467325053"/>
    <b v="0"/>
    <n v="59"/>
    <b v="0"/>
    <s v="technology/space exploration"/>
    <n v="95.28"/>
    <x v="2"/>
    <n v="2016"/>
    <x v="36"/>
  </r>
  <r>
    <n v="0"/>
    <n v="2658"/>
    <s v="STEM MARS Lander experience: https://youtu.be/n6avxUAKee0"/>
    <s v="Funding will allow free participation for 20 schools, grades 4-12, (thousands of students) anywhere in the nation."/>
    <x v="316"/>
    <n v="91"/>
    <x v="1"/>
    <x v="0"/>
    <s v="USD"/>
    <n v="1469913194"/>
    <x v="2658"/>
    <n v="1467321194"/>
    <b v="0"/>
    <n v="4"/>
    <b v="0"/>
    <s v="technology/space exploration"/>
    <n v="22.75"/>
    <x v="2"/>
    <n v="2016"/>
    <x v="36"/>
  </r>
  <r>
    <n v="3"/>
    <n v="2659"/>
    <s v="test (Canceled)"/>
    <s v="test"/>
    <x v="197"/>
    <n v="1333"/>
    <x v="1"/>
    <x v="0"/>
    <s v="USD"/>
    <n v="1429321210"/>
    <x v="2659"/>
    <n v="1426729210"/>
    <b v="0"/>
    <n v="10"/>
    <b v="0"/>
    <s v="technology/space exploration"/>
    <n v="133.30000000000001"/>
    <x v="2"/>
    <n v="2015"/>
    <x v="36"/>
  </r>
  <r>
    <n v="0"/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x v="0"/>
    <s v="USD"/>
    <n v="1448388418"/>
    <x v="2660"/>
    <n v="1443200818"/>
    <b v="0"/>
    <n v="5"/>
    <b v="0"/>
    <s v="technology/space exploration"/>
    <n v="3.8"/>
    <x v="2"/>
    <n v="2015"/>
    <x v="36"/>
  </r>
  <r>
    <n v="103"/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x v="2661"/>
    <n v="1380150010"/>
    <b v="0"/>
    <n v="60"/>
    <b v="1"/>
    <s v="technology/makerspaces"/>
    <n v="85.75"/>
    <x v="2"/>
    <n v="2013"/>
    <x v="37"/>
  </r>
  <r>
    <n v="107"/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x v="2662"/>
    <n v="1437587713"/>
    <b v="0"/>
    <n v="80"/>
    <b v="1"/>
    <s v="technology/makerspaces"/>
    <n v="267"/>
    <x v="2"/>
    <n v="2015"/>
    <x v="37"/>
  </r>
  <r>
    <n v="105"/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x v="2663"/>
    <n v="1438873007"/>
    <b v="0"/>
    <n v="56"/>
    <b v="1"/>
    <s v="technology/makerspaces"/>
    <n v="373.56"/>
    <x v="2"/>
    <n v="2015"/>
    <x v="37"/>
  </r>
  <r>
    <n v="103"/>
    <n v="2664"/>
    <s v="HackSchool: Students, Technology, and Empowerment"/>
    <s v="We believe that the true purpose of education is to enable people to create real things that make the world better. Join us!"/>
    <x v="178"/>
    <n v="18100"/>
    <x v="0"/>
    <x v="0"/>
    <s v="USD"/>
    <n v="1449644340"/>
    <x v="2664"/>
    <n v="1446683797"/>
    <b v="0"/>
    <n v="104"/>
    <b v="1"/>
    <s v="technology/makerspaces"/>
    <n v="174.04"/>
    <x v="2"/>
    <n v="2015"/>
    <x v="37"/>
  </r>
  <r>
    <n v="123"/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x v="2665"/>
    <n v="1426886974"/>
    <b v="0"/>
    <n v="46"/>
    <b v="1"/>
    <s v="technology/makerspaces"/>
    <n v="93.7"/>
    <x v="2"/>
    <n v="2015"/>
    <x v="37"/>
  </r>
  <r>
    <n v="159"/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x v="2666"/>
    <n v="1440008439"/>
    <b v="0"/>
    <n v="206"/>
    <b v="1"/>
    <s v="technology/makerspaces"/>
    <n v="77.33"/>
    <x v="2"/>
    <n v="2015"/>
    <x v="37"/>
  </r>
  <r>
    <n v="111"/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x v="2667"/>
    <n v="1452550416"/>
    <b v="0"/>
    <n v="18"/>
    <b v="1"/>
    <s v="technology/makerspaces"/>
    <n v="92.22"/>
    <x v="2"/>
    <n v="2016"/>
    <x v="37"/>
  </r>
  <r>
    <n v="171"/>
    <n v="2668"/>
    <s v="UOttawa Makermobile"/>
    <s v="Creativity on the go! |_x000a_CrÃ©ativitÃ© en mouvement !"/>
    <x v="28"/>
    <n v="1707"/>
    <x v="0"/>
    <x v="5"/>
    <s v="CAD"/>
    <n v="1447079520"/>
    <x v="2668"/>
    <n v="1443449265"/>
    <b v="0"/>
    <n v="28"/>
    <b v="1"/>
    <s v="technology/makerspaces"/>
    <n v="60.96"/>
    <x v="2"/>
    <n v="2015"/>
    <x v="37"/>
  </r>
  <r>
    <n v="125"/>
    <n v="2669"/>
    <s v="Oceana High School MAKER club requesting a 3D Printer"/>
    <s v="The brand new Makers Club wants something to draw the students into science and engineering and also be very inclusive."/>
    <x v="134"/>
    <n v="1001"/>
    <x v="0"/>
    <x v="0"/>
    <s v="USD"/>
    <n v="1452387096"/>
    <x v="2669"/>
    <n v="1447203096"/>
    <b v="0"/>
    <n v="11"/>
    <b v="1"/>
    <s v="technology/makerspaces"/>
    <n v="91"/>
    <x v="2"/>
    <n v="2015"/>
    <x v="37"/>
  </r>
  <r>
    <n v="6"/>
    <n v="2670"/>
    <s v="G-Pod ... the future of sustainable housing"/>
    <s v="A revolution in the rapidly growing container housing space. Transportable, expandable, green and versatile. A global game-changer."/>
    <x v="363"/>
    <n v="2495"/>
    <x v="2"/>
    <x v="2"/>
    <s v="AUD"/>
    <n v="1406593780"/>
    <x v="2670"/>
    <n v="1404174580"/>
    <b v="1"/>
    <n v="60"/>
    <b v="0"/>
    <s v="technology/makerspaces"/>
    <n v="41.58"/>
    <x v="2"/>
    <n v="2014"/>
    <x v="37"/>
  </r>
  <r>
    <n v="11"/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x v="0"/>
    <s v="USD"/>
    <n v="1419017880"/>
    <x v="2671"/>
    <n v="1416419916"/>
    <b v="1"/>
    <n v="84"/>
    <b v="0"/>
    <s v="technology/makerspaces"/>
    <n v="33.76"/>
    <x v="2"/>
    <n v="2014"/>
    <x v="37"/>
  </r>
  <r>
    <n v="33"/>
    <n v="2672"/>
    <s v="Open Tools for Science and Science Education"/>
    <s v="Manylabs aims to help support 20 new residents working on open, low-cost, accessible tools for science and science education."/>
    <x v="3"/>
    <n v="3319"/>
    <x v="2"/>
    <x v="0"/>
    <s v="USD"/>
    <n v="1451282400"/>
    <x v="2672"/>
    <n v="1449436390"/>
    <b v="1"/>
    <n v="47"/>
    <b v="0"/>
    <s v="technology/makerspaces"/>
    <n v="70.62"/>
    <x v="2"/>
    <n v="2015"/>
    <x v="37"/>
  </r>
  <r>
    <n v="28"/>
    <n v="2673"/>
    <s v="Help us open a Makerspace for Kids"/>
    <s v="We're opening up a Pixel Academy in Manhattan and we need your help to fill it with technology and tools for New York City's kids!"/>
    <x v="79"/>
    <n v="11032"/>
    <x v="2"/>
    <x v="0"/>
    <s v="USD"/>
    <n v="1414622700"/>
    <x v="2673"/>
    <n v="1412081999"/>
    <b v="1"/>
    <n v="66"/>
    <b v="0"/>
    <s v="technology/makerspaces"/>
    <n v="167.15"/>
    <x v="2"/>
    <n v="2014"/>
    <x v="37"/>
  </r>
  <r>
    <n v="63"/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x v="2674"/>
    <n v="1465398670"/>
    <b v="1"/>
    <n v="171"/>
    <b v="0"/>
    <s v="technology/makerspaces"/>
    <n v="128.62"/>
    <x v="2"/>
    <n v="2016"/>
    <x v="37"/>
  </r>
  <r>
    <n v="8"/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x v="0"/>
    <s v="USD"/>
    <n v="1415655289"/>
    <x v="2675"/>
    <n v="1413059689"/>
    <b v="1"/>
    <n v="29"/>
    <b v="0"/>
    <s v="technology/makerspaces"/>
    <n v="65.41"/>
    <x v="2"/>
    <n v="2014"/>
    <x v="37"/>
  </r>
  <r>
    <n v="50"/>
    <n v="2676"/>
    <s v="Toronto VR Co-Op"/>
    <s v="Our aim is to provide high-end equipment and space for Toronto coders, filmmakers, and artists to develop cutting-edge VR content."/>
    <x v="190"/>
    <n v="1058"/>
    <x v="2"/>
    <x v="5"/>
    <s v="CAD"/>
    <n v="1463929174"/>
    <x v="2676"/>
    <n v="1461337174"/>
    <b v="0"/>
    <n v="9"/>
    <b v="0"/>
    <s v="technology/makerspaces"/>
    <n v="117.56"/>
    <x v="2"/>
    <n v="2016"/>
    <x v="37"/>
  </r>
  <r>
    <n v="18"/>
    <n v="2677"/>
    <s v="Tinkr Tech - mobile makerspace"/>
    <s v="A mobile tech lab with cutting edge maker tools that travels to schools to offer free creative workshops for school age kids."/>
    <x v="330"/>
    <n v="3415"/>
    <x v="2"/>
    <x v="0"/>
    <s v="USD"/>
    <n v="1404348143"/>
    <x v="2677"/>
    <n v="1401756143"/>
    <b v="0"/>
    <n v="27"/>
    <b v="0"/>
    <s v="technology/makerspaces"/>
    <n v="126.48"/>
    <x v="2"/>
    <n v="2014"/>
    <x v="37"/>
  </r>
  <r>
    <n v="0"/>
    <n v="2678"/>
    <s v="Wavegarden in Marbella (MÃ¡laga)"/>
    <s v="Wavegarden is the worldâ€™s longest man-made wave that creates ideal conditions for surfing. Help us and let's open one in Malaga!!"/>
    <x v="364"/>
    <n v="1100"/>
    <x v="2"/>
    <x v="3"/>
    <s v="EUR"/>
    <n v="1443121765"/>
    <x v="2678"/>
    <n v="1440529765"/>
    <b v="0"/>
    <n v="2"/>
    <b v="0"/>
    <s v="technology/makerspaces"/>
    <n v="550"/>
    <x v="2"/>
    <n v="2015"/>
    <x v="37"/>
  </r>
  <r>
    <n v="0"/>
    <n v="2679"/>
    <s v="DIY Garage"/>
    <s v="A do-it-yourself auto garage in Des Moines, Iowa where people can learn how to work on cars &amp; those who know can share their knowledge."/>
    <x v="79"/>
    <n v="132"/>
    <x v="2"/>
    <x v="0"/>
    <s v="USD"/>
    <n v="1425081694"/>
    <x v="2679"/>
    <n v="1422489694"/>
    <b v="0"/>
    <n v="3"/>
    <b v="0"/>
    <s v="technology/makerspaces"/>
    <n v="44"/>
    <x v="2"/>
    <n v="2015"/>
    <x v="37"/>
  </r>
  <r>
    <n v="1"/>
    <n v="2680"/>
    <s v="iHeart Pillow"/>
    <s v="iHeartPillow, Connecting loved ones"/>
    <x v="261"/>
    <n v="276"/>
    <x v="2"/>
    <x v="3"/>
    <s v="EUR"/>
    <n v="1459915491"/>
    <x v="2680"/>
    <n v="1457327091"/>
    <b v="0"/>
    <n v="4"/>
    <b v="0"/>
    <s v="technology/makerspaces"/>
    <n v="69"/>
    <x v="2"/>
    <n v="2016"/>
    <x v="37"/>
  </r>
  <r>
    <n v="1"/>
    <n v="2681"/>
    <s v="Jolly's Hot Dogs An All-Beef Coney Dog"/>
    <s v="Jolly's Hot Dogs: A beef hot dog topped with deliciously seasoned ground beef, mustard and minced onions."/>
    <x v="6"/>
    <n v="55"/>
    <x v="2"/>
    <x v="0"/>
    <s v="USD"/>
    <n v="1405027750"/>
    <x v="2681"/>
    <n v="1402867750"/>
    <b v="0"/>
    <n v="2"/>
    <b v="0"/>
    <s v="food/food trucks"/>
    <n v="27.5"/>
    <x v="7"/>
    <n v="2014"/>
    <x v="19"/>
  </r>
  <r>
    <n v="28"/>
    <n v="2682"/>
    <s v="Toastie's Gourmet Toast"/>
    <s v="Gourmet Toast is the culinary combination, neigh, perfection of America's most under-utilized snack: Toast."/>
    <x v="12"/>
    <n v="1698"/>
    <x v="2"/>
    <x v="0"/>
    <s v="USD"/>
    <n v="1416635940"/>
    <x v="2682"/>
    <n v="1413838540"/>
    <b v="0"/>
    <n v="20"/>
    <b v="0"/>
    <s v="food/food trucks"/>
    <n v="84.9"/>
    <x v="7"/>
    <n v="2014"/>
    <x v="19"/>
  </r>
  <r>
    <n v="0"/>
    <n v="2683"/>
    <s v="Just Cereal - Mobile Cereal Bar"/>
    <s v="Cereal isn't only for breakfast! Help me bring cereal to the 92% of Americans who eat cereal everyday. Out of the home and to you!"/>
    <x v="36"/>
    <n v="36"/>
    <x v="2"/>
    <x v="0"/>
    <s v="USD"/>
    <n v="1425233240"/>
    <x v="2683"/>
    <n v="1422641240"/>
    <b v="0"/>
    <n v="3"/>
    <b v="0"/>
    <s v="food/food trucks"/>
    <n v="12"/>
    <x v="7"/>
    <n v="2015"/>
    <x v="19"/>
  </r>
  <r>
    <n v="1"/>
    <n v="2684"/>
    <s v="Ain't No Thang..."/>
    <s v="Not all wings are created equal. We believe ours take flight above the rest. Come judge for yourself. To us it Ain't No Thang..."/>
    <x v="54"/>
    <n v="800"/>
    <x v="2"/>
    <x v="0"/>
    <s v="USD"/>
    <n v="1407621425"/>
    <x v="2684"/>
    <n v="1404165425"/>
    <b v="0"/>
    <n v="4"/>
    <b v="0"/>
    <s v="food/food trucks"/>
    <n v="200"/>
    <x v="7"/>
    <n v="2014"/>
    <x v="19"/>
  </r>
  <r>
    <n v="0"/>
    <n v="2685"/>
    <s v="Nana's Home Cooking on Wheels"/>
    <s v="Home cooked meals made by Nana. Indiana's famous tenderloin sandwiches, Nana's homemade cole slaw and so much more."/>
    <x v="63"/>
    <n v="10"/>
    <x v="2"/>
    <x v="0"/>
    <s v="USD"/>
    <n v="1430149330"/>
    <x v="2685"/>
    <n v="1424968930"/>
    <b v="0"/>
    <n v="1"/>
    <b v="0"/>
    <s v="food/food trucks"/>
    <n v="10"/>
    <x v="7"/>
    <n v="2015"/>
    <x v="19"/>
  </r>
  <r>
    <n v="0"/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x v="0"/>
    <s v="USD"/>
    <n v="1412119423"/>
    <x v="2686"/>
    <n v="1410391423"/>
    <b v="0"/>
    <n v="0"/>
    <b v="0"/>
    <s v="food/food trucks"/>
    <n v="0"/>
    <x v="7"/>
    <n v="2014"/>
    <x v="19"/>
  </r>
  <r>
    <n v="0"/>
    <n v="2687"/>
    <s v="Munch Wagon"/>
    <s v="Your American Pizzas, Wings, Stuffed Gouda Burger, Sweet &amp; Russet Potato Fries served on a food Truck!!"/>
    <x v="36"/>
    <n v="0"/>
    <x v="2"/>
    <x v="0"/>
    <s v="USD"/>
    <n v="1435591318"/>
    <x v="2687"/>
    <n v="1432999318"/>
    <b v="0"/>
    <n v="0"/>
    <b v="0"/>
    <s v="food/food trucks"/>
    <n v="0"/>
    <x v="7"/>
    <n v="2015"/>
    <x v="19"/>
  </r>
  <r>
    <n v="0"/>
    <n v="2688"/>
    <s v="Mac N Cheez Food Truck"/>
    <s v="The amazing gourmet Mac N Cheez Food Truck Campaigne!"/>
    <x v="63"/>
    <n v="74"/>
    <x v="2"/>
    <x v="0"/>
    <s v="USD"/>
    <n v="1424746800"/>
    <x v="2688"/>
    <n v="1422067870"/>
    <b v="0"/>
    <n v="14"/>
    <b v="0"/>
    <s v="food/food trucks"/>
    <n v="5.29"/>
    <x v="7"/>
    <n v="2015"/>
    <x v="19"/>
  </r>
  <r>
    <n v="0"/>
    <n v="2689"/>
    <s v="Mouth Watering Mobile Restaurant"/>
    <s v="I am creating a high quality, local product only, concession trailer for local and remote events. Dearborn Brand, Winter's Brand, more."/>
    <x v="19"/>
    <n v="1"/>
    <x v="2"/>
    <x v="0"/>
    <s v="USD"/>
    <n v="1469919890"/>
    <x v="2689"/>
    <n v="1467327890"/>
    <b v="0"/>
    <n v="1"/>
    <b v="0"/>
    <s v="food/food trucks"/>
    <n v="1"/>
    <x v="7"/>
    <n v="2016"/>
    <x v="19"/>
  </r>
  <r>
    <n v="11"/>
    <n v="2690"/>
    <s v="Help 2 Fat 2 Fly, with our Restaurant!"/>
    <s v="The stuffed chicken wing originators need YOUR help starting a restaurant so our AMAZING wings will be available to you 7 days a week!"/>
    <x v="58"/>
    <n v="8586"/>
    <x v="2"/>
    <x v="0"/>
    <s v="USD"/>
    <n v="1433298676"/>
    <x v="2690"/>
    <n v="1429410676"/>
    <b v="0"/>
    <n v="118"/>
    <b v="0"/>
    <s v="food/food trucks"/>
    <n v="72.760000000000005"/>
    <x v="7"/>
    <n v="2015"/>
    <x v="19"/>
  </r>
  <r>
    <n v="0"/>
    <n v="2691"/>
    <s v="Cook"/>
    <s v="A Great New local Food Truck serving up ethnic fusion inspired eats in Ottawa."/>
    <x v="99"/>
    <n v="35"/>
    <x v="2"/>
    <x v="5"/>
    <s v="CAD"/>
    <n v="1431278557"/>
    <x v="2691"/>
    <n v="1427390557"/>
    <b v="0"/>
    <n v="2"/>
    <b v="0"/>
    <s v="food/food trucks"/>
    <n v="17.5"/>
    <x v="7"/>
    <n v="2015"/>
    <x v="19"/>
  </r>
  <r>
    <n v="1"/>
    <n v="2692"/>
    <s v="&quot;Sami j's Food Truck&quot;"/>
    <s v="Our food truck will bring you -_x000a_                       Fast, Fresh, Food -_x000a_                            Throughout the Omaha area"/>
    <x v="8"/>
    <n v="25"/>
    <x v="2"/>
    <x v="0"/>
    <s v="USD"/>
    <n v="1427266860"/>
    <x v="2692"/>
    <n v="1424678460"/>
    <b v="0"/>
    <n v="1"/>
    <b v="0"/>
    <s v="food/food trucks"/>
    <n v="25"/>
    <x v="7"/>
    <n v="2015"/>
    <x v="19"/>
  </r>
  <r>
    <n v="1"/>
    <n v="2693"/>
    <s v="Chili dog"/>
    <s v="I want to start a food truck that specializes in chili cheese dogs, using new kinds of meats, cheeses and toppings you wouldn't imagine"/>
    <x v="10"/>
    <n v="40"/>
    <x v="2"/>
    <x v="0"/>
    <s v="USD"/>
    <n v="1407899966"/>
    <x v="2693"/>
    <n v="1405307966"/>
    <b v="0"/>
    <n v="3"/>
    <b v="0"/>
    <s v="food/food trucks"/>
    <n v="13.33"/>
    <x v="7"/>
    <n v="2014"/>
    <x v="19"/>
  </r>
  <r>
    <n v="0"/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x v="0"/>
    <s v="USD"/>
    <n v="1411701739"/>
    <x v="2694"/>
    <n v="1409109739"/>
    <b v="0"/>
    <n v="1"/>
    <b v="0"/>
    <s v="food/food trucks"/>
    <n v="1"/>
    <x v="7"/>
    <n v="2014"/>
    <x v="19"/>
  </r>
  <r>
    <n v="0"/>
    <n v="2695"/>
    <s v="Fat daddy mac food truck"/>
    <s v="I am creating food magic on the go! Amazing food isn't just for sitdown restaraunts anymore!"/>
    <x v="36"/>
    <n v="71"/>
    <x v="2"/>
    <x v="0"/>
    <s v="USD"/>
    <n v="1428981718"/>
    <x v="2695"/>
    <n v="1423801318"/>
    <b v="0"/>
    <n v="3"/>
    <b v="0"/>
    <s v="food/food trucks"/>
    <n v="23.67"/>
    <x v="7"/>
    <n v="2015"/>
    <x v="19"/>
  </r>
  <r>
    <n v="6"/>
    <n v="2696"/>
    <s v="The Military Moms Food Truck"/>
    <s v="The dream to own a food truck, rolling wherever the army sends me, hiring other military spouses and veterans alike! Giving back!"/>
    <x v="127"/>
    <n v="3390"/>
    <x v="2"/>
    <x v="0"/>
    <s v="USD"/>
    <n v="1419538560"/>
    <x v="2696"/>
    <n v="1416600960"/>
    <b v="0"/>
    <n v="38"/>
    <b v="0"/>
    <s v="food/food trucks"/>
    <n v="89.21"/>
    <x v="7"/>
    <n v="2014"/>
    <x v="19"/>
  </r>
  <r>
    <n v="26"/>
    <n v="2697"/>
    <s v="Dough Heads Food Truck: waffles stuffed with sweet + savory"/>
    <s v="Stuffed waffles made from Dough. Sweet, savory, salty and then stuffed with meats, fruits, and sauces!"/>
    <x v="165"/>
    <n v="6061"/>
    <x v="2"/>
    <x v="0"/>
    <s v="USD"/>
    <n v="1438552800"/>
    <x v="2697"/>
    <n v="1435876423"/>
    <b v="0"/>
    <n v="52"/>
    <b v="0"/>
    <s v="food/food trucks"/>
    <n v="116.56"/>
    <x v="7"/>
    <n v="2015"/>
    <x v="19"/>
  </r>
  <r>
    <n v="0"/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x v="0"/>
    <s v="USD"/>
    <n v="1403904808"/>
    <x v="2698"/>
    <n v="1401312808"/>
    <b v="0"/>
    <n v="2"/>
    <b v="0"/>
    <s v="food/food trucks"/>
    <n v="13.01"/>
    <x v="7"/>
    <n v="2014"/>
    <x v="19"/>
  </r>
  <r>
    <n v="0"/>
    <n v="2699"/>
    <s v="my bakery truck"/>
    <s v="Hi, I want make my first bakery. Food truck was great, but I not have a car licence. So, help me to be my dream!"/>
    <x v="365"/>
    <n v="0"/>
    <x v="2"/>
    <x v="5"/>
    <s v="CAD"/>
    <n v="1407533463"/>
    <x v="2699"/>
    <n v="1404941463"/>
    <b v="0"/>
    <n v="0"/>
    <b v="0"/>
    <s v="food/food trucks"/>
    <n v="0"/>
    <x v="7"/>
    <n v="2014"/>
    <x v="19"/>
  </r>
  <r>
    <n v="1"/>
    <n v="2700"/>
    <s v="Holly's Hot Stuff"/>
    <s v="I currently own and operate a hot dog cart. I am hoping to purchase a used food truck so I can do business year round!"/>
    <x v="204"/>
    <n v="70"/>
    <x v="2"/>
    <x v="0"/>
    <s v="USD"/>
    <n v="1411073972"/>
    <x v="2700"/>
    <n v="1408481972"/>
    <b v="0"/>
    <n v="4"/>
    <b v="0"/>
    <s v="food/food trucks"/>
    <n v="17.5"/>
    <x v="7"/>
    <n v="2014"/>
    <x v="19"/>
  </r>
  <r>
    <n v="46"/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x v="2701"/>
    <n v="1488911734"/>
    <b v="0"/>
    <n v="46"/>
    <b v="0"/>
    <s v="theater/spaces"/>
    <n v="34.130000000000003"/>
    <x v="1"/>
    <n v="2017"/>
    <x v="38"/>
  </r>
  <r>
    <n v="34"/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x v="2702"/>
    <n v="1488827677"/>
    <b v="1"/>
    <n v="26"/>
    <b v="0"/>
    <s v="theater/spaces"/>
    <n v="132.35"/>
    <x v="1"/>
    <n v="2017"/>
    <x v="38"/>
  </r>
  <r>
    <n v="104"/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x v="2703"/>
    <n v="1485016430"/>
    <b v="0"/>
    <n v="45"/>
    <b v="0"/>
    <s v="theater/spaces"/>
    <n v="922.22"/>
    <x v="1"/>
    <n v="2017"/>
    <x v="38"/>
  </r>
  <r>
    <n v="6"/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x v="2704"/>
    <n v="1487709714"/>
    <b v="0"/>
    <n v="7"/>
    <b v="0"/>
    <s v="theater/spaces"/>
    <n v="163.57"/>
    <x v="1"/>
    <n v="2017"/>
    <x v="38"/>
  </r>
  <r>
    <n v="11"/>
    <n v="2705"/>
    <s v="Fischer Theatre Marquee"/>
    <s v="Help light the lights at the historic Fischer Theatre in Danville, IL."/>
    <x v="281"/>
    <n v="1739"/>
    <x v="3"/>
    <x v="0"/>
    <s v="USD"/>
    <n v="1490389158"/>
    <x v="2705"/>
    <n v="1486504758"/>
    <b v="0"/>
    <n v="8"/>
    <b v="0"/>
    <s v="theater/spaces"/>
    <n v="217.38"/>
    <x v="1"/>
    <n v="2017"/>
    <x v="38"/>
  </r>
  <r>
    <n v="112"/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x v="2706"/>
    <n v="1410937483"/>
    <b v="1"/>
    <n v="263"/>
    <b v="1"/>
    <s v="theater/spaces"/>
    <n v="149.44"/>
    <x v="1"/>
    <n v="2014"/>
    <x v="38"/>
  </r>
  <r>
    <n v="351"/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x v="2707"/>
    <n v="1367088443"/>
    <b v="1"/>
    <n v="394"/>
    <b v="1"/>
    <s v="theater/spaces"/>
    <n v="71.239999999999995"/>
    <x v="1"/>
    <n v="2013"/>
    <x v="38"/>
  </r>
  <r>
    <n v="233"/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x v="2708"/>
    <n v="1463935526"/>
    <b v="1"/>
    <n v="1049"/>
    <b v="1"/>
    <s v="theater/spaces"/>
    <n v="44.46"/>
    <x v="1"/>
    <n v="2016"/>
    <x v="38"/>
  </r>
  <r>
    <n v="102"/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x v="0"/>
    <s v="USD"/>
    <n v="1475553540"/>
    <x v="2709"/>
    <n v="1472528141"/>
    <b v="1"/>
    <n v="308"/>
    <b v="1"/>
    <s v="theater/spaces"/>
    <n v="164.94"/>
    <x v="1"/>
    <n v="2016"/>
    <x v="38"/>
  </r>
  <r>
    <n v="154"/>
    <n v="2710"/>
    <s v="House of Yes"/>
    <s v="Building Brooklyn's own creative venue for circus, theater and events of all types."/>
    <x v="127"/>
    <n v="92340.21"/>
    <x v="0"/>
    <x v="0"/>
    <s v="USD"/>
    <n v="1407549600"/>
    <x v="2710"/>
    <n v="1404797428"/>
    <b v="1"/>
    <n v="1088"/>
    <b v="1"/>
    <s v="theater/spaces"/>
    <n v="84.87"/>
    <x v="1"/>
    <n v="2014"/>
    <x v="38"/>
  </r>
  <r>
    <n v="101"/>
    <n v="2711"/>
    <s v="The Red Shoes"/>
    <s v="We're aiming to launch a production involving circus performers, musicians and artists in a new space, creating a night of live art."/>
    <x v="366"/>
    <n v="3938"/>
    <x v="0"/>
    <x v="1"/>
    <s v="GBP"/>
    <n v="1403301660"/>
    <x v="2711"/>
    <n v="1400694790"/>
    <b v="1"/>
    <n v="73"/>
    <b v="1"/>
    <s v="theater/spaces"/>
    <n v="53.95"/>
    <x v="1"/>
    <n v="2014"/>
    <x v="38"/>
  </r>
  <r>
    <n v="131"/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x v="0"/>
    <s v="USD"/>
    <n v="1373738400"/>
    <x v="2712"/>
    <n v="1370568560"/>
    <b v="1"/>
    <n v="143"/>
    <b v="1"/>
    <s v="theater/spaces"/>
    <n v="50.53"/>
    <x v="1"/>
    <n v="2013"/>
    <x v="38"/>
  </r>
  <r>
    <n v="102"/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x v="0"/>
    <s v="USD"/>
    <n v="1450971684"/>
    <x v="2713"/>
    <n v="1447515684"/>
    <b v="1"/>
    <n v="1420"/>
    <b v="1"/>
    <s v="theater/spaces"/>
    <n v="108"/>
    <x v="1"/>
    <n v="2015"/>
    <x v="38"/>
  </r>
  <r>
    <n v="116"/>
    <n v="2714"/>
    <s v="The Crane Theater"/>
    <s v="The Crane will be the new home for independent theater in Northeast Minneapolis"/>
    <x v="31"/>
    <n v="29089"/>
    <x v="0"/>
    <x v="0"/>
    <s v="USD"/>
    <n v="1476486000"/>
    <x v="2714"/>
    <n v="1474040596"/>
    <b v="1"/>
    <n v="305"/>
    <b v="1"/>
    <s v="theater/spaces"/>
    <n v="95.37"/>
    <x v="1"/>
    <n v="2016"/>
    <x v="38"/>
  </r>
  <r>
    <n v="265"/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x v="2715"/>
    <n v="1453109628"/>
    <b v="1"/>
    <n v="551"/>
    <b v="1"/>
    <s v="theater/spaces"/>
    <n v="57.63"/>
    <x v="1"/>
    <n v="2016"/>
    <x v="38"/>
  </r>
  <r>
    <n v="120"/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12"/>
    <s v="EUR"/>
    <n v="1444291193"/>
    <x v="2716"/>
    <n v="1441699193"/>
    <b v="1"/>
    <n v="187"/>
    <b v="1"/>
    <s v="theater/spaces"/>
    <n v="64.16"/>
    <x v="1"/>
    <n v="2015"/>
    <x v="38"/>
  </r>
  <r>
    <n v="120"/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x v="2717"/>
    <n v="1414015049"/>
    <b v="1"/>
    <n v="325"/>
    <b v="1"/>
    <s v="theater/spaces"/>
    <n v="92.39"/>
    <x v="1"/>
    <n v="2014"/>
    <x v="38"/>
  </r>
  <r>
    <n v="104"/>
    <n v="2718"/>
    <s v="Bard Beyond the Big Top"/>
    <s v="The Bard has burst beyond the big top and we're reaching out to our Beloved Benefactors to help build our festival's future."/>
    <x v="102"/>
    <n v="18645"/>
    <x v="0"/>
    <x v="0"/>
    <s v="USD"/>
    <n v="1462316400"/>
    <x v="2718"/>
    <n v="1459865945"/>
    <b v="1"/>
    <n v="148"/>
    <b v="1"/>
    <s v="theater/spaces"/>
    <n v="125.98"/>
    <x v="1"/>
    <n v="2016"/>
    <x v="38"/>
  </r>
  <r>
    <n v="109"/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x v="2719"/>
    <n v="1455756294"/>
    <b v="0"/>
    <n v="69"/>
    <b v="1"/>
    <s v="theater/spaces"/>
    <n v="94.64"/>
    <x v="1"/>
    <n v="2016"/>
    <x v="38"/>
  </r>
  <r>
    <n v="118"/>
    <n v="2720"/>
    <s v="The Comedy Project"/>
    <s v="An improv, sketch and experimental comedy and cocktail venue in downtown Grand Rapids, Michigan"/>
    <x v="31"/>
    <n v="29531"/>
    <x v="0"/>
    <x v="0"/>
    <s v="USD"/>
    <n v="1478866253"/>
    <x v="2720"/>
    <n v="1476270653"/>
    <b v="0"/>
    <n v="173"/>
    <b v="1"/>
    <s v="theater/spaces"/>
    <n v="170.7"/>
    <x v="1"/>
    <n v="2016"/>
    <x v="38"/>
  </r>
  <r>
    <n v="1462"/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x v="2721"/>
    <n v="1375880598"/>
    <b v="0"/>
    <n v="269"/>
    <b v="1"/>
    <s v="technology/hardware"/>
    <n v="40.76"/>
    <x v="2"/>
    <n v="2013"/>
    <x v="30"/>
  </r>
  <r>
    <n v="253"/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x v="2722"/>
    <n v="1480538053"/>
    <b v="0"/>
    <n v="185"/>
    <b v="1"/>
    <s v="technology/hardware"/>
    <n v="68.25"/>
    <x v="2"/>
    <n v="2016"/>
    <x v="30"/>
  </r>
  <r>
    <n v="140"/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x v="2723"/>
    <n v="1414872488"/>
    <b v="0"/>
    <n v="176"/>
    <b v="1"/>
    <s v="technology/hardware"/>
    <n v="95.49"/>
    <x v="2"/>
    <n v="2014"/>
    <x v="30"/>
  </r>
  <r>
    <n v="297"/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x v="1"/>
    <s v="GBP"/>
    <n v="1439625059"/>
    <x v="2724"/>
    <n v="1436860259"/>
    <b v="0"/>
    <n v="1019"/>
    <b v="1"/>
    <s v="technology/hardware"/>
    <n v="7.19"/>
    <x v="2"/>
    <n v="2015"/>
    <x v="30"/>
  </r>
  <r>
    <n v="145"/>
    <n v="2725"/>
    <s v="Digital MPPT and Solar BMS for a Net Zero energy House"/>
    <s v="Best Net Zero energy solution for new or existing house (no more heating or electricity bills)."/>
    <x v="79"/>
    <n v="57817"/>
    <x v="0"/>
    <x v="5"/>
    <s v="CAD"/>
    <n v="1488390735"/>
    <x v="2725"/>
    <n v="1484070735"/>
    <b v="0"/>
    <n v="113"/>
    <b v="1"/>
    <s v="technology/hardware"/>
    <n v="511.65"/>
    <x v="2"/>
    <n v="2017"/>
    <x v="30"/>
  </r>
  <r>
    <n v="106"/>
    <n v="2726"/>
    <s v="Krimston TWO - Dual SIM case for iPhone"/>
    <s v="Krimston TWO: iPhone Dual SIM Case"/>
    <x v="57"/>
    <n v="105745"/>
    <x v="0"/>
    <x v="0"/>
    <s v="USD"/>
    <n v="1461333311"/>
    <x v="2726"/>
    <n v="1458741311"/>
    <b v="0"/>
    <n v="404"/>
    <b v="1"/>
    <s v="technology/hardware"/>
    <n v="261.75"/>
    <x v="2"/>
    <n v="2016"/>
    <x v="30"/>
  </r>
  <r>
    <n v="493"/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x v="2727"/>
    <n v="1436804063"/>
    <b v="0"/>
    <n v="707"/>
    <b v="1"/>
    <s v="technology/hardware"/>
    <n v="69.760000000000005"/>
    <x v="2"/>
    <n v="2015"/>
    <x v="30"/>
  </r>
  <r>
    <n v="202"/>
    <n v="2728"/>
    <s v="Multi-Function SSD Shield for the Raspberry Pi 2"/>
    <s v="SSD, WiFi, RTC w/Battery and high power USB all in one shield."/>
    <x v="36"/>
    <n v="30274"/>
    <x v="0"/>
    <x v="0"/>
    <s v="USD"/>
    <n v="1451485434"/>
    <x v="2728"/>
    <n v="1448461434"/>
    <b v="0"/>
    <n v="392"/>
    <b v="1"/>
    <s v="technology/hardware"/>
    <n v="77.23"/>
    <x v="2"/>
    <n v="2015"/>
    <x v="30"/>
  </r>
  <r>
    <n v="104"/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x v="2729"/>
    <n v="1427867197"/>
    <b v="0"/>
    <n v="23"/>
    <b v="1"/>
    <s v="technology/hardware"/>
    <n v="340.57"/>
    <x v="2"/>
    <n v="2015"/>
    <x v="30"/>
  </r>
  <r>
    <n v="170"/>
    <n v="2730"/>
    <s v="Yaba - Portable Speaker &amp; Guitar Amp"/>
    <s v="The world's most powerful portable speaker and guitar amplifier. Turns any surface into a speaker."/>
    <x v="100"/>
    <n v="45979.01"/>
    <x v="0"/>
    <x v="0"/>
    <s v="USD"/>
    <n v="1366635575"/>
    <x v="2730"/>
    <n v="1363611575"/>
    <b v="0"/>
    <n v="682"/>
    <b v="1"/>
    <s v="technology/hardware"/>
    <n v="67.42"/>
    <x v="2"/>
    <n v="2013"/>
    <x v="30"/>
  </r>
  <r>
    <n v="104"/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x v="2731"/>
    <n v="1408624622"/>
    <b v="0"/>
    <n v="37"/>
    <b v="1"/>
    <s v="technology/hardware"/>
    <n v="845.7"/>
    <x v="2"/>
    <n v="2014"/>
    <x v="30"/>
  </r>
  <r>
    <n v="118"/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x v="2732"/>
    <n v="1366917828"/>
    <b v="0"/>
    <n v="146"/>
    <b v="1"/>
    <s v="technology/hardware"/>
    <n v="97.19"/>
    <x v="2"/>
    <n v="2013"/>
    <x v="30"/>
  </r>
  <r>
    <n v="108"/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x v="0"/>
    <s v="USD"/>
    <n v="1428643974"/>
    <x v="2733"/>
    <n v="1423463574"/>
    <b v="0"/>
    <n v="119"/>
    <b v="1"/>
    <s v="technology/hardware"/>
    <n v="451.84"/>
    <x v="2"/>
    <n v="2015"/>
    <x v="30"/>
  </r>
  <r>
    <n v="2260300"/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x v="0"/>
    <s v="USD"/>
    <n v="1476395940"/>
    <x v="2734"/>
    <n v="1473782592"/>
    <b v="0"/>
    <n v="163"/>
    <b v="1"/>
    <s v="technology/hardware"/>
    <n v="138.66999999999999"/>
    <x v="2"/>
    <n v="2016"/>
    <x v="30"/>
  </r>
  <r>
    <n v="978"/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x v="2735"/>
    <n v="1360551250"/>
    <b v="0"/>
    <n v="339"/>
    <b v="1"/>
    <s v="technology/hardware"/>
    <n v="21.64"/>
    <x v="2"/>
    <n v="2013"/>
    <x v="30"/>
  </r>
  <r>
    <n v="123"/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x v="2736"/>
    <n v="1395676773"/>
    <b v="0"/>
    <n v="58"/>
    <b v="1"/>
    <s v="technology/hardware"/>
    <n v="169.52"/>
    <x v="2"/>
    <n v="2014"/>
    <x v="30"/>
  </r>
  <r>
    <n v="246"/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x v="2737"/>
    <n v="1386108087"/>
    <b v="0"/>
    <n v="456"/>
    <b v="1"/>
    <s v="technology/hardware"/>
    <n v="161.88"/>
    <x v="2"/>
    <n v="2013"/>
    <x v="30"/>
  </r>
  <r>
    <n v="148"/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x v="2738"/>
    <n v="1473218804"/>
    <b v="0"/>
    <n v="15"/>
    <b v="1"/>
    <s v="technology/hardware"/>
    <n v="493.13"/>
    <x v="2"/>
    <n v="2016"/>
    <x v="30"/>
  </r>
  <r>
    <n v="384"/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x v="1"/>
    <s v="GBP"/>
    <n v="1399324717"/>
    <x v="2739"/>
    <n v="1395436717"/>
    <b v="0"/>
    <n v="191"/>
    <b v="1"/>
    <s v="technology/hardware"/>
    <n v="22.12"/>
    <x v="2"/>
    <n v="2014"/>
    <x v="30"/>
  </r>
  <r>
    <n v="103"/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x v="2740"/>
    <n v="1423529152"/>
    <b v="0"/>
    <n v="17"/>
    <b v="1"/>
    <s v="technology/hardware"/>
    <n v="18.239999999999998"/>
    <x v="2"/>
    <n v="2015"/>
    <x v="30"/>
  </r>
  <r>
    <n v="0"/>
    <n v="2741"/>
    <s v="Mrs. Brown and Her Lost Puppy."/>
    <s v="Help me publish my 1st children's book as an aspiring author!"/>
    <x v="6"/>
    <n v="35"/>
    <x v="2"/>
    <x v="0"/>
    <s v="USD"/>
    <n v="1413770820"/>
    <x v="2741"/>
    <n v="1412005602"/>
    <b v="0"/>
    <n v="4"/>
    <b v="0"/>
    <s v="publishing/children's books"/>
    <n v="8.75"/>
    <x v="3"/>
    <n v="2014"/>
    <x v="39"/>
  </r>
  <r>
    <n v="29"/>
    <n v="2742"/>
    <s v="What a Zoo!"/>
    <s v="The pachyderms at the Denver Zoo are moving. Follow along on the convoluted journey to their new home."/>
    <x v="30"/>
    <n v="731"/>
    <x v="2"/>
    <x v="0"/>
    <s v="USD"/>
    <n v="1337102187"/>
    <x v="2742"/>
    <n v="1335892587"/>
    <b v="0"/>
    <n v="18"/>
    <b v="0"/>
    <s v="publishing/children's books"/>
    <n v="40.61"/>
    <x v="3"/>
    <n v="2012"/>
    <x v="39"/>
  </r>
  <r>
    <n v="0"/>
    <n v="2743"/>
    <s v="St. Nick Jr"/>
    <s v="One Christmas every child was naughty, and Santa's son _x000a_St. Nick Jr sacrifices all his gifts over his whole life, for the children"/>
    <x v="368"/>
    <n v="0"/>
    <x v="2"/>
    <x v="0"/>
    <s v="USD"/>
    <n v="1476863607"/>
    <x v="2743"/>
    <n v="1474271607"/>
    <b v="0"/>
    <n v="0"/>
    <b v="0"/>
    <s v="publishing/children's books"/>
    <n v="0"/>
    <x v="3"/>
    <n v="2016"/>
    <x v="39"/>
  </r>
  <r>
    <n v="5"/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x v="0"/>
    <s v="USD"/>
    <n v="1330478998"/>
    <x v="2744"/>
    <n v="1327886998"/>
    <b v="0"/>
    <n v="22"/>
    <b v="0"/>
    <s v="publishing/children's books"/>
    <n v="37.950000000000003"/>
    <x v="3"/>
    <n v="2012"/>
    <x v="39"/>
  </r>
  <r>
    <n v="22"/>
    <n v="2745"/>
    <s v="SERENDIPITY'S Pumpkin Pie Surprise"/>
    <s v="A spunky little girl, driven by a love of pumpkin pie, overcomes her fears and serendipitiously discovers what she'll be for Halloween"/>
    <x v="6"/>
    <n v="1751"/>
    <x v="2"/>
    <x v="0"/>
    <s v="USD"/>
    <n v="1342309368"/>
    <x v="2745"/>
    <n v="1337125368"/>
    <b v="0"/>
    <n v="49"/>
    <b v="0"/>
    <s v="publishing/children's books"/>
    <n v="35.729999999999997"/>
    <x v="3"/>
    <n v="2012"/>
    <x v="39"/>
  </r>
  <r>
    <n v="27"/>
    <n v="2746"/>
    <s v="How many marbles do YOU have?"/>
    <s v="An easy fun way for children to understand the physical limitations of someone with CFIDS and Fibromyalgia using marbles and a jar."/>
    <x v="9"/>
    <n v="801"/>
    <x v="2"/>
    <x v="0"/>
    <s v="USD"/>
    <n v="1409337911"/>
    <x v="2746"/>
    <n v="1406745911"/>
    <b v="0"/>
    <n v="19"/>
    <b v="0"/>
    <s v="publishing/children's books"/>
    <n v="42.16"/>
    <x v="3"/>
    <n v="2014"/>
    <x v="39"/>
  </r>
  <r>
    <n v="28"/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x v="0"/>
    <s v="USD"/>
    <n v="1339816200"/>
    <x v="2747"/>
    <n v="1337095997"/>
    <b v="0"/>
    <n v="4"/>
    <b v="0"/>
    <s v="publishing/children's books"/>
    <n v="35"/>
    <x v="3"/>
    <n v="2012"/>
    <x v="39"/>
  </r>
  <r>
    <n v="1"/>
    <n v="2748"/>
    <s v="Native American Language Book for Children"/>
    <s v="Interactive Book with Audio to learn the Ojibwe Language for Children.  Website, Ebook and more!"/>
    <x v="10"/>
    <n v="53"/>
    <x v="2"/>
    <x v="0"/>
    <s v="USD"/>
    <n v="1472835802"/>
    <x v="2748"/>
    <n v="1470243802"/>
    <b v="0"/>
    <n v="4"/>
    <b v="0"/>
    <s v="publishing/children's books"/>
    <n v="13.25"/>
    <x v="3"/>
    <n v="2016"/>
    <x v="39"/>
  </r>
  <r>
    <n v="1"/>
    <n v="2749"/>
    <s v="A Tree is a Tree, no matter what you see.  CHILDREN'S BOOK"/>
    <s v="Self-publishing my children's book."/>
    <x v="3"/>
    <n v="110"/>
    <x v="2"/>
    <x v="0"/>
    <s v="USD"/>
    <n v="1428171037"/>
    <x v="2749"/>
    <n v="1425582637"/>
    <b v="0"/>
    <n v="2"/>
    <b v="0"/>
    <s v="publishing/children's books"/>
    <n v="55"/>
    <x v="3"/>
    <n v="2015"/>
    <x v="39"/>
  </r>
  <r>
    <n v="0"/>
    <n v="2750"/>
    <s v="My Child, My Blessing"/>
    <s v="This is a journal where parents daily write something positive about their child.  Places for pictures, too."/>
    <x v="369"/>
    <n v="0"/>
    <x v="2"/>
    <x v="0"/>
    <s v="USD"/>
    <n v="1341086400"/>
    <x v="2750"/>
    <n v="1340055345"/>
    <b v="0"/>
    <n v="0"/>
    <b v="0"/>
    <s v="publishing/children's books"/>
    <n v="0"/>
    <x v="3"/>
    <n v="2012"/>
    <x v="39"/>
  </r>
  <r>
    <n v="0"/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x v="2751"/>
    <n v="1397855842"/>
    <b v="0"/>
    <n v="0"/>
    <b v="0"/>
    <s v="publishing/children's books"/>
    <n v="0"/>
    <x v="3"/>
    <n v="2014"/>
    <x v="39"/>
  </r>
  <r>
    <n v="11"/>
    <n v="2752"/>
    <s v="An Ordinary Toad's Extraordinary Night!"/>
    <s v="Andrew wonders if his life would be more exciting if he'd been hatched a frog. Shiny and green just seems more exciting to him. Until.."/>
    <x v="225"/>
    <n v="550"/>
    <x v="2"/>
    <x v="0"/>
    <s v="USD"/>
    <n v="1324232504"/>
    <x v="2752"/>
    <n v="1320776504"/>
    <b v="0"/>
    <n v="14"/>
    <b v="0"/>
    <s v="publishing/children's books"/>
    <n v="39.29"/>
    <x v="3"/>
    <n v="2011"/>
    <x v="39"/>
  </r>
  <r>
    <n v="19"/>
    <n v="2753"/>
    <s v="Dust Bunnies &amp; the Carpet Rat publishing push"/>
    <s v="Written by my daughter and myself, illustrated by Jack Wiens. Everything is complete except for publishing."/>
    <x v="13"/>
    <n v="380"/>
    <x v="2"/>
    <x v="0"/>
    <s v="USD"/>
    <n v="1346017023"/>
    <x v="2753"/>
    <n v="1343425023"/>
    <b v="0"/>
    <n v="8"/>
    <b v="0"/>
    <s v="publishing/children's books"/>
    <n v="47.5"/>
    <x v="3"/>
    <n v="2012"/>
    <x v="39"/>
  </r>
  <r>
    <n v="0"/>
    <n v="2754"/>
    <s v="From here...to there!"/>
    <s v="I have been a writer all my life. But until recently never a parent. I want to write a children book for my children, and yours!"/>
    <x v="3"/>
    <n v="0"/>
    <x v="2"/>
    <x v="0"/>
    <s v="USD"/>
    <n v="1410448551"/>
    <x v="2754"/>
    <n v="1407856551"/>
    <b v="0"/>
    <n v="0"/>
    <b v="0"/>
    <s v="publishing/children's books"/>
    <n v="0"/>
    <x v="3"/>
    <n v="2014"/>
    <x v="39"/>
  </r>
  <r>
    <n v="52"/>
    <n v="2755"/>
    <s v="Children's book app: &quot;The story of Setanta&quot;"/>
    <s v="Colourful and imaginative book app for children, will be relished especially by those with Irish roots."/>
    <x v="2"/>
    <n v="260"/>
    <x v="2"/>
    <x v="17"/>
    <s v="EUR"/>
    <n v="1428519527"/>
    <x v="2755"/>
    <n v="1425927527"/>
    <b v="0"/>
    <n v="15"/>
    <b v="0"/>
    <s v="publishing/children's books"/>
    <n v="17.329999999999998"/>
    <x v="3"/>
    <n v="2015"/>
    <x v="39"/>
  </r>
  <r>
    <n v="10"/>
    <n v="2756"/>
    <s v="The Most Basic of Truths"/>
    <s v="We all pray to the same God no matter what name we might refer to Him as.  Our children deserve to know this basic truth."/>
    <x v="3"/>
    <n v="1048"/>
    <x v="2"/>
    <x v="0"/>
    <s v="USD"/>
    <n v="1389476201"/>
    <x v="2756"/>
    <n v="1386884201"/>
    <b v="0"/>
    <n v="33"/>
    <b v="0"/>
    <s v="publishing/children's books"/>
    <n v="31.76"/>
    <x v="3"/>
    <n v="2013"/>
    <x v="39"/>
  </r>
  <r>
    <n v="1"/>
    <n v="2757"/>
    <s v="C is for Crooked"/>
    <s v="A children's letter book that Lampoons Hillary Clinton"/>
    <x v="15"/>
    <n v="10"/>
    <x v="2"/>
    <x v="0"/>
    <s v="USD"/>
    <n v="1470498332"/>
    <x v="2757"/>
    <n v="1469202332"/>
    <b v="0"/>
    <n v="2"/>
    <b v="0"/>
    <s v="publishing/children's books"/>
    <n v="5"/>
    <x v="3"/>
    <n v="2016"/>
    <x v="39"/>
  </r>
  <r>
    <n v="12"/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x v="2"/>
    <s v="AUD"/>
    <n v="1476095783"/>
    <x v="2758"/>
    <n v="1474886183"/>
    <b v="0"/>
    <n v="6"/>
    <b v="0"/>
    <s v="publishing/children's books"/>
    <n v="39"/>
    <x v="3"/>
    <n v="2016"/>
    <x v="39"/>
  </r>
  <r>
    <n v="11"/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x v="2"/>
    <s v="AUD"/>
    <n v="1468658866"/>
    <x v="2759"/>
    <n v="1464943666"/>
    <b v="0"/>
    <n v="2"/>
    <b v="0"/>
    <s v="publishing/children's books"/>
    <n v="52.5"/>
    <x v="3"/>
    <n v="2016"/>
    <x v="39"/>
  </r>
  <r>
    <n v="0"/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x v="1"/>
    <s v="GBP"/>
    <n v="1371726258"/>
    <x v="2760"/>
    <n v="1369134258"/>
    <b v="0"/>
    <n v="0"/>
    <b v="0"/>
    <s v="publishing/children's books"/>
    <n v="0"/>
    <x v="3"/>
    <n v="2013"/>
    <x v="39"/>
  </r>
  <r>
    <n v="1"/>
    <n v="2761"/>
    <s v="Learn U.S. Geography: Dreaming my way across The U.S."/>
    <s v="Help me give away 500 copies of my picture book so more kids will know US geography!"/>
    <x v="10"/>
    <n v="36"/>
    <x v="2"/>
    <x v="0"/>
    <s v="USD"/>
    <n v="1357176693"/>
    <x v="2761"/>
    <n v="1354584693"/>
    <b v="0"/>
    <n v="4"/>
    <b v="0"/>
    <s v="publishing/children's books"/>
    <n v="9"/>
    <x v="3"/>
    <n v="2012"/>
    <x v="39"/>
  </r>
  <r>
    <n v="1"/>
    <n v="2762"/>
    <s v="How to Create Your Own Magic World. Toy-making guide."/>
    <s v="How-to book of toys and games constructed from materials found in nature, recyclable and easily available."/>
    <x v="53"/>
    <n v="25"/>
    <x v="2"/>
    <x v="0"/>
    <s v="USD"/>
    <n v="1332114795"/>
    <x v="2762"/>
    <n v="1326934395"/>
    <b v="0"/>
    <n v="1"/>
    <b v="0"/>
    <s v="publishing/children's books"/>
    <n v="25"/>
    <x v="3"/>
    <n v="2012"/>
    <x v="39"/>
  </r>
  <r>
    <n v="0"/>
    <n v="2763"/>
    <s v="My Christmas Star"/>
    <s v="How Santa finds childrens homes without getting lost by following certain stars."/>
    <x v="371"/>
    <n v="90"/>
    <x v="2"/>
    <x v="0"/>
    <s v="USD"/>
    <n v="1369403684"/>
    <x v="2763"/>
    <n v="1365515684"/>
    <b v="0"/>
    <n v="3"/>
    <b v="0"/>
    <s v="publishing/children's books"/>
    <n v="30"/>
    <x v="3"/>
    <n v="2013"/>
    <x v="39"/>
  </r>
  <r>
    <n v="1"/>
    <n v="2764"/>
    <s v="A Growing Adventure"/>
    <s v="My Budding Bears are four teddy bears living in an enchanted garden sharing friendship, tea parties and delightful adventures."/>
    <x v="23"/>
    <n v="45"/>
    <x v="2"/>
    <x v="0"/>
    <s v="USD"/>
    <n v="1338404400"/>
    <x v="2764"/>
    <n v="1335855631"/>
    <b v="0"/>
    <n v="4"/>
    <b v="0"/>
    <s v="publishing/children's books"/>
    <n v="11.25"/>
    <x v="3"/>
    <n v="2012"/>
    <x v="39"/>
  </r>
  <r>
    <n v="0"/>
    <n v="2765"/>
    <s v="A Story Book For Kids: Technology and Everyday Life"/>
    <s v="I am writing an illustrated book for children ages 3 to 7 that meshes technology in everyday life stories."/>
    <x v="23"/>
    <n v="0"/>
    <x v="2"/>
    <x v="0"/>
    <s v="USD"/>
    <n v="1351432428"/>
    <x v="2765"/>
    <n v="1350050028"/>
    <b v="0"/>
    <n v="0"/>
    <b v="0"/>
    <s v="publishing/children's books"/>
    <n v="0"/>
    <x v="3"/>
    <n v="2012"/>
    <x v="39"/>
  </r>
  <r>
    <n v="2"/>
    <n v="2766"/>
    <s v="Jambie"/>
    <s v="Jambie is a children's book geared towards kids ages 4-9 years of age. This book teaches young children about making wise decisions."/>
    <x v="10"/>
    <n v="100"/>
    <x v="2"/>
    <x v="0"/>
    <s v="USD"/>
    <n v="1313078518"/>
    <x v="2766"/>
    <n v="1310486518"/>
    <b v="0"/>
    <n v="4"/>
    <b v="0"/>
    <s v="publishing/children's books"/>
    <n v="25"/>
    <x v="3"/>
    <n v="2011"/>
    <x v="39"/>
  </r>
  <r>
    <n v="1"/>
    <n v="2767"/>
    <s v="the Giant Turnip"/>
    <s v="An animated bedtime story with Dedka, Babka and the rest of the family working together on a BIG problem"/>
    <x v="23"/>
    <n v="34"/>
    <x v="2"/>
    <x v="5"/>
    <s v="CAD"/>
    <n v="1439766050"/>
    <x v="2767"/>
    <n v="1434582050"/>
    <b v="0"/>
    <n v="3"/>
    <b v="0"/>
    <s v="publishing/children's books"/>
    <n v="11.33"/>
    <x v="3"/>
    <n v="2015"/>
    <x v="39"/>
  </r>
  <r>
    <n v="14"/>
    <n v="2768"/>
    <s v="It's Okay To Wait"/>
    <s v="â€œItâ€™s Okay to Waitâ€ is the story of a father who sits down with his adolescent daughter to have â€œthe talkâ€ about sex."/>
    <x v="39"/>
    <n v="1002"/>
    <x v="2"/>
    <x v="0"/>
    <s v="USD"/>
    <n v="1333028723"/>
    <x v="2768"/>
    <n v="1330440323"/>
    <b v="0"/>
    <n v="34"/>
    <b v="0"/>
    <s v="publishing/children's books"/>
    <n v="29.47"/>
    <x v="3"/>
    <n v="2012"/>
    <x v="39"/>
  </r>
  <r>
    <n v="0"/>
    <n v="2769"/>
    <s v="Raph the Ninja Giraffe"/>
    <s v="Raph the Ninja Giraffe is a project that is my 5 year old sons idea, &amp; I am working with him to bring his idea to life."/>
    <x v="134"/>
    <n v="2"/>
    <x v="2"/>
    <x v="1"/>
    <s v="GBP"/>
    <n v="1401997790"/>
    <x v="2769"/>
    <n v="1397677790"/>
    <b v="0"/>
    <n v="2"/>
    <b v="0"/>
    <s v="publishing/children's books"/>
    <n v="1"/>
    <x v="3"/>
    <n v="2014"/>
    <x v="39"/>
  </r>
  <r>
    <n v="10"/>
    <n v="2770"/>
    <s v="The Story Of Circle And Square"/>
    <s v="A story about two friends who part ways because they are different, then reunite after learning they both are made of atoms."/>
    <x v="22"/>
    <n v="2082.25"/>
    <x v="2"/>
    <x v="0"/>
    <s v="USD"/>
    <n v="1395158130"/>
    <x v="2770"/>
    <n v="1392569730"/>
    <b v="0"/>
    <n v="33"/>
    <b v="0"/>
    <s v="publishing/children's books"/>
    <n v="63.1"/>
    <x v="3"/>
    <n v="2014"/>
    <x v="39"/>
  </r>
  <r>
    <n v="0"/>
    <n v="2771"/>
    <s v="Hello Vermont (4 Seasons Children's Books)"/>
    <s v="Hello Vermont are books that demonstrate the 4 seasons. Subtitles: Soggy Spring, Sizzling Summer, Fabulous Fall &amp; Winter Wonderland."/>
    <x v="372"/>
    <n v="0"/>
    <x v="2"/>
    <x v="0"/>
    <s v="USD"/>
    <n v="1359738000"/>
    <x v="2771"/>
    <n v="1355489140"/>
    <b v="0"/>
    <n v="0"/>
    <b v="0"/>
    <s v="publishing/children's books"/>
    <n v="0"/>
    <x v="3"/>
    <n v="2012"/>
    <x v="39"/>
  </r>
  <r>
    <n v="0"/>
    <n v="2772"/>
    <s v="Why Won't This Kid Go To Sleep?!? Goodnight, Kaiden!"/>
    <s v="See the little boy in the photo? Doesn't he look angelic? Wouldn't you like to read his story? Take a look at this......."/>
    <x v="6"/>
    <n v="0"/>
    <x v="2"/>
    <x v="0"/>
    <s v="USD"/>
    <n v="1381006294"/>
    <x v="2772"/>
    <n v="1379710294"/>
    <b v="0"/>
    <n v="0"/>
    <b v="0"/>
    <s v="publishing/children's books"/>
    <n v="0"/>
    <x v="3"/>
    <n v="2013"/>
    <x v="39"/>
  </r>
  <r>
    <n v="0"/>
    <n v="2773"/>
    <s v="The Boat That Couldn't Float"/>
    <s v="Parents know the pain of rereading bad bedtime stories. I want to write stories that all ages will enjoy"/>
    <x v="373"/>
    <n v="1"/>
    <x v="2"/>
    <x v="5"/>
    <s v="CAD"/>
    <n v="1461530721"/>
    <x v="2773"/>
    <n v="1460666721"/>
    <b v="0"/>
    <n v="1"/>
    <b v="0"/>
    <s v="publishing/children's books"/>
    <n v="1"/>
    <x v="3"/>
    <n v="2016"/>
    <x v="39"/>
  </r>
  <r>
    <n v="14"/>
    <n v="2774"/>
    <s v="Welcome to Jangala Tribal Warriors: Book One"/>
    <s v="Building the inner wealth of children builds stronger families, schools and communities. Peaceful and positive relationships flourish."/>
    <x v="23"/>
    <n v="570"/>
    <x v="2"/>
    <x v="0"/>
    <s v="USD"/>
    <n v="1362711728"/>
    <x v="2774"/>
    <n v="1360119728"/>
    <b v="0"/>
    <n v="13"/>
    <b v="0"/>
    <s v="publishing/children's books"/>
    <n v="43.85"/>
    <x v="3"/>
    <n v="2013"/>
    <x v="39"/>
  </r>
  <r>
    <n v="3"/>
    <n v="2775"/>
    <s v="Kids Radio Klassics and Kids Radio Theatre"/>
    <s v="Kids Radio Theatre is a radio show played on National Pubic Radio to teach children all about theatre every Sunday 20 states."/>
    <x v="10"/>
    <n v="150"/>
    <x v="2"/>
    <x v="0"/>
    <s v="USD"/>
    <n v="1323994754"/>
    <x v="2775"/>
    <n v="1321402754"/>
    <b v="0"/>
    <n v="2"/>
    <b v="0"/>
    <s v="publishing/children's books"/>
    <n v="75"/>
    <x v="3"/>
    <n v="2011"/>
    <x v="39"/>
  </r>
  <r>
    <n v="8"/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x v="0"/>
    <s v="USD"/>
    <n v="1434092876"/>
    <x v="2776"/>
    <n v="1431414476"/>
    <b v="0"/>
    <n v="36"/>
    <b v="0"/>
    <s v="publishing/children's books"/>
    <n v="45.97"/>
    <x v="3"/>
    <n v="2015"/>
    <x v="39"/>
  </r>
  <r>
    <n v="0"/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x v="0"/>
    <s v="USD"/>
    <n v="1437149004"/>
    <x v="2777"/>
    <n v="1434557004"/>
    <b v="0"/>
    <n v="1"/>
    <b v="0"/>
    <s v="publishing/children's books"/>
    <n v="10"/>
    <x v="3"/>
    <n v="2015"/>
    <x v="39"/>
  </r>
  <r>
    <n v="26"/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x v="0"/>
    <s v="USD"/>
    <n v="1409009306"/>
    <x v="2778"/>
    <n v="1406417306"/>
    <b v="0"/>
    <n v="15"/>
    <b v="0"/>
    <s v="publishing/children's books"/>
    <n v="93.67"/>
    <x v="3"/>
    <n v="2014"/>
    <x v="39"/>
  </r>
  <r>
    <n v="2"/>
    <n v="2779"/>
    <s v="Our Moon... A book on life for both parents and children."/>
    <s v="Our Moon is a simple book based on a nightly tradition my mother and youngest son started while I was working away."/>
    <x v="30"/>
    <n v="53"/>
    <x v="2"/>
    <x v="0"/>
    <s v="USD"/>
    <n v="1448204621"/>
    <x v="2779"/>
    <n v="1445609021"/>
    <b v="0"/>
    <n v="1"/>
    <b v="0"/>
    <s v="publishing/children's books"/>
    <n v="53"/>
    <x v="3"/>
    <n v="2015"/>
    <x v="39"/>
  </r>
  <r>
    <n v="0"/>
    <n v="2780"/>
    <s v="Travel with baby"/>
    <s v="Turn the World with my kids, and then write a book with the advice for traveling with baby"/>
    <x v="57"/>
    <n v="0"/>
    <x v="2"/>
    <x v="13"/>
    <s v="EUR"/>
    <n v="1489142688"/>
    <x v="2780"/>
    <n v="1486550688"/>
    <b v="0"/>
    <n v="0"/>
    <b v="0"/>
    <s v="publishing/children's books"/>
    <n v="0"/>
    <x v="3"/>
    <n v="2017"/>
    <x v="39"/>
  </r>
  <r>
    <n v="105"/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x v="2781"/>
    <n v="1421274954"/>
    <b v="0"/>
    <n v="28"/>
    <b v="1"/>
    <s v="theater/plays"/>
    <n v="47"/>
    <x v="1"/>
    <n v="2015"/>
    <x v="6"/>
  </r>
  <r>
    <n v="120"/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x v="2782"/>
    <n v="1421964718"/>
    <b v="0"/>
    <n v="18"/>
    <b v="1"/>
    <s v="theater/plays"/>
    <n v="66.67"/>
    <x v="1"/>
    <n v="2015"/>
    <x v="6"/>
  </r>
  <r>
    <n v="115"/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x v="2783"/>
    <n v="1428583846"/>
    <b v="0"/>
    <n v="61"/>
    <b v="1"/>
    <s v="theater/plays"/>
    <n v="18.77"/>
    <x v="1"/>
    <n v="2015"/>
    <x v="6"/>
  </r>
  <r>
    <n v="119"/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x v="2784"/>
    <n v="1412794443"/>
    <b v="0"/>
    <n v="108"/>
    <b v="1"/>
    <s v="theater/plays"/>
    <n v="66.11"/>
    <x v="1"/>
    <n v="2014"/>
    <x v="6"/>
  </r>
  <r>
    <n v="105"/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x v="2785"/>
    <n v="1467865967"/>
    <b v="0"/>
    <n v="142"/>
    <b v="1"/>
    <s v="theater/plays"/>
    <n v="36.86"/>
    <x v="1"/>
    <n v="2016"/>
    <x v="6"/>
  </r>
  <r>
    <n v="118"/>
    <n v="2786"/>
    <s v="Fierce"/>
    <s v="A heart-melting farce about sex, art and the lovelorn lay-abouts of London-town."/>
    <x v="30"/>
    <n v="2946"/>
    <x v="0"/>
    <x v="1"/>
    <s v="GBP"/>
    <n v="1404913180"/>
    <x v="2786"/>
    <n v="1403703580"/>
    <b v="0"/>
    <n v="74"/>
    <b v="1"/>
    <s v="theater/plays"/>
    <n v="39.81"/>
    <x v="1"/>
    <n v="2014"/>
    <x v="6"/>
  </r>
  <r>
    <n v="120"/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x v="2787"/>
    <n v="1403066752"/>
    <b v="0"/>
    <n v="38"/>
    <b v="1"/>
    <s v="theater/plays"/>
    <n v="31.5"/>
    <x v="1"/>
    <n v="2014"/>
    <x v="6"/>
  </r>
  <r>
    <n v="103"/>
    <n v="2788"/>
    <s v="ACT Underground Theatre, TLDC"/>
    <s v="MOVING FORWARD! WE HAVE REACHED GOAL BUT HAVE MORE TIME!! PLEASE CONSIDER PLEDGING."/>
    <x v="13"/>
    <n v="2050"/>
    <x v="0"/>
    <x v="0"/>
    <s v="USD"/>
    <n v="1469811043"/>
    <x v="2788"/>
    <n v="1467219043"/>
    <b v="0"/>
    <n v="20"/>
    <b v="1"/>
    <s v="theater/plays"/>
    <n v="102.5"/>
    <x v="1"/>
    <n v="2016"/>
    <x v="6"/>
  </r>
  <r>
    <n v="101"/>
    <n v="2789"/>
    <s v="The Adventurers Club"/>
    <s v="BNT's Biggest Adventure So Far: Our 2015 full length production!"/>
    <x v="9"/>
    <n v="3035"/>
    <x v="0"/>
    <x v="0"/>
    <s v="USD"/>
    <n v="1426132800"/>
    <x v="2789"/>
    <n v="1424477934"/>
    <b v="0"/>
    <n v="24"/>
    <b v="1"/>
    <s v="theater/plays"/>
    <n v="126.46"/>
    <x v="1"/>
    <n v="2015"/>
    <x v="6"/>
  </r>
  <r>
    <n v="105"/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x v="2790"/>
    <n v="1421101903"/>
    <b v="0"/>
    <n v="66"/>
    <b v="1"/>
    <s v="theater/plays"/>
    <n v="47.88"/>
    <x v="1"/>
    <n v="2015"/>
    <x v="6"/>
  </r>
  <r>
    <n v="103"/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x v="2791"/>
    <n v="1470778559"/>
    <b v="0"/>
    <n v="28"/>
    <b v="1"/>
    <s v="theater/plays"/>
    <n v="73.209999999999994"/>
    <x v="1"/>
    <n v="2016"/>
    <x v="6"/>
  </r>
  <r>
    <n v="108"/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x v="2792"/>
    <n v="1435469559"/>
    <b v="0"/>
    <n v="24"/>
    <b v="1"/>
    <s v="theater/plays"/>
    <n v="89.67"/>
    <x v="1"/>
    <n v="2015"/>
    <x v="6"/>
  </r>
  <r>
    <n v="111"/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x v="2793"/>
    <n v="1434881005"/>
    <b v="0"/>
    <n v="73"/>
    <b v="1"/>
    <s v="theater/plays"/>
    <n v="151.46"/>
    <x v="1"/>
    <n v="2015"/>
    <x v="6"/>
  </r>
  <r>
    <n v="150"/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x v="2794"/>
    <n v="1455640559"/>
    <b v="0"/>
    <n v="3"/>
    <b v="1"/>
    <s v="theater/plays"/>
    <n v="25"/>
    <x v="1"/>
    <n v="2016"/>
    <x v="6"/>
  </r>
  <r>
    <n v="104"/>
    <n v="2795"/>
    <s v="Good Men Wanted at ANT Fest"/>
    <s v="A new play about five bad bitches who fought in the Civil War disguised as men, premiering at Ars Nova's ANT Fest."/>
    <x v="176"/>
    <n v="730"/>
    <x v="0"/>
    <x v="0"/>
    <s v="USD"/>
    <n v="1402095600"/>
    <x v="2795"/>
    <n v="1400675841"/>
    <b v="0"/>
    <n v="20"/>
    <b v="1"/>
    <s v="theater/plays"/>
    <n v="36.5"/>
    <x v="1"/>
    <n v="2014"/>
    <x v="6"/>
  </r>
  <r>
    <n v="116"/>
    <n v="2796"/>
    <s v="Fishcakes"/>
    <s v="Fishcakes is a piece of new writing for the Camden Fringe that explores a story of love, loss, and all the â€˜little things'."/>
    <x v="134"/>
    <n v="924"/>
    <x v="0"/>
    <x v="1"/>
    <s v="GBP"/>
    <n v="1404564028"/>
    <x v="2796"/>
    <n v="1401972028"/>
    <b v="0"/>
    <n v="21"/>
    <b v="1"/>
    <s v="theater/plays"/>
    <n v="44"/>
    <x v="1"/>
    <n v="2014"/>
    <x v="6"/>
  </r>
  <r>
    <n v="103"/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x v="2797"/>
    <n v="1402266840"/>
    <b v="0"/>
    <n v="94"/>
    <b v="1"/>
    <s v="theater/plays"/>
    <n v="87.36"/>
    <x v="1"/>
    <n v="2014"/>
    <x v="6"/>
  </r>
  <r>
    <n v="101"/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x v="2798"/>
    <n v="1437063121"/>
    <b v="0"/>
    <n v="139"/>
    <b v="1"/>
    <s v="theater/plays"/>
    <n v="36.47"/>
    <x v="1"/>
    <n v="2015"/>
    <x v="6"/>
  </r>
  <r>
    <n v="117"/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x v="2799"/>
    <n v="1463466070"/>
    <b v="0"/>
    <n v="130"/>
    <b v="1"/>
    <s v="theater/plays"/>
    <n v="44.86"/>
    <x v="1"/>
    <n v="2016"/>
    <x v="6"/>
  </r>
  <r>
    <n v="133"/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x v="2800"/>
    <n v="1415193366"/>
    <b v="0"/>
    <n v="31"/>
    <b v="1"/>
    <s v="theater/plays"/>
    <n v="42.9"/>
    <x v="1"/>
    <n v="2014"/>
    <x v="6"/>
  </r>
  <r>
    <n v="133"/>
    <n v="2801"/>
    <s v="A Dream Play"/>
    <s v="Arise Theatre Company's production of August Strindberg's expressionist masterpiece 'A Dream Play'."/>
    <x v="2"/>
    <n v="666"/>
    <x v="0"/>
    <x v="2"/>
    <s v="AUD"/>
    <n v="1412938800"/>
    <x v="2801"/>
    <n v="1411019409"/>
    <b v="0"/>
    <n v="13"/>
    <b v="1"/>
    <s v="theater/plays"/>
    <n v="51.23"/>
    <x v="1"/>
    <n v="2014"/>
    <x v="6"/>
  </r>
  <r>
    <n v="102"/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x v="2802"/>
    <n v="1436283107"/>
    <b v="0"/>
    <n v="90"/>
    <b v="1"/>
    <s v="theater/plays"/>
    <n v="33.94"/>
    <x v="1"/>
    <n v="2015"/>
    <x v="6"/>
  </r>
  <r>
    <n v="128"/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x v="2803"/>
    <n v="1433295276"/>
    <b v="0"/>
    <n v="141"/>
    <b v="1"/>
    <s v="theater/plays"/>
    <n v="90.74"/>
    <x v="1"/>
    <n v="2015"/>
    <x v="6"/>
  </r>
  <r>
    <n v="115"/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x v="2804"/>
    <n v="1409395990"/>
    <b v="0"/>
    <n v="23"/>
    <b v="1"/>
    <s v="theater/plays"/>
    <n v="50"/>
    <x v="1"/>
    <n v="2014"/>
    <x v="6"/>
  </r>
  <r>
    <n v="110"/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x v="2805"/>
    <n v="1438085273"/>
    <b v="0"/>
    <n v="18"/>
    <b v="1"/>
    <s v="theater/plays"/>
    <n v="24.44"/>
    <x v="1"/>
    <n v="2015"/>
    <x v="6"/>
  </r>
  <r>
    <n v="112"/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x v="2806"/>
    <n v="1435645490"/>
    <b v="0"/>
    <n v="76"/>
    <b v="1"/>
    <s v="theater/plays"/>
    <n v="44.25"/>
    <x v="1"/>
    <n v="2015"/>
    <x v="6"/>
  </r>
  <r>
    <n v="126"/>
    <n v="2807"/>
    <s v="The Commission Theatre Co."/>
    <s v="Bringing Shakespeare back to the Playwrights"/>
    <x v="10"/>
    <n v="6300"/>
    <x v="0"/>
    <x v="0"/>
    <s v="USD"/>
    <n v="1435611438"/>
    <x v="2807"/>
    <n v="1433019438"/>
    <b v="0"/>
    <n v="93"/>
    <b v="1"/>
    <s v="theater/plays"/>
    <n v="67.739999999999995"/>
    <x v="1"/>
    <n v="2015"/>
    <x v="6"/>
  </r>
  <r>
    <n v="100"/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x v="2808"/>
    <n v="1437682735"/>
    <b v="0"/>
    <n v="69"/>
    <b v="1"/>
    <s v="theater/plays"/>
    <n v="65.38"/>
    <x v="1"/>
    <n v="2015"/>
    <x v="6"/>
  </r>
  <r>
    <n v="102"/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x v="2809"/>
    <n v="1458647725"/>
    <b v="0"/>
    <n v="21"/>
    <b v="1"/>
    <s v="theater/plays"/>
    <n v="121.9"/>
    <x v="1"/>
    <n v="2016"/>
    <x v="6"/>
  </r>
  <r>
    <n v="108"/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x v="2810"/>
    <n v="1398828064"/>
    <b v="0"/>
    <n v="57"/>
    <b v="1"/>
    <s v="theater/plays"/>
    <n v="47.46"/>
    <x v="1"/>
    <n v="2014"/>
    <x v="6"/>
  </r>
  <r>
    <n v="100"/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x v="2811"/>
    <n v="1422100503"/>
    <b v="0"/>
    <n v="108"/>
    <b v="1"/>
    <s v="theater/plays"/>
    <n v="92.84"/>
    <x v="1"/>
    <n v="2015"/>
    <x v="6"/>
  </r>
  <r>
    <n v="113"/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x v="2812"/>
    <n v="1424368298"/>
    <b v="0"/>
    <n v="83"/>
    <b v="1"/>
    <s v="theater/plays"/>
    <n v="68.25"/>
    <x v="1"/>
    <n v="2015"/>
    <x v="6"/>
  </r>
  <r>
    <n v="128"/>
    <n v="2813"/>
    <s v="Hi, Are You Single? by Ryan J. Haddad"/>
    <s v="Ryan has a higher sex drive than you. He also has cerebral palsy. Join him for his hilarious and poignant new solo show!"/>
    <x v="70"/>
    <n v="3572.12"/>
    <x v="0"/>
    <x v="0"/>
    <s v="USD"/>
    <n v="1481737761"/>
    <x v="2813"/>
    <n v="1479577761"/>
    <b v="0"/>
    <n v="96"/>
    <b v="1"/>
    <s v="theater/plays"/>
    <n v="37.21"/>
    <x v="1"/>
    <n v="2016"/>
    <x v="6"/>
  </r>
  <r>
    <n v="108"/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x v="2814"/>
    <n v="1428572115"/>
    <b v="0"/>
    <n v="64"/>
    <b v="1"/>
    <s v="theater/plays"/>
    <n v="25.25"/>
    <x v="1"/>
    <n v="2015"/>
    <x v="6"/>
  </r>
  <r>
    <n v="242"/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x v="2815"/>
    <n v="1468003109"/>
    <b v="0"/>
    <n v="14"/>
    <b v="1"/>
    <s v="theater/plays"/>
    <n v="43.21"/>
    <x v="1"/>
    <n v="2016"/>
    <x v="6"/>
  </r>
  <r>
    <n v="142"/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x v="2816"/>
    <n v="1435921992"/>
    <b v="0"/>
    <n v="169"/>
    <b v="1"/>
    <s v="theater/plays"/>
    <n v="25.13"/>
    <x v="1"/>
    <n v="2015"/>
    <x v="6"/>
  </r>
  <r>
    <n v="130"/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x v="2817"/>
    <n v="1421680462"/>
    <b v="0"/>
    <n v="33"/>
    <b v="1"/>
    <s v="theater/plays"/>
    <n v="23.64"/>
    <x v="1"/>
    <n v="2015"/>
    <x v="6"/>
  </r>
  <r>
    <n v="106"/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x v="2818"/>
    <n v="1441290086"/>
    <b v="0"/>
    <n v="102"/>
    <b v="1"/>
    <s v="theater/plays"/>
    <n v="103.95"/>
    <x v="1"/>
    <n v="2015"/>
    <x v="6"/>
  </r>
  <r>
    <n v="105"/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x v="2819"/>
    <n v="1431693409"/>
    <b v="0"/>
    <n v="104"/>
    <b v="1"/>
    <s v="theater/plays"/>
    <n v="50.38"/>
    <x v="1"/>
    <n v="2015"/>
    <x v="6"/>
  </r>
  <r>
    <n v="136"/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x v="2820"/>
    <n v="1454337589"/>
    <b v="0"/>
    <n v="20"/>
    <b v="1"/>
    <s v="theater/plays"/>
    <n v="13.6"/>
    <x v="1"/>
    <n v="2016"/>
    <x v="6"/>
  </r>
  <r>
    <n v="100"/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x v="2821"/>
    <n v="1408918135"/>
    <b v="0"/>
    <n v="35"/>
    <b v="1"/>
    <s v="theater/plays"/>
    <n v="28.57"/>
    <x v="1"/>
    <n v="2014"/>
    <x v="6"/>
  </r>
  <r>
    <n v="100"/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x v="2822"/>
    <n v="1424881492"/>
    <b v="0"/>
    <n v="94"/>
    <b v="1"/>
    <s v="theater/plays"/>
    <n v="63.83"/>
    <x v="1"/>
    <n v="2015"/>
    <x v="6"/>
  </r>
  <r>
    <n v="124"/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x v="1"/>
    <s v="GBP"/>
    <n v="1427842740"/>
    <x v="2823"/>
    <n v="1425428206"/>
    <b v="0"/>
    <n v="14"/>
    <b v="1"/>
    <s v="theater/plays"/>
    <n v="8.86"/>
    <x v="1"/>
    <n v="2015"/>
    <x v="6"/>
  </r>
  <r>
    <n v="117"/>
    <n v="2824"/>
    <s v="The Rooftop"/>
    <s v="I wrote a One Act play called The Rooftop for a Female Playwright's festival. Every little bit helps!"/>
    <x v="81"/>
    <n v="760"/>
    <x v="0"/>
    <x v="0"/>
    <s v="USD"/>
    <n v="1434159780"/>
    <x v="2824"/>
    <n v="1431412196"/>
    <b v="0"/>
    <n v="15"/>
    <b v="1"/>
    <s v="theater/plays"/>
    <n v="50.67"/>
    <x v="1"/>
    <n v="2015"/>
    <x v="6"/>
  </r>
  <r>
    <n v="103"/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x v="2825"/>
    <n v="1446663686"/>
    <b v="0"/>
    <n v="51"/>
    <b v="1"/>
    <s v="theater/plays"/>
    <n v="60.78"/>
    <x v="1"/>
    <n v="2015"/>
    <x v="6"/>
  </r>
  <r>
    <n v="108"/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x v="2826"/>
    <n v="1434415812"/>
    <b v="0"/>
    <n v="19"/>
    <b v="1"/>
    <s v="theater/plays"/>
    <n v="113.42"/>
    <x v="1"/>
    <n v="2015"/>
    <x v="6"/>
  </r>
  <r>
    <n v="120"/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x v="2827"/>
    <n v="1462379066"/>
    <b v="0"/>
    <n v="23"/>
    <b v="1"/>
    <s v="theater/plays"/>
    <n v="104.57"/>
    <x v="1"/>
    <n v="2016"/>
    <x v="6"/>
  </r>
  <r>
    <n v="100"/>
    <n v="2828"/>
    <s v="Peace In Our Time"/>
    <s v="The Battle of Britain has been lost; London is occupied, who can you trust? Help produce this classic piece of theatre. Drama for now."/>
    <x v="196"/>
    <n v="9536"/>
    <x v="0"/>
    <x v="1"/>
    <s v="GBP"/>
    <n v="1443826800"/>
    <x v="2828"/>
    <n v="1441606869"/>
    <b v="0"/>
    <n v="97"/>
    <b v="1"/>
    <s v="theater/plays"/>
    <n v="98.31"/>
    <x v="1"/>
    <n v="2015"/>
    <x v="6"/>
  </r>
  <r>
    <n v="107"/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x v="2829"/>
    <n v="1462443918"/>
    <b v="0"/>
    <n v="76"/>
    <b v="1"/>
    <s v="theater/plays"/>
    <n v="35.04"/>
    <x v="1"/>
    <n v="2016"/>
    <x v="6"/>
  </r>
  <r>
    <n v="100"/>
    <n v="2830"/>
    <s v="Nakhtik and Avalon"/>
    <s v="Avalon is a new South African Township play and Nakhtik is a  danced political lecture."/>
    <x v="9"/>
    <n v="3000"/>
    <x v="0"/>
    <x v="0"/>
    <s v="USD"/>
    <n v="1399867140"/>
    <x v="2830"/>
    <n v="1398802148"/>
    <b v="0"/>
    <n v="11"/>
    <b v="1"/>
    <s v="theater/plays"/>
    <n v="272.73"/>
    <x v="1"/>
    <n v="2014"/>
    <x v="6"/>
  </r>
  <r>
    <n v="111"/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x v="2831"/>
    <n v="1434484070"/>
    <b v="0"/>
    <n v="52"/>
    <b v="1"/>
    <s v="theater/plays"/>
    <n v="63.85"/>
    <x v="1"/>
    <n v="2015"/>
    <x v="6"/>
  </r>
  <r>
    <n v="115"/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x v="2832"/>
    <n v="1414342894"/>
    <b v="0"/>
    <n v="95"/>
    <b v="1"/>
    <s v="theater/plays"/>
    <n v="30.19"/>
    <x v="1"/>
    <n v="2014"/>
    <x v="6"/>
  </r>
  <r>
    <n v="108"/>
    <n v="2833"/>
    <s v="Star Man Rocket Man"/>
    <s v="A new play about exploring outer space"/>
    <x v="200"/>
    <n v="2923"/>
    <x v="0"/>
    <x v="0"/>
    <s v="USD"/>
    <n v="1444528800"/>
    <x v="2833"/>
    <n v="1442804633"/>
    <b v="0"/>
    <n v="35"/>
    <b v="1"/>
    <s v="theater/plays"/>
    <n v="83.51"/>
    <x v="1"/>
    <n v="2015"/>
    <x v="6"/>
  </r>
  <r>
    <n v="170"/>
    <n v="2834"/>
    <s v="Thank You For Smoking"/>
    <s v="Thank You For Smoking. A play about love, 5 trillion cigarettes and how the Flintstones earned the tobacco industry millions."/>
    <x v="134"/>
    <n v="1360"/>
    <x v="0"/>
    <x v="1"/>
    <s v="GBP"/>
    <n v="1422658930"/>
    <x v="2834"/>
    <n v="1421362930"/>
    <b v="0"/>
    <n v="21"/>
    <b v="1"/>
    <s v="theater/plays"/>
    <n v="64.760000000000005"/>
    <x v="1"/>
    <n v="2015"/>
    <x v="6"/>
  </r>
  <r>
    <n v="187"/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x v="2835"/>
    <n v="1446742417"/>
    <b v="0"/>
    <n v="93"/>
    <b v="1"/>
    <s v="theater/plays"/>
    <n v="20.12"/>
    <x v="1"/>
    <n v="2015"/>
    <x v="6"/>
  </r>
  <r>
    <n v="108"/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x v="2836"/>
    <n v="1484115418"/>
    <b v="0"/>
    <n v="11"/>
    <b v="1"/>
    <s v="theater/plays"/>
    <n v="44.09"/>
    <x v="1"/>
    <n v="2017"/>
    <x v="6"/>
  </r>
  <r>
    <n v="100"/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x v="2837"/>
    <n v="1446241684"/>
    <b v="0"/>
    <n v="21"/>
    <b v="1"/>
    <s v="theater/plays"/>
    <n v="40.479999999999997"/>
    <x v="1"/>
    <n v="2015"/>
    <x v="6"/>
  </r>
  <r>
    <n v="120"/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x v="2838"/>
    <n v="1406039696"/>
    <b v="0"/>
    <n v="54"/>
    <b v="1"/>
    <s v="theater/plays"/>
    <n v="44.54"/>
    <x v="1"/>
    <n v="2014"/>
    <x v="6"/>
  </r>
  <r>
    <n v="111"/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x v="2839"/>
    <n v="1406958354"/>
    <b v="0"/>
    <n v="31"/>
    <b v="1"/>
    <s v="theater/plays"/>
    <n v="125.81"/>
    <x v="1"/>
    <n v="2014"/>
    <x v="6"/>
  </r>
  <r>
    <n v="104"/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x v="2840"/>
    <n v="1424825479"/>
    <b v="0"/>
    <n v="132"/>
    <b v="1"/>
    <s v="theater/plays"/>
    <n v="19.7"/>
    <x v="1"/>
    <n v="2015"/>
    <x v="6"/>
  </r>
  <r>
    <n v="1"/>
    <n v="2841"/>
    <s v="The Dead Loss"/>
    <s v="1920's London; two brothers try to make a name for themselves in the underground crime world but encounter a ruthless Irish mob boss."/>
    <x v="28"/>
    <n v="10"/>
    <x v="2"/>
    <x v="1"/>
    <s v="GBP"/>
    <n v="1450032297"/>
    <x v="2841"/>
    <n v="1444844697"/>
    <b v="0"/>
    <n v="1"/>
    <b v="0"/>
    <s v="theater/plays"/>
    <n v="10"/>
    <x v="1"/>
    <n v="2015"/>
    <x v="6"/>
  </r>
  <r>
    <n v="0"/>
    <n v="2842"/>
    <s v="HIDDEN: The FCO Plays"/>
    <s v="A play performed at the FCO Global Summit on the Preventing Sexual Violence Initiative, hosted by William Hague and Angelina Jolie"/>
    <x v="15"/>
    <n v="0"/>
    <x v="2"/>
    <x v="1"/>
    <s v="GBP"/>
    <n v="1403348400"/>
    <x v="2842"/>
    <n v="1401058295"/>
    <b v="0"/>
    <n v="0"/>
    <b v="0"/>
    <s v="theater/plays"/>
    <n v="0"/>
    <x v="1"/>
    <n v="2014"/>
    <x v="6"/>
  </r>
  <r>
    <n v="0"/>
    <n v="2843"/>
    <s v="Summer Adaptation of Fallen Angels"/>
    <s v="We're high school students directing a film adaptation of the play, Fallen Angels, written by NoÃ«l Coward and set in the 1920's."/>
    <x v="38"/>
    <n v="0"/>
    <x v="2"/>
    <x v="0"/>
    <s v="USD"/>
    <n v="1465790400"/>
    <x v="2843"/>
    <n v="1462210950"/>
    <b v="0"/>
    <n v="0"/>
    <b v="0"/>
    <s v="theater/plays"/>
    <n v="0"/>
    <x v="1"/>
    <n v="2016"/>
    <x v="6"/>
  </r>
  <r>
    <n v="5"/>
    <n v="2844"/>
    <s v="KabarettstÃ¼ck &quot;Dicht in da Nochtschicht&quot;"/>
    <s v="Zwei ausgebildete Schauspieler, ein Musiker - gemeinsam bringt man ein waschechtes KabarettstÃ¼ck auf die BÃ¼hne."/>
    <x v="131"/>
    <n v="30"/>
    <x v="2"/>
    <x v="15"/>
    <s v="EUR"/>
    <n v="1483535180"/>
    <x v="2844"/>
    <n v="1480943180"/>
    <b v="0"/>
    <n v="1"/>
    <b v="0"/>
    <s v="theater/plays"/>
    <n v="30"/>
    <x v="1"/>
    <n v="2016"/>
    <x v="6"/>
  </r>
  <r>
    <n v="32"/>
    <n v="2845"/>
    <s v="Haberdasher Theatre Inc. : Richard Greenbergâ€™s, The Maderati"/>
    <s v="The Maderati: A bitingly witty absurdest comedy, which pokes wickedly perceptive fun at NY artist lifestyle."/>
    <x v="51"/>
    <n v="2366"/>
    <x v="2"/>
    <x v="0"/>
    <s v="USD"/>
    <n v="1433723033"/>
    <x v="2845"/>
    <n v="1428539033"/>
    <b v="0"/>
    <n v="39"/>
    <b v="0"/>
    <s v="theater/plays"/>
    <n v="60.67"/>
    <x v="1"/>
    <n v="2015"/>
    <x v="6"/>
  </r>
  <r>
    <n v="0"/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x v="0"/>
    <s v="USD"/>
    <n v="1432917394"/>
    <x v="2846"/>
    <n v="1429029394"/>
    <b v="0"/>
    <n v="0"/>
    <b v="0"/>
    <s v="theater/plays"/>
    <n v="0"/>
    <x v="1"/>
    <n v="2015"/>
    <x v="6"/>
  </r>
  <r>
    <n v="0"/>
    <n v="2847"/>
    <s v="COLOR ME"/>
    <s v="Dark secrets come to light when Mariah meets Stella. They find a way to face the south's largest elephant in the room: RACISM."/>
    <x v="13"/>
    <n v="0"/>
    <x v="2"/>
    <x v="0"/>
    <s v="USD"/>
    <n v="1464031265"/>
    <x v="2847"/>
    <n v="1458847265"/>
    <b v="0"/>
    <n v="0"/>
    <b v="0"/>
    <s v="theater/plays"/>
    <n v="0"/>
    <x v="1"/>
    <n v="2016"/>
    <x v="6"/>
  </r>
  <r>
    <n v="0"/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x v="0"/>
    <s v="USD"/>
    <n v="1432913659"/>
    <x v="2848"/>
    <n v="1430321659"/>
    <b v="0"/>
    <n v="3"/>
    <b v="0"/>
    <s v="theater/plays"/>
    <n v="23.33"/>
    <x v="1"/>
    <n v="2015"/>
    <x v="6"/>
  </r>
  <r>
    <n v="1"/>
    <n v="2849"/>
    <s v="100, Acre Wood"/>
    <s v="NonSens!cal tackles the struggles of four people with mental health issues/disorders inspired by A.A Milne's Winnie the Pooh"/>
    <x v="2"/>
    <n v="5"/>
    <x v="2"/>
    <x v="1"/>
    <s v="GBP"/>
    <n v="1461406600"/>
    <x v="2849"/>
    <n v="1458814600"/>
    <b v="0"/>
    <n v="1"/>
    <b v="0"/>
    <s v="theater/plays"/>
    <n v="5"/>
    <x v="1"/>
    <n v="2016"/>
    <x v="6"/>
  </r>
  <r>
    <n v="4"/>
    <n v="2850"/>
    <s v="Romeo and Juliet...Choose Your Own Ending"/>
    <s v="Romeo and Juliet: Wouldn't it be great if they didn't all die at the end? Now YOU get to control the fate of these timeless characters!"/>
    <x v="6"/>
    <n v="311"/>
    <x v="2"/>
    <x v="0"/>
    <s v="USD"/>
    <n v="1409962211"/>
    <x v="2850"/>
    <n v="1407370211"/>
    <b v="0"/>
    <n v="13"/>
    <b v="0"/>
    <s v="theater/plays"/>
    <n v="23.92"/>
    <x v="1"/>
    <n v="2014"/>
    <x v="6"/>
  </r>
  <r>
    <n v="0"/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x v="17"/>
    <s v="EUR"/>
    <n v="1454109420"/>
    <x v="2851"/>
    <n v="1453334629"/>
    <b v="0"/>
    <n v="0"/>
    <b v="0"/>
    <s v="theater/plays"/>
    <n v="0"/>
    <x v="1"/>
    <n v="2016"/>
    <x v="6"/>
  </r>
  <r>
    <n v="2"/>
    <n v="2852"/>
    <s v="Freedom Train"/>
    <s v="Just one time back to the past on the Freedom Train will open your eyes and your lives will never ever be the same!"/>
    <x v="10"/>
    <n v="95"/>
    <x v="2"/>
    <x v="0"/>
    <s v="USD"/>
    <n v="1403312703"/>
    <x v="2852"/>
    <n v="1400720703"/>
    <b v="0"/>
    <n v="6"/>
    <b v="0"/>
    <s v="theater/plays"/>
    <n v="15.83"/>
    <x v="1"/>
    <n v="2014"/>
    <x v="6"/>
  </r>
  <r>
    <n v="0"/>
    <n v="2853"/>
    <s v="Eighteen Months- A Love Story Interrupted"/>
    <s v="Much has been written by women on breast cancer. Yet, there is little that has been written for the theatre on this by men. I have!"/>
    <x v="196"/>
    <n v="0"/>
    <x v="2"/>
    <x v="5"/>
    <s v="CAD"/>
    <n v="1410669297"/>
    <x v="2853"/>
    <n v="1405485297"/>
    <b v="0"/>
    <n v="0"/>
    <b v="0"/>
    <s v="theater/plays"/>
    <n v="0"/>
    <x v="1"/>
    <n v="2014"/>
    <x v="6"/>
  </r>
  <r>
    <n v="42"/>
    <n v="2854"/>
    <s v="Ultimate Political Selfie!"/>
    <s v="Almost Random Theatre's play about a candidate - with no policies - who is seeking election in May 2015"/>
    <x v="28"/>
    <n v="417"/>
    <x v="2"/>
    <x v="1"/>
    <s v="GBP"/>
    <n v="1431018719"/>
    <x v="2854"/>
    <n v="1429290719"/>
    <b v="0"/>
    <n v="14"/>
    <b v="0"/>
    <s v="theater/plays"/>
    <n v="29.79"/>
    <x v="1"/>
    <n v="2015"/>
    <x v="6"/>
  </r>
  <r>
    <n v="50"/>
    <n v="2855"/>
    <s v="STAGE READING for TETCNY"/>
    <s v="Raising funds to have a private stage reading for an upcoming play from THE ENSEMBLE THEATRE COMPANY OF NEW YORK (www.tetcny.org)"/>
    <x v="20"/>
    <n v="300"/>
    <x v="2"/>
    <x v="0"/>
    <s v="USD"/>
    <n v="1454110440"/>
    <x v="2855"/>
    <n v="1451607071"/>
    <b v="0"/>
    <n v="5"/>
    <b v="0"/>
    <s v="theater/plays"/>
    <n v="60"/>
    <x v="1"/>
    <n v="2016"/>
    <x v="6"/>
  </r>
  <r>
    <n v="5"/>
    <n v="2856"/>
    <s v="The JOkeress Going Live"/>
    <s v="This will be the fifth play of The Jokeress, based on the ebook/paperback novelette series. It is scifi, suspense, terror, and noir."/>
    <x v="9"/>
    <n v="146"/>
    <x v="2"/>
    <x v="0"/>
    <s v="USD"/>
    <n v="1439069640"/>
    <x v="2856"/>
    <n v="1433897647"/>
    <b v="0"/>
    <n v="6"/>
    <b v="0"/>
    <s v="theater/plays"/>
    <n v="24.33"/>
    <x v="1"/>
    <n v="2015"/>
    <x v="6"/>
  </r>
  <r>
    <n v="20"/>
    <n v="2857"/>
    <s v="Los Tradicionales"/>
    <s v="Somos una compaÃ±Ã­a de teatro independiente. Y en el 2017 queremos arrancar con el montaje de 3 obras._x000a_3 elencos, 3 espacios."/>
    <x v="114"/>
    <n v="7500"/>
    <x v="2"/>
    <x v="14"/>
    <s v="MXN"/>
    <n v="1487613600"/>
    <x v="2857"/>
    <n v="1482444295"/>
    <b v="0"/>
    <n v="15"/>
    <b v="0"/>
    <s v="theater/plays"/>
    <n v="500"/>
    <x v="1"/>
    <n v="2016"/>
    <x v="6"/>
  </r>
  <r>
    <n v="0"/>
    <n v="2858"/>
    <s v="Gay Party Superposh 'Winter Wonderland'"/>
    <s v="Een Gay Party in het centrum van Amersfoort. _x000a_Een geweldige avond uit, met een show, optredens en DJ's."/>
    <x v="28"/>
    <n v="0"/>
    <x v="2"/>
    <x v="9"/>
    <s v="EUR"/>
    <n v="1417778880"/>
    <x v="2858"/>
    <n v="1415711095"/>
    <b v="0"/>
    <n v="0"/>
    <b v="0"/>
    <s v="theater/plays"/>
    <n v="0"/>
    <x v="1"/>
    <n v="2014"/>
    <x v="6"/>
  </r>
  <r>
    <n v="2"/>
    <n v="2859"/>
    <s v="Grover Theatre Company (GTC)"/>
    <s v="A theatre company that will create works to inspire young people and get everyone involved."/>
    <x v="13"/>
    <n v="35"/>
    <x v="2"/>
    <x v="2"/>
    <s v="AUD"/>
    <n v="1444984904"/>
    <x v="2859"/>
    <n v="1439800904"/>
    <b v="0"/>
    <n v="1"/>
    <b v="0"/>
    <s v="theater/plays"/>
    <n v="35"/>
    <x v="1"/>
    <n v="2015"/>
    <x v="6"/>
  </r>
  <r>
    <n v="7"/>
    <n v="2860"/>
    <s v="Macbeth For President 2016"/>
    <s v="The Bard's classic tale set in the 2016 Presidential Campaign. Power, corruption, greed, and conspiracy. How far are you willing to go?"/>
    <x v="23"/>
    <n v="266"/>
    <x v="2"/>
    <x v="0"/>
    <s v="USD"/>
    <n v="1466363576"/>
    <x v="2860"/>
    <n v="1461179576"/>
    <b v="0"/>
    <n v="9"/>
    <b v="0"/>
    <s v="theater/plays"/>
    <n v="29.56"/>
    <x v="1"/>
    <n v="2016"/>
    <x v="6"/>
  </r>
  <r>
    <n v="32"/>
    <n v="2861"/>
    <s v="Julius Caesar"/>
    <s v="The University of Queensland Drama Production Course is putting on an adaptation of William Shakespeares Julius Caesar"/>
    <x v="49"/>
    <n v="80"/>
    <x v="2"/>
    <x v="2"/>
    <s v="AUD"/>
    <n v="1443103848"/>
    <x v="2861"/>
    <n v="1441894248"/>
    <b v="0"/>
    <n v="3"/>
    <b v="0"/>
    <s v="theater/plays"/>
    <n v="26.67"/>
    <x v="1"/>
    <n v="2015"/>
    <x v="6"/>
  </r>
  <r>
    <n v="0"/>
    <n v="2862"/>
    <s v="Get Your Life Back"/>
    <s v="&quot;Get Your Life Back&quot; is a dynamic stage play that deals with true issues of life that reign in the lives of many people everyday."/>
    <x v="83"/>
    <n v="55"/>
    <x v="2"/>
    <x v="0"/>
    <s v="USD"/>
    <n v="1403636229"/>
    <x v="2862"/>
    <n v="1401044229"/>
    <b v="0"/>
    <n v="3"/>
    <b v="0"/>
    <s v="theater/plays"/>
    <n v="18.329999999999998"/>
    <x v="1"/>
    <n v="2014"/>
    <x v="6"/>
  </r>
  <r>
    <n v="0"/>
    <n v="2863"/>
    <s v="Equality Theatre"/>
    <s v="I would like to start a Acting Company that supports and includes LGBTQ youth and young adults in very conservative North Texas"/>
    <x v="63"/>
    <n v="20"/>
    <x v="2"/>
    <x v="0"/>
    <s v="USD"/>
    <n v="1410279123"/>
    <x v="2863"/>
    <n v="1405095123"/>
    <b v="0"/>
    <n v="1"/>
    <b v="0"/>
    <s v="theater/plays"/>
    <n v="20"/>
    <x v="1"/>
    <n v="2014"/>
    <x v="6"/>
  </r>
  <r>
    <n v="2"/>
    <n v="2864"/>
    <s v="'Haunting Julia' by Alan Ayckbourn"/>
    <s v="Accessible, original theatre for all!"/>
    <x v="30"/>
    <n v="40"/>
    <x v="2"/>
    <x v="1"/>
    <s v="GBP"/>
    <n v="1437139080"/>
    <x v="2864"/>
    <n v="1434552207"/>
    <b v="0"/>
    <n v="3"/>
    <b v="0"/>
    <s v="theater/plays"/>
    <n v="13.33"/>
    <x v="1"/>
    <n v="2015"/>
    <x v="6"/>
  </r>
  <r>
    <n v="0"/>
    <n v="2865"/>
    <s v="FRINGE 2015 by YER Productions"/>
    <s v="Prepare to be Swept Away. Three short plays from three master playwrights; LANDFALL, SNIPER and DANGERS of TOBACCO!"/>
    <x v="374"/>
    <n v="0"/>
    <x v="2"/>
    <x v="0"/>
    <s v="USD"/>
    <n v="1420512259"/>
    <x v="2865"/>
    <n v="1415328259"/>
    <b v="0"/>
    <n v="0"/>
    <b v="0"/>
    <s v="theater/plays"/>
    <n v="0"/>
    <x v="1"/>
    <n v="2014"/>
    <x v="6"/>
  </r>
  <r>
    <n v="1"/>
    <n v="2866"/>
    <s v="Church Folk Can Be Dangerous People"/>
    <s v="The reality is dark, sinister. The milieu is not as friendly as it claims. What is this place? Where is it? Is it your local church?"/>
    <x v="10"/>
    <n v="45"/>
    <x v="2"/>
    <x v="0"/>
    <s v="USD"/>
    <n v="1476482400"/>
    <x v="2866"/>
    <n v="1473893721"/>
    <b v="0"/>
    <n v="2"/>
    <b v="0"/>
    <s v="theater/plays"/>
    <n v="22.5"/>
    <x v="1"/>
    <n v="2016"/>
    <x v="6"/>
  </r>
  <r>
    <n v="20"/>
    <n v="2867"/>
    <s v="A Midsummer Night's Dream"/>
    <s v="This production is being put together by Wilson's newest professional theater company, the Wyldepine Players in conjunction w/ Taiplab"/>
    <x v="30"/>
    <n v="504"/>
    <x v="2"/>
    <x v="0"/>
    <s v="USD"/>
    <n v="1467604800"/>
    <x v="2867"/>
    <n v="1465533672"/>
    <b v="0"/>
    <n v="10"/>
    <b v="0"/>
    <s v="theater/plays"/>
    <n v="50.4"/>
    <x v="1"/>
    <n v="2016"/>
    <x v="6"/>
  </r>
  <r>
    <n v="42"/>
    <n v="2868"/>
    <s v="Becoming UNZIPPED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x v="2868"/>
    <n v="1473105054"/>
    <b v="0"/>
    <n v="60"/>
    <b v="0"/>
    <s v="theater/plays"/>
    <n v="105.03"/>
    <x v="1"/>
    <n v="2016"/>
    <x v="6"/>
  </r>
  <r>
    <n v="1"/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x v="0"/>
    <s v="USD"/>
    <n v="1468937681"/>
    <x v="2869"/>
    <n v="1466345681"/>
    <b v="0"/>
    <n v="5"/>
    <b v="0"/>
    <s v="theater/plays"/>
    <n v="35.4"/>
    <x v="1"/>
    <n v="2016"/>
    <x v="6"/>
  </r>
  <r>
    <n v="15"/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x v="0"/>
    <s v="USD"/>
    <n v="1400301165"/>
    <x v="2870"/>
    <n v="1397709165"/>
    <b v="0"/>
    <n v="9"/>
    <b v="0"/>
    <s v="theater/plays"/>
    <n v="83.33"/>
    <x v="1"/>
    <n v="2014"/>
    <x v="6"/>
  </r>
  <r>
    <n v="5"/>
    <n v="2871"/>
    <s v="The Bill Cosby Assault, a play"/>
    <s v="America's dad or serial rapist? Or both? The stories of the Bill Cosby accusers and the society so skeptical of them."/>
    <x v="3"/>
    <n v="467"/>
    <x v="2"/>
    <x v="0"/>
    <s v="USD"/>
    <n v="1419183813"/>
    <x v="2871"/>
    <n v="1417455813"/>
    <b v="0"/>
    <n v="13"/>
    <b v="0"/>
    <s v="theater/plays"/>
    <n v="35.92"/>
    <x v="1"/>
    <n v="2014"/>
    <x v="6"/>
  </r>
  <r>
    <n v="0"/>
    <n v="2872"/>
    <s v="Loud Arts"/>
    <s v="Local Theatre group in Loudoun County, Virginia. Looking for funds to start producing shows!"/>
    <x v="9"/>
    <n v="0"/>
    <x v="2"/>
    <x v="0"/>
    <s v="USD"/>
    <n v="1434768438"/>
    <x v="2872"/>
    <n v="1429584438"/>
    <b v="0"/>
    <n v="0"/>
    <b v="0"/>
    <s v="theater/plays"/>
    <n v="0"/>
    <x v="1"/>
    <n v="2015"/>
    <x v="6"/>
  </r>
  <r>
    <n v="38"/>
    <n v="2873"/>
    <s v="&quot;Fortune's Child&quot; by Mark Scharf"/>
    <s v="DC/Baltimore AEA actors band together produce a world premiere of a touching, bittersweet, award winning play about letting go to live"/>
    <x v="30"/>
    <n v="953"/>
    <x v="2"/>
    <x v="0"/>
    <s v="USD"/>
    <n v="1422473831"/>
    <x v="2873"/>
    <n v="1419881831"/>
    <b v="0"/>
    <n v="8"/>
    <b v="0"/>
    <s v="theater/plays"/>
    <n v="119.13"/>
    <x v="1"/>
    <n v="2014"/>
    <x v="6"/>
  </r>
  <r>
    <n v="5"/>
    <n v="2874"/>
    <s v="Lead Players Theatre Company"/>
    <s v="We present Classics made for the 21st Century and we need a space! Please help us rent a space for The Importance of Being Earnest!"/>
    <x v="10"/>
    <n v="271"/>
    <x v="2"/>
    <x v="0"/>
    <s v="USD"/>
    <n v="1484684186"/>
    <x v="2874"/>
    <n v="1482092186"/>
    <b v="0"/>
    <n v="3"/>
    <b v="0"/>
    <s v="theater/plays"/>
    <n v="90.33"/>
    <x v="1"/>
    <n v="2016"/>
    <x v="6"/>
  </r>
  <r>
    <n v="0"/>
    <n v="2875"/>
    <s v="Right Tracey!"/>
    <s v="Play about Tracey a gay man trapped in his room by his Bible thumping mother. He finds love but the room can not keep the love alive."/>
    <x v="22"/>
    <n v="7"/>
    <x v="2"/>
    <x v="0"/>
    <s v="USD"/>
    <n v="1462417493"/>
    <x v="2875"/>
    <n v="1459825493"/>
    <b v="0"/>
    <n v="3"/>
    <b v="0"/>
    <s v="theater/plays"/>
    <n v="2.33"/>
    <x v="1"/>
    <n v="2016"/>
    <x v="6"/>
  </r>
  <r>
    <n v="0"/>
    <n v="2876"/>
    <s v="The Sins of Bad People  Urban Stage Play"/>
    <s v="Charlotte NC playwright looking to showcase a series of three stage plays.  Plays are funny, completed and ready to run!"/>
    <x v="60"/>
    <n v="0"/>
    <x v="2"/>
    <x v="0"/>
    <s v="USD"/>
    <n v="1437069079"/>
    <x v="2876"/>
    <n v="1434477079"/>
    <b v="0"/>
    <n v="0"/>
    <b v="0"/>
    <s v="theater/plays"/>
    <n v="0"/>
    <x v="1"/>
    <n v="2015"/>
    <x v="6"/>
  </r>
  <r>
    <n v="11"/>
    <n v="2877"/>
    <s v="COLLABORATION: WARHOL &amp; BASQUIAT"/>
    <s v="Two of the 20th Centuryâ€™s Greatest Artists _x000a_navigate the perilous terrain of Art &amp; Fame _x000a_in a historic Collaboration."/>
    <x v="12"/>
    <n v="650"/>
    <x v="2"/>
    <x v="0"/>
    <s v="USD"/>
    <n v="1480525200"/>
    <x v="2877"/>
    <n v="1477781724"/>
    <b v="0"/>
    <n v="6"/>
    <b v="0"/>
    <s v="theater/plays"/>
    <n v="108.33"/>
    <x v="1"/>
    <n v="2016"/>
    <x v="6"/>
  </r>
  <r>
    <n v="2"/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x v="1"/>
    <s v="GBP"/>
    <n v="1435934795"/>
    <x v="2878"/>
    <n v="1430750795"/>
    <b v="0"/>
    <n v="4"/>
    <b v="0"/>
    <s v="theater/plays"/>
    <n v="15.75"/>
    <x v="1"/>
    <n v="2015"/>
    <x v="6"/>
  </r>
  <r>
    <n v="0"/>
    <n v="2879"/>
    <s v="Girls, Ladies and Women - A Gospel Drama"/>
    <s v="She that fines a husband? Wait, is that right? Girl... you better check yourself, before you wreck yourself!"/>
    <x v="375"/>
    <n v="29"/>
    <x v="2"/>
    <x v="0"/>
    <s v="USD"/>
    <n v="1453310661"/>
    <x v="2879"/>
    <n v="1450718661"/>
    <b v="0"/>
    <n v="1"/>
    <b v="0"/>
    <s v="theater/plays"/>
    <n v="29"/>
    <x v="1"/>
    <n v="2015"/>
    <x v="6"/>
  </r>
  <r>
    <n v="23"/>
    <n v="2880"/>
    <s v="BELIEF on the Isle of Skye"/>
    <s v="BELIEF leaves res &amp; crosses nations, swims the Atlantic, landing on Isle where Salish meets Gaelic, where humanity transcends barriers"/>
    <x v="14"/>
    <n v="2800"/>
    <x v="2"/>
    <x v="0"/>
    <s v="USD"/>
    <n v="1440090300"/>
    <x v="2880"/>
    <n v="1436305452"/>
    <b v="0"/>
    <n v="29"/>
    <b v="0"/>
    <s v="theater/plays"/>
    <n v="96.55"/>
    <x v="1"/>
    <n v="2015"/>
    <x v="6"/>
  </r>
  <r>
    <n v="0"/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x v="0"/>
    <s v="USD"/>
    <n v="1417620036"/>
    <x v="2881"/>
    <n v="1412432436"/>
    <b v="0"/>
    <n v="0"/>
    <b v="0"/>
    <s v="theater/plays"/>
    <n v="0"/>
    <x v="1"/>
    <n v="2014"/>
    <x v="6"/>
  </r>
  <r>
    <n v="34"/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x v="0"/>
    <s v="USD"/>
    <n v="1462112318"/>
    <x v="2882"/>
    <n v="1459520318"/>
    <b v="0"/>
    <n v="4"/>
    <b v="0"/>
    <s v="theater/plays"/>
    <n v="63"/>
    <x v="1"/>
    <n v="2016"/>
    <x v="6"/>
  </r>
  <r>
    <n v="19"/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x v="0"/>
    <s v="USD"/>
    <n v="1454734740"/>
    <x v="2883"/>
    <n v="1451684437"/>
    <b v="0"/>
    <n v="5"/>
    <b v="0"/>
    <s v="theater/plays"/>
    <n v="381.6"/>
    <x v="1"/>
    <n v="2016"/>
    <x v="6"/>
  </r>
  <r>
    <n v="0"/>
    <n v="2884"/>
    <s v="The Lizard King, a play by Jay Jeff Jones"/>
    <s v="Come explore the dream world of Jim Morrison, rock singer, mystic, poet, shaman."/>
    <x v="101"/>
    <n v="185"/>
    <x v="2"/>
    <x v="0"/>
    <s v="USD"/>
    <n v="1417800435"/>
    <x v="2884"/>
    <n v="1415208435"/>
    <b v="0"/>
    <n v="4"/>
    <b v="0"/>
    <s v="theater/plays"/>
    <n v="46.25"/>
    <x v="1"/>
    <n v="2014"/>
    <x v="6"/>
  </r>
  <r>
    <n v="33"/>
    <n v="2885"/>
    <s v="The Wedding"/>
    <s v="An historic and proud work of Polish nationalistic literature performed on stage."/>
    <x v="44"/>
    <n v="130"/>
    <x v="2"/>
    <x v="0"/>
    <s v="USD"/>
    <n v="1426294201"/>
    <x v="2885"/>
    <n v="1423705801"/>
    <b v="0"/>
    <n v="5"/>
    <b v="0"/>
    <s v="theater/plays"/>
    <n v="26"/>
    <x v="1"/>
    <n v="2015"/>
    <x v="6"/>
  </r>
  <r>
    <n v="5"/>
    <n v="2886"/>
    <s v="Artists' tickets to VARIATIONS ON FAMILY"/>
    <s v="Help us provide half-price tickets to the 11th annual Variations Project, allowing our fellow artists to see this wonderful production."/>
    <x v="48"/>
    <n v="10"/>
    <x v="2"/>
    <x v="0"/>
    <s v="USD"/>
    <n v="1442635140"/>
    <x v="2886"/>
    <n v="1442243484"/>
    <b v="0"/>
    <n v="1"/>
    <b v="0"/>
    <s v="theater/plays"/>
    <n v="10"/>
    <x v="1"/>
    <n v="2015"/>
    <x v="6"/>
  </r>
  <r>
    <n v="0"/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x v="0"/>
    <s v="USD"/>
    <n v="1420971324"/>
    <x v="2887"/>
    <n v="1418379324"/>
    <b v="0"/>
    <n v="1"/>
    <b v="0"/>
    <s v="theater/plays"/>
    <n v="5"/>
    <x v="1"/>
    <n v="2014"/>
    <x v="6"/>
  </r>
  <r>
    <n v="0"/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x v="0"/>
    <s v="USD"/>
    <n v="1413608340"/>
    <x v="2888"/>
    <n v="1412945440"/>
    <b v="0"/>
    <n v="0"/>
    <b v="0"/>
    <s v="theater/plays"/>
    <n v="0"/>
    <x v="1"/>
    <n v="2014"/>
    <x v="6"/>
  </r>
  <r>
    <n v="38"/>
    <n v="2889"/>
    <s v="Halfway, Nebraska"/>
    <s v="Halfway, Nebraska explores the limits of hope and what it means to love someone who may be too far damaged to save."/>
    <x v="9"/>
    <n v="1142"/>
    <x v="2"/>
    <x v="0"/>
    <s v="USD"/>
    <n v="1409344985"/>
    <x v="2889"/>
    <n v="1406752985"/>
    <b v="0"/>
    <n v="14"/>
    <b v="0"/>
    <s v="theater/plays"/>
    <n v="81.569999999999993"/>
    <x v="1"/>
    <n v="2014"/>
    <x v="6"/>
  </r>
  <r>
    <n v="1"/>
    <n v="2890"/>
    <s v="the Savannah Disputation"/>
    <s v="This Theological Comedy tells a story of when seemingly similar beliefs are discovered to be worlds apart; Damnation-Southern Style."/>
    <x v="13"/>
    <n v="21"/>
    <x v="2"/>
    <x v="0"/>
    <s v="USD"/>
    <n v="1407553200"/>
    <x v="2890"/>
    <n v="1405100992"/>
    <b v="0"/>
    <n v="3"/>
    <b v="0"/>
    <s v="theater/plays"/>
    <n v="7"/>
    <x v="1"/>
    <n v="2014"/>
    <x v="6"/>
  </r>
  <r>
    <n v="3"/>
    <n v="2891"/>
    <s v="Literacy for Brooklyn Kids"/>
    <s v="Did you know that we are enriching the lives of Brooklyn kids through literacy and educational theater? We just need a little help."/>
    <x v="3"/>
    <n v="273"/>
    <x v="2"/>
    <x v="0"/>
    <s v="USD"/>
    <n v="1460751128"/>
    <x v="2891"/>
    <n v="1455570728"/>
    <b v="0"/>
    <n v="10"/>
    <b v="0"/>
    <s v="theater/plays"/>
    <n v="27.3"/>
    <x v="1"/>
    <n v="2016"/>
    <x v="6"/>
  </r>
  <r>
    <n v="9"/>
    <n v="2892"/>
    <s v="Something Precious"/>
    <s v="Something Precious is the world's first musical to alert folks to the harmful effects of technology on the human spirit."/>
    <x v="62"/>
    <n v="500"/>
    <x v="2"/>
    <x v="0"/>
    <s v="USD"/>
    <n v="1409000400"/>
    <x v="2892"/>
    <n v="1408381704"/>
    <b v="0"/>
    <n v="17"/>
    <b v="0"/>
    <s v="theater/plays"/>
    <n v="29.41"/>
    <x v="1"/>
    <n v="2014"/>
    <x v="6"/>
  </r>
  <r>
    <n v="1"/>
    <n v="2893"/>
    <s v="REDISCOVERING KIA THE PLAY"/>
    <s v="Fundraising for REDISCOVERING KIA THE PLAY"/>
    <x v="10"/>
    <n v="25"/>
    <x v="2"/>
    <x v="0"/>
    <s v="USD"/>
    <n v="1420768800"/>
    <x v="2893"/>
    <n v="1415644395"/>
    <b v="0"/>
    <n v="2"/>
    <b v="0"/>
    <s v="theater/plays"/>
    <n v="12.5"/>
    <x v="1"/>
    <n v="2014"/>
    <x v="6"/>
  </r>
  <r>
    <n v="0"/>
    <n v="2894"/>
    <s v="How Could You Do This To Me (The Stage Play)"/>
    <s v="This Is A Story About A Woman A Man And A Woman"/>
    <x v="63"/>
    <n v="0"/>
    <x v="2"/>
    <x v="0"/>
    <s v="USD"/>
    <n v="1428100815"/>
    <x v="2894"/>
    <n v="1422920415"/>
    <b v="0"/>
    <n v="0"/>
    <b v="0"/>
    <s v="theater/plays"/>
    <n v="0"/>
    <x v="1"/>
    <n v="2015"/>
    <x v="6"/>
  </r>
  <r>
    <n v="5"/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x v="0"/>
    <s v="USD"/>
    <n v="1403470800"/>
    <x v="2895"/>
    <n v="1403356792"/>
    <b v="0"/>
    <n v="4"/>
    <b v="0"/>
    <s v="theater/plays"/>
    <n v="5.75"/>
    <x v="1"/>
    <n v="2014"/>
    <x v="6"/>
  </r>
  <r>
    <n v="21"/>
    <n v="2896"/>
    <s v="&quot;Miracle on 34th Street&quot; - We believe. Do you believe in us?"/>
    <s v="&quot;Miracle on 34th Street&quot; is about faith and believing in others. _x000a_We believe. Do you?"/>
    <x v="9"/>
    <n v="625"/>
    <x v="2"/>
    <x v="0"/>
    <s v="USD"/>
    <n v="1481522400"/>
    <x v="2896"/>
    <n v="1480283321"/>
    <b v="0"/>
    <n v="12"/>
    <b v="0"/>
    <s v="theater/plays"/>
    <n v="52.08"/>
    <x v="1"/>
    <n v="2016"/>
    <x v="6"/>
  </r>
  <r>
    <n v="5"/>
    <n v="2897"/>
    <s v="CAYCE"/>
    <s v="A unique stage play about the epic struggle of psychic Edgar Cayce to deal with his extraordinary abilities and find his place in life."/>
    <x v="14"/>
    <n v="550"/>
    <x v="2"/>
    <x v="0"/>
    <s v="USD"/>
    <n v="1444577345"/>
    <x v="2897"/>
    <n v="1441985458"/>
    <b v="0"/>
    <n v="3"/>
    <b v="0"/>
    <s v="theater/plays"/>
    <n v="183.33"/>
    <x v="1"/>
    <n v="2015"/>
    <x v="6"/>
  </r>
  <r>
    <n v="4"/>
    <n v="2898"/>
    <s v="Galaxy Express - The Play"/>
    <s v="This is an action packed Sci-Fi stage play, using foam latex creature puppets, projected video footage, and audience participation."/>
    <x v="51"/>
    <n v="316"/>
    <x v="2"/>
    <x v="0"/>
    <s v="USD"/>
    <n v="1446307053"/>
    <x v="2898"/>
    <n v="1443715053"/>
    <b v="0"/>
    <n v="12"/>
    <b v="0"/>
    <s v="theater/plays"/>
    <n v="26.33"/>
    <x v="1"/>
    <n v="2015"/>
    <x v="6"/>
  </r>
  <r>
    <n v="0"/>
    <n v="2899"/>
    <s v="The Esoteric Camgirl"/>
    <s v="Sex, intrigue, lust, &amp; love; follow the lives of two individuals as their romance turns from innocent online flirting to something more"/>
    <x v="3"/>
    <n v="0"/>
    <x v="2"/>
    <x v="0"/>
    <s v="USD"/>
    <n v="1469325158"/>
    <x v="2899"/>
    <n v="1464141158"/>
    <b v="0"/>
    <n v="0"/>
    <b v="0"/>
    <s v="theater/plays"/>
    <n v="0"/>
    <x v="1"/>
    <n v="2016"/>
    <x v="6"/>
  </r>
  <r>
    <n v="62"/>
    <n v="2900"/>
    <s v="Bring Oedipus Revenant to Life!"/>
    <s v="In October, we plan to premiere Oedipus Revenant, a historically grounded horror adaptation of Sophoclesâ€™ classic, Oedipus the Tyrant."/>
    <x v="62"/>
    <n v="3405"/>
    <x v="2"/>
    <x v="0"/>
    <s v="USD"/>
    <n v="1407562632"/>
    <x v="2900"/>
    <n v="1404970632"/>
    <b v="0"/>
    <n v="7"/>
    <b v="0"/>
    <s v="theater/plays"/>
    <n v="486.43"/>
    <x v="1"/>
    <n v="2014"/>
    <x v="6"/>
  </r>
  <r>
    <n v="1"/>
    <n v="2901"/>
    <s v="Avarimor Series (Audio Plays)"/>
    <s v="How can the visual age appreciate something that cant see? With these Audio Plays I will show you, if your willing to listen."/>
    <x v="47"/>
    <n v="6"/>
    <x v="2"/>
    <x v="0"/>
    <s v="USD"/>
    <n v="1423345339"/>
    <x v="2901"/>
    <n v="1418161339"/>
    <b v="0"/>
    <n v="2"/>
    <b v="0"/>
    <s v="theater/plays"/>
    <n v="3"/>
    <x v="1"/>
    <n v="2014"/>
    <x v="6"/>
  </r>
  <r>
    <n v="0"/>
    <n v="2902"/>
    <s v="Bring the iconic story of Leontyne Price to the stage."/>
    <s v="Help me honor and bring &quot;The American Soprano&quot; Leontyne Price back to the stage one more time."/>
    <x v="60"/>
    <n v="25"/>
    <x v="2"/>
    <x v="0"/>
    <s v="USD"/>
    <n v="1440412396"/>
    <x v="2902"/>
    <n v="1437820396"/>
    <b v="0"/>
    <n v="1"/>
    <b v="0"/>
    <s v="theater/plays"/>
    <n v="25"/>
    <x v="1"/>
    <n v="2015"/>
    <x v="6"/>
  </r>
  <r>
    <n v="1"/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x v="0"/>
    <s v="USD"/>
    <n v="1441771218"/>
    <x v="2903"/>
    <n v="1436587218"/>
    <b v="0"/>
    <n v="4"/>
    <b v="0"/>
    <s v="theater/plays"/>
    <n v="9.75"/>
    <x v="1"/>
    <n v="2015"/>
    <x v="6"/>
  </r>
  <r>
    <n v="5"/>
    <n v="2904"/>
    <s v="The Love Shack"/>
    <s v="A Tequila slammer with a slice of Tarantino, a line of the London Fringe scene and a shot of â€œBreaking Badâ€. New Writing."/>
    <x v="15"/>
    <n v="75"/>
    <x v="2"/>
    <x v="1"/>
    <s v="GBP"/>
    <n v="1415534400"/>
    <x v="2904"/>
    <n v="1414538031"/>
    <b v="0"/>
    <n v="4"/>
    <b v="0"/>
    <s v="theater/plays"/>
    <n v="18.75"/>
    <x v="1"/>
    <n v="2014"/>
    <x v="6"/>
  </r>
  <r>
    <n v="18"/>
    <n v="2905"/>
    <s v="DIANA's &quot;Late: A Cowboy Song&quot; by Sarah Ruhl"/>
    <s v="Philly-based feminist theatre's inaugural production about a woman's friendship with an awesome lady cowboy."/>
    <x v="8"/>
    <n v="622"/>
    <x v="2"/>
    <x v="0"/>
    <s v="USD"/>
    <n v="1473211313"/>
    <x v="2905"/>
    <n v="1472001713"/>
    <b v="0"/>
    <n v="17"/>
    <b v="0"/>
    <s v="theater/plays"/>
    <n v="36.590000000000003"/>
    <x v="1"/>
    <n v="2016"/>
    <x v="6"/>
  </r>
  <r>
    <n v="9"/>
    <n v="2906"/>
    <s v="NO HOMO at Atwater Village Theatre"/>
    <s v="The smash hit, award-winning comedy sashays onto the Los Angeles Theater Scene in a fabulous new production at Atwater Village Theatre."/>
    <x v="12"/>
    <n v="565"/>
    <x v="2"/>
    <x v="0"/>
    <s v="USD"/>
    <n v="1438390800"/>
    <x v="2906"/>
    <n v="1436888066"/>
    <b v="0"/>
    <n v="7"/>
    <b v="0"/>
    <s v="theater/plays"/>
    <n v="80.709999999999994"/>
    <x v="1"/>
    <n v="2015"/>
    <x v="6"/>
  </r>
  <r>
    <n v="0"/>
    <n v="2907"/>
    <s v="Little Nell's - a play"/>
    <s v="Spend an evening in the afterlife with some of the greatest women who ever lived. LITTLE NELL's,by Jill Hughes, Los Angeles- June, 2016"/>
    <x v="30"/>
    <n v="2"/>
    <x v="2"/>
    <x v="0"/>
    <s v="USD"/>
    <n v="1463259837"/>
    <x v="2907"/>
    <n v="1458075837"/>
    <b v="0"/>
    <n v="2"/>
    <b v="0"/>
    <s v="theater/plays"/>
    <n v="1"/>
    <x v="1"/>
    <n v="2016"/>
    <x v="6"/>
  </r>
  <r>
    <n v="3"/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x v="0"/>
    <s v="USD"/>
    <n v="1465407219"/>
    <x v="2908"/>
    <n v="1462815219"/>
    <b v="0"/>
    <n v="5"/>
    <b v="0"/>
    <s v="theater/plays"/>
    <n v="52.8"/>
    <x v="1"/>
    <n v="2016"/>
    <x v="6"/>
  </r>
  <r>
    <n v="0"/>
    <n v="2909"/>
    <s v="CONVERSATIONS WITH AN AVERAGE JOE"/>
    <s v="CONVERSATIONS WITH AN AVERAGE JOE tells our stories exposing those in charge of our lives and tells how to take control of country back"/>
    <x v="237"/>
    <n v="20"/>
    <x v="2"/>
    <x v="0"/>
    <s v="USD"/>
    <n v="1416944760"/>
    <x v="2909"/>
    <n v="1413527001"/>
    <b v="0"/>
    <n v="1"/>
    <b v="0"/>
    <s v="theater/plays"/>
    <n v="20"/>
    <x v="1"/>
    <n v="2014"/>
    <x v="6"/>
  </r>
  <r>
    <n v="0"/>
    <n v="2910"/>
    <s v="Strive"/>
    <s v="Free drama, dance and singing workshops for disadvantaged young people to inspire, create and help them follow their dreams."/>
    <x v="11"/>
    <n v="1"/>
    <x v="2"/>
    <x v="1"/>
    <s v="GBP"/>
    <n v="1434139887"/>
    <x v="2910"/>
    <n v="1428955887"/>
    <b v="0"/>
    <n v="1"/>
    <b v="0"/>
    <s v="theater/plays"/>
    <n v="1"/>
    <x v="1"/>
    <n v="2015"/>
    <x v="6"/>
  </r>
  <r>
    <n v="37"/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x v="0"/>
    <s v="USD"/>
    <n v="1435429626"/>
    <x v="2911"/>
    <n v="1431973626"/>
    <b v="0"/>
    <n v="14"/>
    <b v="0"/>
    <s v="theater/plays"/>
    <n v="46.93"/>
    <x v="1"/>
    <n v="2015"/>
    <x v="6"/>
  </r>
  <r>
    <n v="14"/>
    <n v="2912"/>
    <s v="Fair Play"/>
    <s v="Set in Iceland, Fair Play is a a dark comedy- a play within a play. An extravaganza, fueled by Absinthe, and touched by the Surreal."/>
    <x v="377"/>
    <n v="2030"/>
    <x v="2"/>
    <x v="0"/>
    <s v="USD"/>
    <n v="1452827374"/>
    <x v="2912"/>
    <n v="1450235374"/>
    <b v="0"/>
    <n v="26"/>
    <b v="0"/>
    <s v="theater/plays"/>
    <n v="78.08"/>
    <x v="1"/>
    <n v="2015"/>
    <x v="6"/>
  </r>
  <r>
    <n v="0"/>
    <n v="2913"/>
    <s v="The Salem Haunted Magic Show"/>
    <s v="A LIVE history infused, frightening magic and mind reading show in the heart of the Halloween capital of the world, Salem, MA!!"/>
    <x v="3"/>
    <n v="2"/>
    <x v="2"/>
    <x v="0"/>
    <s v="USD"/>
    <n v="1410041339"/>
    <x v="2913"/>
    <n v="1404857339"/>
    <b v="0"/>
    <n v="2"/>
    <b v="0"/>
    <s v="theater/plays"/>
    <n v="1"/>
    <x v="1"/>
    <n v="2014"/>
    <x v="6"/>
  </r>
  <r>
    <n v="0"/>
    <n v="2914"/>
    <s v="Hercules the Panto"/>
    <s v="Hercules must complete four challenges in order to meet the father he never knew"/>
    <x v="31"/>
    <n v="1"/>
    <x v="2"/>
    <x v="1"/>
    <s v="GBP"/>
    <n v="1426365994"/>
    <x v="2914"/>
    <n v="1421185594"/>
    <b v="0"/>
    <n v="1"/>
    <b v="0"/>
    <s v="theater/plays"/>
    <n v="1"/>
    <x v="1"/>
    <n v="2015"/>
    <x v="6"/>
  </r>
  <r>
    <n v="61"/>
    <n v="2915"/>
    <s v="A Grimm Night for Hans Christian Anderson"/>
    <s v="An inclusive, cross community, multi-cultural theatre production for children aged 3 to 16 and their families"/>
    <x v="28"/>
    <n v="611"/>
    <x v="2"/>
    <x v="1"/>
    <s v="GBP"/>
    <n v="1458117190"/>
    <x v="2915"/>
    <n v="1455528790"/>
    <b v="0"/>
    <n v="3"/>
    <b v="0"/>
    <s v="theater/plays"/>
    <n v="203.67"/>
    <x v="1"/>
    <n v="2016"/>
    <x v="6"/>
  </r>
  <r>
    <n v="8"/>
    <n v="2916"/>
    <s v="An Interview With Gaddafi - The Stage Play"/>
    <s v="The moving dramatisation of one man's journey to find the truth behind the Libyan regime change."/>
    <x v="378"/>
    <n v="145"/>
    <x v="2"/>
    <x v="1"/>
    <s v="GBP"/>
    <n v="1400498789"/>
    <x v="2916"/>
    <n v="1398511589"/>
    <b v="0"/>
    <n v="7"/>
    <b v="0"/>
    <s v="theater/plays"/>
    <n v="20.71"/>
    <x v="1"/>
    <n v="2014"/>
    <x v="6"/>
  </r>
  <r>
    <n v="22"/>
    <n v="2917"/>
    <s v="Elevation Twelfth Night"/>
    <s v="Cross dressing, cross gartering, crossed swords. Cross a bridge and come see this fantastically fun rendition of Twelfth Night"/>
    <x v="13"/>
    <n v="437"/>
    <x v="2"/>
    <x v="0"/>
    <s v="USD"/>
    <n v="1442381847"/>
    <x v="2917"/>
    <n v="1440826647"/>
    <b v="0"/>
    <n v="9"/>
    <b v="0"/>
    <s v="theater/plays"/>
    <n v="48.56"/>
    <x v="1"/>
    <n v="2015"/>
    <x v="6"/>
  </r>
  <r>
    <n v="27"/>
    <n v="2918"/>
    <s v="When Johnny Comes Marching Home"/>
    <s v="A meta-theatrical retelling of Chekhov's Three Sisters, framed with Civil War Hymns, Dance, and wild theatricality."/>
    <x v="10"/>
    <n v="1362"/>
    <x v="2"/>
    <x v="0"/>
    <s v="USD"/>
    <n v="1446131207"/>
    <x v="2918"/>
    <n v="1443712007"/>
    <b v="0"/>
    <n v="20"/>
    <b v="0"/>
    <s v="theater/plays"/>
    <n v="68.099999999999994"/>
    <x v="1"/>
    <n v="2015"/>
    <x v="6"/>
  </r>
  <r>
    <n v="9"/>
    <n v="2919"/>
    <s v="While the Stars Fall"/>
    <s v="A full staged reading of a new play about a boy who learns how to be happy from the most unexpected person."/>
    <x v="20"/>
    <n v="51"/>
    <x v="2"/>
    <x v="0"/>
    <s v="USD"/>
    <n v="1407250329"/>
    <x v="2919"/>
    <n v="1404658329"/>
    <b v="0"/>
    <n v="6"/>
    <b v="0"/>
    <s v="theater/plays"/>
    <n v="8.5"/>
    <x v="1"/>
    <n v="2014"/>
    <x v="6"/>
  </r>
  <r>
    <n v="27"/>
    <n v="2920"/>
    <s v="Save 'The Stage Door'."/>
    <s v="Help save this village theatre group. Funding required for lighting, stage equipment, &amp; ongoing productions. Involves youth  &amp; adults."/>
    <x v="30"/>
    <n v="671"/>
    <x v="2"/>
    <x v="5"/>
    <s v="CAD"/>
    <n v="1427306470"/>
    <x v="2920"/>
    <n v="1424718070"/>
    <b v="0"/>
    <n v="13"/>
    <b v="0"/>
    <s v="theater/plays"/>
    <n v="51.62"/>
    <x v="1"/>
    <n v="2015"/>
    <x v="6"/>
  </r>
  <r>
    <n v="129"/>
    <n v="2921"/>
    <s v="Fools Rush In: A Cabaret Benefiting BC/EFA Kickstarter"/>
    <s v="I'm creating a cabaret in which all donations go directly to Broadway Cares/Equity Fights AIDS."/>
    <x v="213"/>
    <n v="129"/>
    <x v="0"/>
    <x v="0"/>
    <s v="USD"/>
    <n v="1411679804"/>
    <x v="2921"/>
    <n v="1409087804"/>
    <b v="0"/>
    <n v="3"/>
    <b v="1"/>
    <s v="theater/musical"/>
    <n v="43"/>
    <x v="1"/>
    <n v="2014"/>
    <x v="40"/>
  </r>
  <r>
    <n v="100"/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x v="2922"/>
    <n v="1428094727"/>
    <b v="0"/>
    <n v="6"/>
    <b v="1"/>
    <s v="theater/musical"/>
    <n v="83.33"/>
    <x v="1"/>
    <n v="2015"/>
    <x v="40"/>
  </r>
  <r>
    <n v="100"/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x v="2923"/>
    <n v="1420774779"/>
    <b v="0"/>
    <n v="10"/>
    <b v="1"/>
    <s v="theater/musical"/>
    <n v="30"/>
    <x v="1"/>
    <n v="2015"/>
    <x v="40"/>
  </r>
  <r>
    <n v="103"/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x v="2924"/>
    <n v="1428585710"/>
    <b v="0"/>
    <n v="147"/>
    <b v="1"/>
    <s v="theater/musical"/>
    <n v="175.51"/>
    <x v="1"/>
    <n v="2015"/>
    <x v="40"/>
  </r>
  <r>
    <n v="102"/>
    <n v="2925"/>
    <s v="Bring &quot;Snow White and the Seven Bottoms&quot; to NYC!"/>
    <s v="Help the Gold Dust Orphans bring their new musical 'SNOW WHITE AND THE SEVEN BOTTOMS' to New York City this fall!"/>
    <x v="101"/>
    <n v="46100.69"/>
    <x v="0"/>
    <x v="0"/>
    <s v="USD"/>
    <n v="1410444068"/>
    <x v="2925"/>
    <n v="1407852068"/>
    <b v="0"/>
    <n v="199"/>
    <b v="1"/>
    <s v="theater/musical"/>
    <n v="231.66"/>
    <x v="1"/>
    <n v="2014"/>
    <x v="40"/>
  </r>
  <r>
    <n v="125"/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x v="2926"/>
    <n v="1423506179"/>
    <b v="0"/>
    <n v="50"/>
    <b v="1"/>
    <s v="theater/musical"/>
    <n v="75"/>
    <x v="1"/>
    <n v="2015"/>
    <x v="40"/>
  </r>
  <r>
    <n v="131"/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x v="2927"/>
    <n v="1402934629"/>
    <b v="0"/>
    <n v="21"/>
    <b v="1"/>
    <s v="theater/musical"/>
    <n v="112.14"/>
    <x v="1"/>
    <n v="2014"/>
    <x v="40"/>
  </r>
  <r>
    <n v="100"/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x v="2928"/>
    <n v="1454543846"/>
    <b v="0"/>
    <n v="24"/>
    <b v="1"/>
    <s v="theater/musical"/>
    <n v="41.67"/>
    <x v="1"/>
    <n v="2016"/>
    <x v="40"/>
  </r>
  <r>
    <n v="102"/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x v="2929"/>
    <n v="1398432758"/>
    <b v="0"/>
    <n v="32"/>
    <b v="1"/>
    <s v="theater/musical"/>
    <n v="255.17"/>
    <x v="1"/>
    <n v="2014"/>
    <x v="40"/>
  </r>
  <r>
    <n v="101"/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x v="2930"/>
    <n v="1428415264"/>
    <b v="0"/>
    <n v="62"/>
    <b v="1"/>
    <s v="theater/musical"/>
    <n v="162.77000000000001"/>
    <x v="1"/>
    <n v="2015"/>
    <x v="40"/>
  </r>
  <r>
    <n v="106"/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x v="2931"/>
    <n v="1408604363"/>
    <b v="0"/>
    <n v="9"/>
    <b v="1"/>
    <s v="theater/musical"/>
    <n v="88.33"/>
    <x v="1"/>
    <n v="2014"/>
    <x v="40"/>
  </r>
  <r>
    <n v="105"/>
    <n v="2932"/>
    <s v="Magpie- A Melbourne Written Dramatic Musical"/>
    <s v="When a rich girl fakes destitution so she can audition for a homeless talent show, she bridges our wealth gap with a tragic love."/>
    <x v="379"/>
    <n v="3258"/>
    <x v="0"/>
    <x v="2"/>
    <s v="AUD"/>
    <n v="1424516400"/>
    <x v="2932"/>
    <n v="1421812637"/>
    <b v="0"/>
    <n v="38"/>
    <b v="1"/>
    <s v="theater/musical"/>
    <n v="85.74"/>
    <x v="1"/>
    <n v="2015"/>
    <x v="40"/>
  </r>
  <r>
    <n v="103"/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x v="2933"/>
    <n v="1462489053"/>
    <b v="0"/>
    <n v="54"/>
    <b v="1"/>
    <s v="theater/musical"/>
    <n v="47.57"/>
    <x v="1"/>
    <n v="2016"/>
    <x v="40"/>
  </r>
  <r>
    <n v="108"/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x v="2934"/>
    <n v="1400253364"/>
    <b v="0"/>
    <n v="37"/>
    <b v="1"/>
    <s v="theater/musical"/>
    <n v="72.97"/>
    <x v="1"/>
    <n v="2014"/>
    <x v="40"/>
  </r>
  <r>
    <n v="101"/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x v="2935"/>
    <n v="1467468008"/>
    <b v="0"/>
    <n v="39"/>
    <b v="1"/>
    <s v="theater/musical"/>
    <n v="90.54"/>
    <x v="1"/>
    <n v="2016"/>
    <x v="40"/>
  </r>
  <r>
    <n v="128"/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x v="2936"/>
    <n v="1412091423"/>
    <b v="0"/>
    <n v="34"/>
    <b v="1"/>
    <s v="theater/musical"/>
    <n v="37.65"/>
    <x v="1"/>
    <n v="2014"/>
    <x v="40"/>
  </r>
  <r>
    <n v="133"/>
    <n v="2937"/>
    <s v="UCAS"/>
    <s v="UCAS is a new British musical premiering at the Edinburgh Fringe Festival 2014."/>
    <x v="15"/>
    <n v="2000"/>
    <x v="0"/>
    <x v="1"/>
    <s v="GBP"/>
    <n v="1405249113"/>
    <x v="2937"/>
    <n v="1402657113"/>
    <b v="0"/>
    <n v="55"/>
    <b v="1"/>
    <s v="theater/musical"/>
    <n v="36.36"/>
    <x v="1"/>
    <n v="2014"/>
    <x v="40"/>
  </r>
  <r>
    <n v="101"/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x v="2938"/>
    <n v="1420044814"/>
    <b v="0"/>
    <n v="32"/>
    <b v="1"/>
    <s v="theater/musical"/>
    <n v="126.72"/>
    <x v="1"/>
    <n v="2014"/>
    <x v="40"/>
  </r>
  <r>
    <n v="103"/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x v="2939"/>
    <n v="1406316312"/>
    <b v="0"/>
    <n v="25"/>
    <b v="1"/>
    <s v="theater/musical"/>
    <n v="329.2"/>
    <x v="1"/>
    <n v="2014"/>
    <x v="40"/>
  </r>
  <r>
    <n v="107"/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x v="2940"/>
    <n v="1418150018"/>
    <b v="0"/>
    <n v="33"/>
    <b v="1"/>
    <s v="theater/musical"/>
    <n v="81.239999999999995"/>
    <x v="1"/>
    <n v="2014"/>
    <x v="40"/>
  </r>
  <r>
    <n v="0"/>
    <n v="2941"/>
    <s v="Help Us Help Artists"/>
    <s v="Ovations wants to buy property to open a variety club to become the 1st minority owned club in Cincy, focusing on artists on the rise."/>
    <x v="31"/>
    <n v="1"/>
    <x v="2"/>
    <x v="0"/>
    <s v="USD"/>
    <n v="1425250955"/>
    <x v="2941"/>
    <n v="1422658955"/>
    <b v="0"/>
    <n v="1"/>
    <b v="0"/>
    <s v="theater/spaces"/>
    <n v="1"/>
    <x v="1"/>
    <n v="2015"/>
    <x v="38"/>
  </r>
  <r>
    <n v="20"/>
    <n v="2942"/>
    <s v="Penmar Community Arts Society"/>
    <s v="YOUR community theatre:  provide a facility that is usable for presentation of movies, live music, live theatre and community events"/>
    <x v="61"/>
    <n v="40850"/>
    <x v="2"/>
    <x v="5"/>
    <s v="CAD"/>
    <n v="1450297080"/>
    <x v="2942"/>
    <n v="1448565459"/>
    <b v="0"/>
    <n v="202"/>
    <b v="0"/>
    <s v="theater/spaces"/>
    <n v="202.23"/>
    <x v="1"/>
    <n v="2015"/>
    <x v="38"/>
  </r>
  <r>
    <n v="0"/>
    <n v="2943"/>
    <s v="BlackSpace: Urban Performance Arts Collective"/>
    <s v="Building a Resource Network and Funding Capacity to support, empower and promote Afrocentric Arts in Metro Columbus"/>
    <x v="9"/>
    <n v="0"/>
    <x v="2"/>
    <x v="0"/>
    <s v="USD"/>
    <n v="1428894380"/>
    <x v="2943"/>
    <n v="1426302380"/>
    <b v="0"/>
    <n v="0"/>
    <b v="0"/>
    <s v="theater/spaces"/>
    <n v="0"/>
    <x v="1"/>
    <n v="2015"/>
    <x v="38"/>
  </r>
  <r>
    <n v="1"/>
    <n v="2944"/>
    <s v="Guardian Theatre, Arts in Education Theatre"/>
    <s v="Our vision: build and operate a Theater Arts Center for south-central Washington state in Goldendale."/>
    <x v="3"/>
    <n v="100"/>
    <x v="2"/>
    <x v="0"/>
    <s v="USD"/>
    <n v="1433714198"/>
    <x v="2944"/>
    <n v="1431122198"/>
    <b v="0"/>
    <n v="1"/>
    <b v="0"/>
    <s v="theater/spaces"/>
    <n v="100"/>
    <x v="1"/>
    <n v="2015"/>
    <x v="38"/>
  </r>
  <r>
    <n v="0"/>
    <n v="2945"/>
    <s v="A Midsummer Night's Pub"/>
    <s v="Where people that enjoy theater, or just something new can go to have fun and experience varying types of theater in Albuquerque."/>
    <x v="63"/>
    <n v="0"/>
    <x v="2"/>
    <x v="0"/>
    <s v="USD"/>
    <n v="1432437660"/>
    <x v="2945"/>
    <n v="1429845660"/>
    <b v="0"/>
    <n v="0"/>
    <b v="0"/>
    <s v="theater/spaces"/>
    <n v="0"/>
    <x v="1"/>
    <n v="2015"/>
    <x v="38"/>
  </r>
  <r>
    <n v="0"/>
    <n v="2946"/>
    <s v="Create The Twisted Tree Theatre"/>
    <s v="I have set up a new theatre company, and am looking to raise funds to purchase a venue with a difference to a standard theatre."/>
    <x v="13"/>
    <n v="2"/>
    <x v="2"/>
    <x v="1"/>
    <s v="GBP"/>
    <n v="1471265092"/>
    <x v="2946"/>
    <n v="1468673092"/>
    <b v="0"/>
    <n v="2"/>
    <b v="0"/>
    <s v="theater/spaces"/>
    <n v="1"/>
    <x v="1"/>
    <n v="2016"/>
    <x v="38"/>
  </r>
  <r>
    <n v="4"/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x v="0"/>
    <s v="USD"/>
    <n v="1480007460"/>
    <x v="2947"/>
    <n v="1475760567"/>
    <b v="0"/>
    <n v="13"/>
    <b v="0"/>
    <s v="theater/spaces"/>
    <n v="82.46"/>
    <x v="1"/>
    <n v="2016"/>
    <x v="38"/>
  </r>
  <r>
    <n v="0"/>
    <n v="2948"/>
    <s v="Xenu's Space Opera"/>
    <s v="The Space Opera is an action packed reenactment of Xenu's story, a sacred teaching thats considered a secret of the Scientology church"/>
    <x v="69"/>
    <n v="24"/>
    <x v="2"/>
    <x v="0"/>
    <s v="USD"/>
    <n v="1433259293"/>
    <x v="2948"/>
    <n v="1428075293"/>
    <b v="0"/>
    <n v="9"/>
    <b v="0"/>
    <s v="theater/spaces"/>
    <n v="2.67"/>
    <x v="1"/>
    <n v="2015"/>
    <x v="38"/>
  </r>
  <r>
    <n v="3"/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x v="0"/>
    <s v="USD"/>
    <n v="1447965917"/>
    <x v="2949"/>
    <n v="1445370317"/>
    <b v="0"/>
    <n v="2"/>
    <b v="0"/>
    <s v="theater/spaces"/>
    <n v="12.5"/>
    <x v="1"/>
    <n v="2015"/>
    <x v="38"/>
  </r>
  <r>
    <n v="0"/>
    <n v="2950"/>
    <s v="Tahoe Children's Museum with Exploratorium Inside"/>
    <s v="Help www.KidZoneMuseum.org grow to serve children 1-18 with science, engineering, arts and PLAY especially low-income families."/>
    <x v="380"/>
    <n v="0"/>
    <x v="2"/>
    <x v="0"/>
    <s v="USD"/>
    <n v="1453538752"/>
    <x v="2950"/>
    <n v="1450946752"/>
    <b v="0"/>
    <n v="0"/>
    <b v="0"/>
    <s v="theater/spaces"/>
    <n v="0"/>
    <x v="1"/>
    <n v="2015"/>
    <x v="38"/>
  </r>
  <r>
    <n v="2"/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x v="0"/>
    <s v="USD"/>
    <n v="1412536573"/>
    <x v="2951"/>
    <n v="1408648573"/>
    <b v="0"/>
    <n v="58"/>
    <b v="0"/>
    <s v="theater/spaces"/>
    <n v="18.899999999999999"/>
    <x v="1"/>
    <n v="2014"/>
    <x v="38"/>
  </r>
  <r>
    <n v="8"/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x v="0"/>
    <s v="USD"/>
    <n v="1476676800"/>
    <x v="2952"/>
    <n v="1473957239"/>
    <b v="0"/>
    <n v="8"/>
    <b v="0"/>
    <s v="theater/spaces"/>
    <n v="200.63"/>
    <x v="1"/>
    <n v="2016"/>
    <x v="38"/>
  </r>
  <r>
    <n v="0"/>
    <n v="2953"/>
    <s v="Pueblo Underground Theater (Canceled)"/>
    <s v="I want to purchase the former Bread Of Life Church and convert it into a multipurpose theater space for local talent."/>
    <x v="307"/>
    <n v="605"/>
    <x v="1"/>
    <x v="0"/>
    <s v="USD"/>
    <n v="1444330821"/>
    <x v="2953"/>
    <n v="1441738821"/>
    <b v="0"/>
    <n v="3"/>
    <b v="0"/>
    <s v="theater/spaces"/>
    <n v="201.67"/>
    <x v="1"/>
    <n v="2015"/>
    <x v="38"/>
  </r>
  <r>
    <n v="0"/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x v="0"/>
    <s v="USD"/>
    <n v="1489669203"/>
    <x v="2954"/>
    <n v="1487944803"/>
    <b v="0"/>
    <n v="0"/>
    <b v="0"/>
    <s v="theater/spaces"/>
    <n v="0"/>
    <x v="1"/>
    <n v="2017"/>
    <x v="38"/>
  </r>
  <r>
    <n v="60"/>
    <n v="2955"/>
    <s v="A Stage for Stage Door Theater Company (Canceled)"/>
    <s v="Stage Door Theater needs a stage for its current and future productions. Can you help?"/>
    <x v="38"/>
    <n v="715"/>
    <x v="1"/>
    <x v="0"/>
    <s v="USD"/>
    <n v="1434476849"/>
    <x v="2955"/>
    <n v="1431884849"/>
    <b v="0"/>
    <n v="11"/>
    <b v="0"/>
    <s v="theater/spaces"/>
    <n v="65"/>
    <x v="1"/>
    <n v="2015"/>
    <x v="38"/>
  </r>
  <r>
    <n v="17"/>
    <n v="2956"/>
    <s v="A Happy Home for Hagan's House of Horrors (Canceled)"/>
    <s v="Family-owned and community-operated haunted Halloween attraction in Bladensburg, OH, needs your help to grow bigger!"/>
    <x v="278"/>
    <n v="1322"/>
    <x v="1"/>
    <x v="0"/>
    <s v="USD"/>
    <n v="1462402850"/>
    <x v="2956"/>
    <n v="1459810850"/>
    <b v="0"/>
    <n v="20"/>
    <b v="0"/>
    <s v="theater/spaces"/>
    <n v="66.099999999999994"/>
    <x v="1"/>
    <n v="2016"/>
    <x v="38"/>
  </r>
  <r>
    <n v="2"/>
    <n v="2957"/>
    <s v="BAMA Theatre Headset Campaign (Canceled)"/>
    <s v="Theatre in Tuscaloosa, AL built in the 1930s.  The headsets seem about that old. They are almost unusable."/>
    <x v="36"/>
    <n v="280"/>
    <x v="1"/>
    <x v="0"/>
    <s v="USD"/>
    <n v="1427498172"/>
    <x v="2957"/>
    <n v="1422317772"/>
    <b v="0"/>
    <n v="3"/>
    <b v="0"/>
    <s v="theater/spaces"/>
    <n v="93.33"/>
    <x v="1"/>
    <n v="2015"/>
    <x v="38"/>
  </r>
  <r>
    <n v="0"/>
    <n v="2958"/>
    <s v="Uprising Theater (Canceled)"/>
    <s v="Chicago Based Theater Company and Venue Dedicated to Social Justice and Mainstreaming the Palestinian Narrative"/>
    <x v="58"/>
    <n v="0"/>
    <x v="1"/>
    <x v="0"/>
    <s v="USD"/>
    <n v="1462729317"/>
    <x v="2958"/>
    <n v="1457548917"/>
    <b v="0"/>
    <n v="0"/>
    <b v="0"/>
    <s v="theater/spaces"/>
    <n v="0"/>
    <x v="1"/>
    <n v="2016"/>
    <x v="38"/>
  </r>
  <r>
    <n v="0"/>
    <n v="2959"/>
    <s v="The Bath Theatre Bus (Canceled)"/>
    <s v="A magical, unique, theatre bus which aims to inspire the creative communities around Bath and create unique performance opportunities."/>
    <x v="3"/>
    <n v="0"/>
    <x v="1"/>
    <x v="1"/>
    <s v="GBP"/>
    <n v="1465258325"/>
    <x v="2959"/>
    <n v="1462666325"/>
    <b v="0"/>
    <n v="0"/>
    <b v="0"/>
    <s v="theater/spaces"/>
    <n v="0"/>
    <x v="1"/>
    <n v="2016"/>
    <x v="38"/>
  </r>
  <r>
    <n v="0"/>
    <n v="2960"/>
    <s v="Lynnewood Hall Restoration (Canceled)"/>
    <s v="Built in the late 1800's, this 70K sq. feet estate has fallen into disrepair.  Seeking to buy and convert to useful space"/>
    <x v="381"/>
    <n v="0"/>
    <x v="1"/>
    <x v="0"/>
    <s v="USD"/>
    <n v="1410459023"/>
    <x v="2960"/>
    <n v="1407867023"/>
    <b v="0"/>
    <n v="0"/>
    <b v="0"/>
    <s v="theater/spaces"/>
    <n v="0"/>
    <x v="1"/>
    <n v="2014"/>
    <x v="38"/>
  </r>
  <r>
    <n v="110"/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x v="2961"/>
    <n v="1424927159"/>
    <b v="0"/>
    <n v="108"/>
    <b v="1"/>
    <s v="theater/plays"/>
    <n v="50.75"/>
    <x v="1"/>
    <n v="2015"/>
    <x v="6"/>
  </r>
  <r>
    <n v="122"/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x v="2962"/>
    <n v="1422769906"/>
    <b v="0"/>
    <n v="20"/>
    <b v="1"/>
    <s v="theater/plays"/>
    <n v="60.9"/>
    <x v="1"/>
    <n v="2015"/>
    <x v="6"/>
  </r>
  <r>
    <n v="107"/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x v="2963"/>
    <n v="1433243824"/>
    <b v="0"/>
    <n v="98"/>
    <b v="1"/>
    <s v="theater/plays"/>
    <n v="109.03"/>
    <x v="1"/>
    <n v="2015"/>
    <x v="6"/>
  </r>
  <r>
    <n v="101"/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x v="2964"/>
    <n v="1404769819"/>
    <b v="0"/>
    <n v="196"/>
    <b v="1"/>
    <s v="theater/plays"/>
    <n v="25.69"/>
    <x v="1"/>
    <n v="2014"/>
    <x v="6"/>
  </r>
  <r>
    <n v="109"/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x v="2965"/>
    <n v="1433698233"/>
    <b v="0"/>
    <n v="39"/>
    <b v="1"/>
    <s v="theater/plays"/>
    <n v="41.92"/>
    <x v="1"/>
    <n v="2015"/>
    <x v="6"/>
  </r>
  <r>
    <n v="114"/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x v="2966"/>
    <n v="1439833412"/>
    <b v="0"/>
    <n v="128"/>
    <b v="1"/>
    <s v="theater/plays"/>
    <n v="88.77"/>
    <x v="1"/>
    <n v="2015"/>
    <x v="6"/>
  </r>
  <r>
    <n v="114"/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x v="2967"/>
    <n v="1423284292"/>
    <b v="0"/>
    <n v="71"/>
    <b v="1"/>
    <s v="theater/plays"/>
    <n v="80.23"/>
    <x v="1"/>
    <n v="2015"/>
    <x v="6"/>
  </r>
  <r>
    <n v="106"/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x v="2968"/>
    <n v="1470227660"/>
    <b v="0"/>
    <n v="47"/>
    <b v="1"/>
    <s v="theater/plays"/>
    <n v="78.94"/>
    <x v="1"/>
    <n v="2016"/>
    <x v="6"/>
  </r>
  <r>
    <n v="163"/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x v="2969"/>
    <n v="1428087153"/>
    <b v="0"/>
    <n v="17"/>
    <b v="1"/>
    <s v="theater/plays"/>
    <n v="95.59"/>
    <x v="1"/>
    <n v="2015"/>
    <x v="6"/>
  </r>
  <r>
    <n v="106"/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x v="2970"/>
    <n v="1403107451"/>
    <b v="0"/>
    <n v="91"/>
    <b v="1"/>
    <s v="theater/plays"/>
    <n v="69.89"/>
    <x v="1"/>
    <n v="2014"/>
    <x v="6"/>
  </r>
  <r>
    <n v="100"/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x v="2971"/>
    <n v="1406908078"/>
    <b v="0"/>
    <n v="43"/>
    <b v="1"/>
    <s v="theater/plays"/>
    <n v="74.53"/>
    <x v="1"/>
    <n v="2014"/>
    <x v="6"/>
  </r>
  <r>
    <n v="105"/>
    <n v="2972"/>
    <s v="A Bad Plan"/>
    <s v="A group of artists. A mythical art piece. A harrowing quest. And some margaritas."/>
    <x v="13"/>
    <n v="2107"/>
    <x v="0"/>
    <x v="0"/>
    <s v="USD"/>
    <n v="1480899600"/>
    <x v="2972"/>
    <n v="1479609520"/>
    <b v="0"/>
    <n v="17"/>
    <b v="1"/>
    <s v="theater/plays"/>
    <n v="123.94"/>
    <x v="1"/>
    <n v="2016"/>
    <x v="6"/>
  </r>
  <r>
    <n v="175"/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x v="2973"/>
    <n v="1449171508"/>
    <b v="0"/>
    <n v="33"/>
    <b v="1"/>
    <s v="theater/plays"/>
    <n v="264.85000000000002"/>
    <x v="1"/>
    <n v="2015"/>
    <x v="6"/>
  </r>
  <r>
    <n v="102"/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x v="2974"/>
    <n v="1409275671"/>
    <b v="0"/>
    <n v="87"/>
    <b v="1"/>
    <s v="theater/plays"/>
    <n v="58.62"/>
    <x v="1"/>
    <n v="2014"/>
    <x v="6"/>
  </r>
  <r>
    <n v="100"/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x v="2975"/>
    <n v="1414599886"/>
    <b v="0"/>
    <n v="113"/>
    <b v="1"/>
    <s v="theater/plays"/>
    <n v="70.88"/>
    <x v="1"/>
    <n v="2014"/>
    <x v="6"/>
  </r>
  <r>
    <n v="171"/>
    <n v="2976"/>
    <s v="Pizza Delique"/>
    <s v="A play that addresses an important social issue, brought to light by members of the UoM Drama Society."/>
    <x v="159"/>
    <n v="120"/>
    <x v="0"/>
    <x v="1"/>
    <s v="GBP"/>
    <n v="1457870400"/>
    <x v="2976"/>
    <n v="1456421530"/>
    <b v="0"/>
    <n v="14"/>
    <b v="1"/>
    <s v="theater/plays"/>
    <n v="8.57"/>
    <x v="1"/>
    <n v="2016"/>
    <x v="6"/>
  </r>
  <r>
    <n v="114"/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x v="2977"/>
    <n v="1421960934"/>
    <b v="0"/>
    <n v="30"/>
    <b v="1"/>
    <s v="theater/plays"/>
    <n v="113.57"/>
    <x v="1"/>
    <n v="2015"/>
    <x v="6"/>
  </r>
  <r>
    <n v="129"/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x v="2978"/>
    <n v="1412954547"/>
    <b v="0"/>
    <n v="16"/>
    <b v="1"/>
    <s v="theater/plays"/>
    <n v="60.69"/>
    <x v="1"/>
    <n v="2014"/>
    <x v="6"/>
  </r>
  <r>
    <n v="101"/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x v="2979"/>
    <n v="1419104823"/>
    <b v="0"/>
    <n v="46"/>
    <b v="1"/>
    <s v="theater/plays"/>
    <n v="110.22"/>
    <x v="1"/>
    <n v="2014"/>
    <x v="6"/>
  </r>
  <r>
    <n v="109"/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x v="2980"/>
    <n v="1438639130"/>
    <b v="0"/>
    <n v="24"/>
    <b v="1"/>
    <s v="theater/plays"/>
    <n v="136.46"/>
    <x v="1"/>
    <n v="2015"/>
    <x v="6"/>
  </r>
  <r>
    <n v="129"/>
    <n v="2981"/>
    <s v="Creation of the Dublin Circus Centre"/>
    <s v="We are fundraising to create a Dublin based circus training centre for public and professionals to learn, upskill, perform and teach."/>
    <x v="23"/>
    <n v="5157"/>
    <x v="0"/>
    <x v="17"/>
    <s v="EUR"/>
    <n v="1443014756"/>
    <x v="2981"/>
    <n v="1439126756"/>
    <b v="1"/>
    <n v="97"/>
    <b v="1"/>
    <s v="theater/spaces"/>
    <n v="53.16"/>
    <x v="1"/>
    <n v="2015"/>
    <x v="38"/>
  </r>
  <r>
    <n v="102"/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x v="2982"/>
    <n v="1452616143"/>
    <b v="1"/>
    <n v="59"/>
    <b v="1"/>
    <s v="theater/spaces"/>
    <n v="86.49"/>
    <x v="1"/>
    <n v="2016"/>
    <x v="38"/>
  </r>
  <r>
    <n v="147"/>
    <n v="2983"/>
    <s v="Build the House of Dad's!"/>
    <s v="Dad's Garage Theatre Company needs your help buying our new, forever home by hitting our $150,000 STRETCH GOAL!"/>
    <x v="382"/>
    <n v="169985.91"/>
    <x v="0"/>
    <x v="0"/>
    <s v="USD"/>
    <n v="1415722236"/>
    <x v="2983"/>
    <n v="1410534636"/>
    <b v="1"/>
    <n v="1095"/>
    <b v="1"/>
    <s v="theater/spaces"/>
    <n v="155.24"/>
    <x v="1"/>
    <n v="2014"/>
    <x v="38"/>
  </r>
  <r>
    <n v="100"/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x v="2984"/>
    <n v="1469428881"/>
    <b v="1"/>
    <n v="218"/>
    <b v="1"/>
    <s v="theater/spaces"/>
    <n v="115.08"/>
    <x v="1"/>
    <n v="2016"/>
    <x v="38"/>
  </r>
  <r>
    <n v="122"/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x v="2985"/>
    <n v="1476228128"/>
    <b v="0"/>
    <n v="111"/>
    <b v="1"/>
    <s v="theater/spaces"/>
    <n v="109.59"/>
    <x v="1"/>
    <n v="2016"/>
    <x v="38"/>
  </r>
  <r>
    <n v="106"/>
    <n v="2986"/>
    <s v="Higher Education"/>
    <s v="Support the circus arts and help our aerial students work with more height. With your support, we will install beams at 19ft!"/>
    <x v="262"/>
    <n v="2532"/>
    <x v="0"/>
    <x v="1"/>
    <s v="GBP"/>
    <n v="1462100406"/>
    <x v="2986"/>
    <n v="1456920006"/>
    <b v="0"/>
    <n v="56"/>
    <b v="1"/>
    <s v="theater/spaces"/>
    <n v="45.21"/>
    <x v="1"/>
    <n v="2016"/>
    <x v="38"/>
  </r>
  <r>
    <n v="110"/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x v="2987"/>
    <n v="1473837751"/>
    <b v="0"/>
    <n v="265"/>
    <b v="1"/>
    <s v="theater/spaces"/>
    <n v="104.15"/>
    <x v="1"/>
    <n v="2016"/>
    <x v="38"/>
  </r>
  <r>
    <n v="100"/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x v="2988"/>
    <n v="1463820081"/>
    <b v="0"/>
    <n v="28"/>
    <b v="1"/>
    <s v="theater/spaces"/>
    <n v="35.71"/>
    <x v="1"/>
    <n v="2016"/>
    <x v="38"/>
  </r>
  <r>
    <n v="177"/>
    <n v="2989"/>
    <s v="Let's Light Up The Gem!"/>
    <s v="Bring the movies back to Bethel, Maine."/>
    <x v="22"/>
    <n v="35307"/>
    <x v="0"/>
    <x v="0"/>
    <s v="USD"/>
    <n v="1450673940"/>
    <x v="2989"/>
    <n v="1448756962"/>
    <b v="0"/>
    <n v="364"/>
    <b v="1"/>
    <s v="theater/spaces"/>
    <n v="97"/>
    <x v="1"/>
    <n v="2015"/>
    <x v="38"/>
  </r>
  <r>
    <n v="100"/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x v="2990"/>
    <n v="1449150420"/>
    <b v="0"/>
    <n v="27"/>
    <b v="1"/>
    <s v="theater/spaces"/>
    <n v="370.37"/>
    <x v="1"/>
    <n v="2015"/>
    <x v="38"/>
  </r>
  <r>
    <n v="103"/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x v="2991"/>
    <n v="1483646730"/>
    <b v="0"/>
    <n v="93"/>
    <b v="1"/>
    <s v="theater/spaces"/>
    <n v="94.41"/>
    <x v="1"/>
    <n v="2017"/>
    <x v="38"/>
  </r>
  <r>
    <n v="105"/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x v="2992"/>
    <n v="1473445510"/>
    <b v="0"/>
    <n v="64"/>
    <b v="1"/>
    <s v="theater/spaces"/>
    <n v="48.98"/>
    <x v="1"/>
    <n v="2016"/>
    <x v="38"/>
  </r>
  <r>
    <n v="100"/>
    <n v="2993"/>
    <s v="TRUE WEST: Think, Dog! Productions"/>
    <s v="Help us build the Kitchen from Hell!"/>
    <x v="28"/>
    <n v="1003"/>
    <x v="0"/>
    <x v="0"/>
    <s v="USD"/>
    <n v="1455998867"/>
    <x v="2993"/>
    <n v="1453406867"/>
    <b v="0"/>
    <n v="22"/>
    <b v="1"/>
    <s v="theater/spaces"/>
    <n v="45.59"/>
    <x v="1"/>
    <n v="2016"/>
    <x v="38"/>
  </r>
  <r>
    <n v="458"/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x v="2994"/>
    <n v="1409743772"/>
    <b v="0"/>
    <n v="59"/>
    <b v="1"/>
    <s v="theater/spaces"/>
    <n v="23.28"/>
    <x v="1"/>
    <n v="2014"/>
    <x v="38"/>
  </r>
  <r>
    <n v="105"/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x v="2995"/>
    <n v="1482249471"/>
    <b v="0"/>
    <n v="249"/>
    <b v="1"/>
    <s v="theater/spaces"/>
    <n v="63.23"/>
    <x v="1"/>
    <n v="2016"/>
    <x v="38"/>
  </r>
  <r>
    <n v="172"/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x v="2996"/>
    <n v="1427493240"/>
    <b v="0"/>
    <n v="392"/>
    <b v="1"/>
    <s v="theater/spaces"/>
    <n v="153.52000000000001"/>
    <x v="1"/>
    <n v="2015"/>
    <x v="38"/>
  </r>
  <r>
    <n v="104"/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x v="2997"/>
    <n v="1486661793"/>
    <b v="0"/>
    <n v="115"/>
    <b v="1"/>
    <s v="theater/spaces"/>
    <n v="90.2"/>
    <x v="1"/>
    <n v="2017"/>
    <x v="38"/>
  </r>
  <r>
    <n v="103"/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x v="0"/>
    <s v="USD"/>
    <n v="1402892700"/>
    <x v="2998"/>
    <n v="1400474329"/>
    <b v="0"/>
    <n v="433"/>
    <b v="1"/>
    <s v="theater/spaces"/>
    <n v="118.97"/>
    <x v="1"/>
    <n v="2014"/>
    <x v="38"/>
  </r>
  <r>
    <n v="119"/>
    <n v="2999"/>
    <s v="RAT Fund-Riser"/>
    <s v="Restless Artists' Theatre is building risers and installing better lighting for our patrons.  We need to purchase raw materials."/>
    <x v="383"/>
    <n v="1605"/>
    <x v="0"/>
    <x v="0"/>
    <s v="USD"/>
    <n v="1488333600"/>
    <x v="2999"/>
    <n v="1487094360"/>
    <b v="0"/>
    <n v="20"/>
    <b v="1"/>
    <s v="theater/spaces"/>
    <n v="80.25"/>
    <x v="1"/>
    <n v="2017"/>
    <x v="38"/>
  </r>
  <r>
    <n v="100"/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x v="3000"/>
    <n v="1484682670"/>
    <b v="0"/>
    <n v="8"/>
    <b v="1"/>
    <s v="theater/spaces"/>
    <n v="62.5"/>
    <x v="1"/>
    <n v="2017"/>
    <x v="38"/>
  </r>
  <r>
    <n v="319"/>
    <n v="3001"/>
    <s v="New Comedy Venue and Training Facility"/>
    <s v="Get Scene Studios and Highwire Comedy Co. creating an amazing training facility and theater for Atlanta comedy and film talent!"/>
    <x v="384"/>
    <n v="22991.01"/>
    <x v="0"/>
    <x v="0"/>
    <s v="USD"/>
    <n v="1468445382"/>
    <x v="3001"/>
    <n v="1465853382"/>
    <b v="0"/>
    <n v="175"/>
    <b v="1"/>
    <s v="theater/spaces"/>
    <n v="131.38"/>
    <x v="1"/>
    <n v="2016"/>
    <x v="38"/>
  </r>
  <r>
    <n v="109"/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x v="3002"/>
    <n v="1353960252"/>
    <b v="0"/>
    <n v="104"/>
    <b v="1"/>
    <s v="theater/spaces"/>
    <n v="73.03"/>
    <x v="1"/>
    <n v="2012"/>
    <x v="38"/>
  </r>
  <r>
    <n v="101"/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x v="3003"/>
    <n v="1454098976"/>
    <b v="0"/>
    <n v="17"/>
    <b v="1"/>
    <s v="theater/spaces"/>
    <n v="178.53"/>
    <x v="1"/>
    <n v="2016"/>
    <x v="38"/>
  </r>
  <r>
    <n v="113"/>
    <n v="3004"/>
    <s v="Save the Agawam Cinemas"/>
    <s v="The Agawam Cinemas is to be successfully reopened by new ownership and the twin theaters must be converted to digital projection."/>
    <x v="79"/>
    <n v="45126"/>
    <x v="0"/>
    <x v="0"/>
    <s v="USD"/>
    <n v="1416089324"/>
    <x v="3004"/>
    <n v="1413493724"/>
    <b v="0"/>
    <n v="277"/>
    <b v="1"/>
    <s v="theater/spaces"/>
    <n v="162.91"/>
    <x v="1"/>
    <n v="2014"/>
    <x v="38"/>
  </r>
  <r>
    <n v="120"/>
    <n v="3005"/>
    <s v="Pangea House Revitalization Project"/>
    <s v="Pangea House is a collectively run, all ages music venue and community space in desperate need of some renovation and updates."/>
    <x v="385"/>
    <n v="12772.6"/>
    <x v="0"/>
    <x v="0"/>
    <s v="USD"/>
    <n v="1412611905"/>
    <x v="3005"/>
    <n v="1410019905"/>
    <b v="0"/>
    <n v="118"/>
    <b v="1"/>
    <s v="theater/spaces"/>
    <n v="108.24"/>
    <x v="1"/>
    <n v="2014"/>
    <x v="38"/>
  </r>
  <r>
    <n v="108"/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x v="3006"/>
    <n v="1415988591"/>
    <b v="0"/>
    <n v="97"/>
    <b v="1"/>
    <s v="theater/spaces"/>
    <n v="88.87"/>
    <x v="1"/>
    <n v="2014"/>
    <x v="38"/>
  </r>
  <r>
    <n v="180"/>
    <n v="3007"/>
    <s v="Bethlem"/>
    <s v="Consuite for 2015 CoreCon.  An adventure into insanity."/>
    <x v="20"/>
    <n v="1080"/>
    <x v="0"/>
    <x v="0"/>
    <s v="USD"/>
    <n v="1429938683"/>
    <x v="3007"/>
    <n v="1428124283"/>
    <b v="0"/>
    <n v="20"/>
    <b v="1"/>
    <s v="theater/spaces"/>
    <n v="54"/>
    <x v="1"/>
    <n v="2015"/>
    <x v="38"/>
  </r>
  <r>
    <n v="101"/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x v="3008"/>
    <n v="1450760719"/>
    <b v="0"/>
    <n v="26"/>
    <b v="1"/>
    <s v="theater/spaces"/>
    <n v="116.73"/>
    <x v="1"/>
    <n v="2015"/>
    <x v="38"/>
  </r>
  <r>
    <n v="120"/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x v="3009"/>
    <n v="1414417240"/>
    <b v="0"/>
    <n v="128"/>
    <b v="1"/>
    <s v="theater/spaces"/>
    <n v="233.9"/>
    <x v="1"/>
    <n v="2014"/>
    <x v="38"/>
  </r>
  <r>
    <n v="158"/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x v="3010"/>
    <n v="1419364719"/>
    <b v="0"/>
    <n v="15"/>
    <b v="1"/>
    <s v="theater/spaces"/>
    <n v="158"/>
    <x v="1"/>
    <n v="2014"/>
    <x v="38"/>
  </r>
  <r>
    <n v="124"/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x v="3011"/>
    <n v="1448536516"/>
    <b v="0"/>
    <n v="25"/>
    <b v="1"/>
    <s v="theater/spaces"/>
    <n v="14.84"/>
    <x v="1"/>
    <n v="2015"/>
    <x v="38"/>
  </r>
  <r>
    <n v="117"/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x v="3012"/>
    <n v="1421772730"/>
    <b v="0"/>
    <n v="55"/>
    <b v="1"/>
    <s v="theater/spaces"/>
    <n v="85.18"/>
    <x v="1"/>
    <n v="2015"/>
    <x v="38"/>
  </r>
  <r>
    <n v="157"/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x v="3013"/>
    <n v="1432325049"/>
    <b v="0"/>
    <n v="107"/>
    <b v="1"/>
    <s v="theater/spaces"/>
    <n v="146.69"/>
    <x v="1"/>
    <n v="2015"/>
    <x v="38"/>
  </r>
  <r>
    <n v="113"/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x v="3014"/>
    <n v="1412737080"/>
    <b v="0"/>
    <n v="557"/>
    <b v="1"/>
    <s v="theater/spaces"/>
    <n v="50.76"/>
    <x v="1"/>
    <n v="2014"/>
    <x v="38"/>
  </r>
  <r>
    <n v="103"/>
    <n v="3015"/>
    <s v="A Sign for 34 West"/>
    <s v="We're turning an old yogurt shop into a live theater in downtown Charleston.   Please help us hang our sign!"/>
    <x v="104"/>
    <n v="3508"/>
    <x v="0"/>
    <x v="0"/>
    <s v="USD"/>
    <n v="1402459200"/>
    <x v="3015"/>
    <n v="1401125238"/>
    <b v="0"/>
    <n v="40"/>
    <b v="1"/>
    <s v="theater/spaces"/>
    <n v="87.7"/>
    <x v="1"/>
    <n v="2014"/>
    <x v="38"/>
  </r>
  <r>
    <n v="103"/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x v="3016"/>
    <n v="1400504952"/>
    <b v="0"/>
    <n v="36"/>
    <b v="1"/>
    <s v="theater/spaces"/>
    <n v="242.28"/>
    <x v="1"/>
    <n v="2014"/>
    <x v="38"/>
  </r>
  <r>
    <n v="106"/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x v="3017"/>
    <n v="1405974243"/>
    <b v="0"/>
    <n v="159"/>
    <b v="1"/>
    <s v="theater/spaces"/>
    <n v="146.44999999999999"/>
    <x v="1"/>
    <n v="2014"/>
    <x v="38"/>
  </r>
  <r>
    <n v="101"/>
    <n v="3018"/>
    <s v="Why Theatre"/>
    <s v="Le projet vise la crÃ©ation dâ€™un lieu de rÃ©sidence, recherche et formation dÃ©diÃ© Ã  l'art vivant, l'image et la narration."/>
    <x v="285"/>
    <n v="4230"/>
    <x v="0"/>
    <x v="6"/>
    <s v="EUR"/>
    <n v="1437429600"/>
    <x v="3018"/>
    <n v="1433747376"/>
    <b v="0"/>
    <n v="41"/>
    <b v="1"/>
    <s v="theater/spaces"/>
    <n v="103.17"/>
    <x v="1"/>
    <n v="2015"/>
    <x v="38"/>
  </r>
  <r>
    <n v="121"/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x v="3019"/>
    <n v="1398801620"/>
    <b v="0"/>
    <n v="226"/>
    <b v="1"/>
    <s v="theater/spaces"/>
    <n v="80.459999999999994"/>
    <x v="1"/>
    <n v="2014"/>
    <x v="38"/>
  </r>
  <r>
    <n v="101"/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x v="3020"/>
    <n v="1434399533"/>
    <b v="0"/>
    <n v="30"/>
    <b v="1"/>
    <s v="theater/spaces"/>
    <n v="234.67"/>
    <x v="1"/>
    <n v="2015"/>
    <x v="38"/>
  </r>
  <r>
    <n v="116"/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x v="3021"/>
    <n v="1476715869"/>
    <b v="0"/>
    <n v="103"/>
    <b v="1"/>
    <s v="theater/spaces"/>
    <n v="50.69"/>
    <x v="1"/>
    <n v="2016"/>
    <x v="38"/>
  </r>
  <r>
    <n v="101"/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x v="3022"/>
    <n v="1468450409"/>
    <b v="0"/>
    <n v="62"/>
    <b v="1"/>
    <s v="theater/spaces"/>
    <n v="162.71"/>
    <x v="1"/>
    <n v="2016"/>
    <x v="38"/>
  </r>
  <r>
    <n v="103"/>
    <n v="3023"/>
    <s v="The Night Watch"/>
    <s v="Antonia Goddard Productions in association with Jethro Compton Productions presents THE NIGHT WATCH, an exciting new historical drama."/>
    <x v="176"/>
    <n v="721"/>
    <x v="0"/>
    <x v="1"/>
    <s v="GBP"/>
    <n v="1434039186"/>
    <x v="3023"/>
    <n v="1430151186"/>
    <b v="0"/>
    <n v="6"/>
    <b v="1"/>
    <s v="theater/spaces"/>
    <n v="120.17"/>
    <x v="1"/>
    <n v="2015"/>
    <x v="38"/>
  </r>
  <r>
    <n v="246"/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x v="3024"/>
    <n v="1346975475"/>
    <b v="0"/>
    <n v="182"/>
    <b v="1"/>
    <s v="theater/spaces"/>
    <n v="67.7"/>
    <x v="1"/>
    <n v="2012"/>
    <x v="38"/>
  </r>
  <r>
    <n v="302"/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x v="3025"/>
    <n v="1399032813"/>
    <b v="0"/>
    <n v="145"/>
    <b v="1"/>
    <s v="theater/spaces"/>
    <n v="52.1"/>
    <x v="1"/>
    <n v="2014"/>
    <x v="38"/>
  </r>
  <r>
    <n v="143"/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x v="3026"/>
    <n v="1487329292"/>
    <b v="0"/>
    <n v="25"/>
    <b v="1"/>
    <s v="theater/spaces"/>
    <n v="51.6"/>
    <x v="1"/>
    <n v="2017"/>
    <x v="38"/>
  </r>
  <r>
    <n v="131"/>
    <n v="3027"/>
    <s v="Help ReNew the Rainbow Stage (&amp; office) for Future Stars"/>
    <s v="Wavy says let's LIGHT UP THE RAINBOW STAGE and as our stretch reward we'll throw all of us a PARTY!"/>
    <x v="79"/>
    <n v="52576"/>
    <x v="0"/>
    <x v="0"/>
    <s v="USD"/>
    <n v="1426866851"/>
    <x v="3027"/>
    <n v="1424278451"/>
    <b v="0"/>
    <n v="320"/>
    <b v="1"/>
    <s v="theater/spaces"/>
    <n v="164.3"/>
    <x v="1"/>
    <n v="2015"/>
    <x v="38"/>
  </r>
  <r>
    <n v="168"/>
    <n v="3028"/>
    <s v="A Home for Vegas Theatre Hub"/>
    <s v="We have a space! Help us fill it with a stage, chairs, gear and audiences' laughter!"/>
    <x v="10"/>
    <n v="8401"/>
    <x v="0"/>
    <x v="0"/>
    <s v="USD"/>
    <n v="1471242025"/>
    <x v="3028"/>
    <n v="1468650025"/>
    <b v="0"/>
    <n v="99"/>
    <b v="1"/>
    <s v="theater/spaces"/>
    <n v="84.86"/>
    <x v="1"/>
    <n v="2016"/>
    <x v="38"/>
  </r>
  <r>
    <n v="110"/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x v="3029"/>
    <n v="1413824447"/>
    <b v="0"/>
    <n v="348"/>
    <b v="1"/>
    <s v="theater/spaces"/>
    <n v="94.55"/>
    <x v="1"/>
    <n v="2014"/>
    <x v="38"/>
  </r>
  <r>
    <n v="107"/>
    <n v="3030"/>
    <s v="Guilford Center Stage Lights Up"/>
    <s v="Guilford Center Stage is a new project bringing theater to our 1896 Grange; we need to purchase simple theater lighting for our stage."/>
    <x v="257"/>
    <n v="1867"/>
    <x v="0"/>
    <x v="0"/>
    <s v="USD"/>
    <n v="1442426171"/>
    <x v="3030"/>
    <n v="1439834171"/>
    <b v="0"/>
    <n v="41"/>
    <b v="1"/>
    <s v="theater/spaces"/>
    <n v="45.54"/>
    <x v="1"/>
    <n v="2015"/>
    <x v="38"/>
  </r>
  <r>
    <n v="100"/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x v="3031"/>
    <n v="1471295447"/>
    <b v="0"/>
    <n v="29"/>
    <b v="1"/>
    <s v="theater/spaces"/>
    <n v="51.72"/>
    <x v="1"/>
    <n v="2016"/>
    <x v="38"/>
  </r>
  <r>
    <n v="127"/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x v="3032"/>
    <n v="1439341459"/>
    <b v="0"/>
    <n v="25"/>
    <b v="1"/>
    <s v="theater/spaces"/>
    <n v="50.88"/>
    <x v="1"/>
    <n v="2015"/>
    <x v="38"/>
  </r>
  <r>
    <n v="147"/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x v="3033"/>
    <n v="1468895925"/>
    <b v="0"/>
    <n v="23"/>
    <b v="1"/>
    <s v="theater/spaces"/>
    <n v="191.13"/>
    <x v="1"/>
    <n v="2016"/>
    <x v="38"/>
  </r>
  <r>
    <n v="113"/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x v="3034"/>
    <n v="1475326255"/>
    <b v="0"/>
    <n v="1260"/>
    <b v="1"/>
    <s v="theater/spaces"/>
    <n v="89.31"/>
    <x v="1"/>
    <n v="2016"/>
    <x v="38"/>
  </r>
  <r>
    <n v="109"/>
    <n v="3035"/>
    <s v="The Coalition Theater"/>
    <s v="Help create a permanent home for live comedy shows and classes in Downtown RVA."/>
    <x v="31"/>
    <n v="27196.71"/>
    <x v="0"/>
    <x v="0"/>
    <s v="USD"/>
    <n v="1367674009"/>
    <x v="3035"/>
    <n v="1365082009"/>
    <b v="0"/>
    <n v="307"/>
    <b v="1"/>
    <s v="theater/spaces"/>
    <n v="88.59"/>
    <x v="1"/>
    <n v="2013"/>
    <x v="38"/>
  </r>
  <r>
    <n v="127"/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x v="3036"/>
    <n v="1373568644"/>
    <b v="0"/>
    <n v="329"/>
    <b v="1"/>
    <s v="theater/spaces"/>
    <n v="96.3"/>
    <x v="1"/>
    <n v="2013"/>
    <x v="38"/>
  </r>
  <r>
    <n v="213"/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x v="3037"/>
    <n v="1279574773"/>
    <b v="0"/>
    <n v="32"/>
    <b v="1"/>
    <s v="theater/spaces"/>
    <n v="33.31"/>
    <x v="1"/>
    <n v="2010"/>
    <x v="38"/>
  </r>
  <r>
    <n v="101"/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x v="3038"/>
    <n v="1451887397"/>
    <b v="0"/>
    <n v="27"/>
    <b v="1"/>
    <s v="theater/spaces"/>
    <n v="37.22"/>
    <x v="1"/>
    <n v="2016"/>
    <x v="38"/>
  </r>
  <r>
    <n v="109"/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x v="3039"/>
    <n v="1386011038"/>
    <b v="0"/>
    <n v="236"/>
    <b v="1"/>
    <s v="theater/spaces"/>
    <n v="92.13"/>
    <x v="1"/>
    <n v="2013"/>
    <x v="38"/>
  </r>
  <r>
    <n v="108"/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x v="3040"/>
    <n v="1434999621"/>
    <b v="0"/>
    <n v="42"/>
    <b v="1"/>
    <s v="theater/spaces"/>
    <n v="76.790000000000006"/>
    <x v="1"/>
    <n v="2015"/>
    <x v="38"/>
  </r>
  <r>
    <n v="110"/>
    <n v="3041"/>
    <s v="Lend a Hand in Our Home"/>
    <s v="Privet! Hello! Bon Jour! We are the Arlekin Players Theatre and we need a home."/>
    <x v="386"/>
    <n v="9170"/>
    <x v="0"/>
    <x v="0"/>
    <s v="USD"/>
    <n v="1453323048"/>
    <x v="3041"/>
    <n v="1450731048"/>
    <b v="0"/>
    <n v="95"/>
    <b v="1"/>
    <s v="theater/spaces"/>
    <n v="96.53"/>
    <x v="1"/>
    <n v="2015"/>
    <x v="38"/>
  </r>
  <r>
    <n v="128"/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x v="3042"/>
    <n v="1441557047"/>
    <b v="0"/>
    <n v="37"/>
    <b v="1"/>
    <s v="theater/spaces"/>
    <n v="51.89"/>
    <x v="1"/>
    <n v="2015"/>
    <x v="38"/>
  </r>
  <r>
    <n v="110"/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x v="3043"/>
    <n v="1426815699"/>
    <b v="0"/>
    <n v="128"/>
    <b v="1"/>
    <s v="theater/spaces"/>
    <n v="128.91"/>
    <x v="1"/>
    <n v="2015"/>
    <x v="38"/>
  </r>
  <r>
    <n v="109"/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x v="3044"/>
    <n v="1453137998"/>
    <b v="0"/>
    <n v="156"/>
    <b v="1"/>
    <s v="theater/spaces"/>
    <n v="84.11"/>
    <x v="1"/>
    <n v="2016"/>
    <x v="38"/>
  </r>
  <r>
    <n v="133"/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x v="3045"/>
    <n v="1406087055"/>
    <b v="0"/>
    <n v="64"/>
    <b v="1"/>
    <s v="theater/spaces"/>
    <n v="82.94"/>
    <x v="1"/>
    <n v="2014"/>
    <x v="38"/>
  </r>
  <r>
    <n v="191"/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x v="0"/>
    <s v="USD"/>
    <n v="1410324720"/>
    <x v="3046"/>
    <n v="1407784586"/>
    <b v="0"/>
    <n v="58"/>
    <b v="1"/>
    <s v="theater/spaces"/>
    <n v="259.95"/>
    <x v="1"/>
    <n v="2014"/>
    <x v="38"/>
  </r>
  <r>
    <n v="149"/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x v="3047"/>
    <n v="1457999054"/>
    <b v="0"/>
    <n v="20"/>
    <b v="1"/>
    <s v="theater/spaces"/>
    <n v="37.25"/>
    <x v="1"/>
    <n v="2016"/>
    <x v="38"/>
  </r>
  <r>
    <n v="166"/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x v="3048"/>
    <n v="1417556262"/>
    <b v="0"/>
    <n v="47"/>
    <b v="1"/>
    <s v="theater/spaces"/>
    <n v="177.02"/>
    <x v="1"/>
    <n v="2014"/>
    <x v="38"/>
  </r>
  <r>
    <n v="107"/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x v="0"/>
    <s v="USD"/>
    <n v="1434241255"/>
    <x v="3049"/>
    <n v="1431649255"/>
    <b v="0"/>
    <n v="54"/>
    <b v="1"/>
    <s v="theater/spaces"/>
    <n v="74.069999999999993"/>
    <x v="1"/>
    <n v="2015"/>
    <x v="38"/>
  </r>
  <r>
    <n v="106"/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x v="3050"/>
    <n v="1459828960"/>
    <b v="0"/>
    <n v="9"/>
    <b v="1"/>
    <s v="theater/spaces"/>
    <n v="70.67"/>
    <x v="1"/>
    <n v="2016"/>
    <x v="38"/>
  </r>
  <r>
    <n v="24"/>
    <n v="3051"/>
    <s v="Jon Udry's ABC Tour"/>
    <s v="The ABC tour: 26 comedy-juggling shows in 26 different venues - chosen by YOU - each beginning with a different letter of the alphabet."/>
    <x v="8"/>
    <n v="827"/>
    <x v="2"/>
    <x v="1"/>
    <s v="GBP"/>
    <n v="1486547945"/>
    <x v="3051"/>
    <n v="1483955945"/>
    <b v="1"/>
    <n v="35"/>
    <b v="0"/>
    <s v="theater/spaces"/>
    <n v="23.63"/>
    <x v="1"/>
    <n v="2017"/>
    <x v="38"/>
  </r>
  <r>
    <n v="0"/>
    <n v="3052"/>
    <s v="Funding for a new theater facility in Walker Minnesota"/>
    <s v="To let the arts continue in Walker Minnesota We need a performing arts space and art gallery"/>
    <x v="63"/>
    <n v="75"/>
    <x v="2"/>
    <x v="0"/>
    <s v="USD"/>
    <n v="1432828740"/>
    <x v="3052"/>
    <n v="1430237094"/>
    <b v="0"/>
    <n v="2"/>
    <b v="0"/>
    <s v="theater/spaces"/>
    <n v="37.5"/>
    <x v="1"/>
    <n v="2015"/>
    <x v="38"/>
  </r>
  <r>
    <n v="0"/>
    <n v="3053"/>
    <s v="Showroom"/>
    <s v="Showroom is a multi-disciplinary space providing unorthodox concerts, events &amp; a platform creatives can express their creative vision"/>
    <x v="3"/>
    <n v="40"/>
    <x v="2"/>
    <x v="0"/>
    <s v="USD"/>
    <n v="1412222340"/>
    <x v="3053"/>
    <n v="1407781013"/>
    <b v="0"/>
    <n v="3"/>
    <b v="0"/>
    <s v="theater/spaces"/>
    <n v="13.33"/>
    <x v="1"/>
    <n v="2014"/>
    <x v="38"/>
  </r>
  <r>
    <n v="0"/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x v="0"/>
    <s v="USD"/>
    <n v="1425258240"/>
    <x v="3054"/>
    <n v="1422043154"/>
    <b v="0"/>
    <n v="0"/>
    <b v="0"/>
    <s v="theater/spaces"/>
    <n v="0"/>
    <x v="1"/>
    <n v="2015"/>
    <x v="38"/>
  </r>
  <r>
    <n v="0"/>
    <n v="3055"/>
    <s v="Bungers surfing Museum"/>
    <s v="I have been in the Surfing business since 1962 have a collection of surfing memorabilia I would like to open a surfing museum"/>
    <x v="22"/>
    <n v="1"/>
    <x v="2"/>
    <x v="0"/>
    <s v="USD"/>
    <n v="1420844390"/>
    <x v="3055"/>
    <n v="1415660390"/>
    <b v="0"/>
    <n v="1"/>
    <b v="0"/>
    <s v="theater/spaces"/>
    <n v="1"/>
    <x v="1"/>
    <n v="2014"/>
    <x v="38"/>
  </r>
  <r>
    <n v="0"/>
    <n v="3056"/>
    <s v="Palace Flophouse Theater"/>
    <s v="Looking to establish a communal space for art shows, bands, farmer's markets, environmental education, and traditional skills."/>
    <x v="31"/>
    <n v="0"/>
    <x v="2"/>
    <x v="0"/>
    <s v="USD"/>
    <n v="1412003784"/>
    <x v="3056"/>
    <n v="1406819784"/>
    <b v="0"/>
    <n v="0"/>
    <b v="0"/>
    <s v="theater/spaces"/>
    <n v="0"/>
    <x v="1"/>
    <n v="2014"/>
    <x v="38"/>
  </r>
  <r>
    <n v="0"/>
    <n v="3057"/>
    <s v="1 World Educational Theme Parks"/>
    <s v="A series of 6 educational theme parks. This project is to fund the plans and 3D designs required to build the first park."/>
    <x v="63"/>
    <n v="0"/>
    <x v="2"/>
    <x v="1"/>
    <s v="GBP"/>
    <n v="1459694211"/>
    <x v="3057"/>
    <n v="1457105811"/>
    <b v="0"/>
    <n v="0"/>
    <b v="0"/>
    <s v="theater/spaces"/>
    <n v="0"/>
    <x v="1"/>
    <n v="2016"/>
    <x v="38"/>
  </r>
  <r>
    <n v="0"/>
    <n v="3058"/>
    <s v="OPEN THE OLD &quot;RIGON&quot; THEATER"/>
    <s v="Restoration of a theatre to make an educational center for youngs and a place to socialize for everybody through the power of art."/>
    <x v="102"/>
    <n v="3"/>
    <x v="2"/>
    <x v="13"/>
    <s v="EUR"/>
    <n v="1463734740"/>
    <x v="3058"/>
    <n v="1459414740"/>
    <b v="0"/>
    <n v="3"/>
    <b v="0"/>
    <s v="theater/spaces"/>
    <n v="1"/>
    <x v="1"/>
    <n v="2016"/>
    <x v="38"/>
  </r>
  <r>
    <n v="3"/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x v="0"/>
    <s v="USD"/>
    <n v="1407536846"/>
    <x v="3059"/>
    <n v="1404944846"/>
    <b v="0"/>
    <n v="11"/>
    <b v="0"/>
    <s v="theater/spaces"/>
    <n v="41"/>
    <x v="1"/>
    <n v="2014"/>
    <x v="38"/>
  </r>
  <r>
    <n v="0"/>
    <n v="3060"/>
    <s v="Save the Roxy Theatre in Bremerton WA"/>
    <s v="Save the historic Roxy theatre in Bremerton WA from being repurposed as office space."/>
    <x v="135"/>
    <n v="335"/>
    <x v="2"/>
    <x v="0"/>
    <s v="USD"/>
    <n v="1443422134"/>
    <x v="3060"/>
    <n v="1440830134"/>
    <b v="0"/>
    <n v="6"/>
    <b v="0"/>
    <s v="theater/spaces"/>
    <n v="55.83"/>
    <x v="1"/>
    <n v="2015"/>
    <x v="38"/>
  </r>
  <r>
    <n v="0"/>
    <n v="3061"/>
    <s v="Help Save Parkway Cinemas!"/>
    <s v="Save a historic Local theater."/>
    <x v="80"/>
    <n v="0"/>
    <x v="2"/>
    <x v="0"/>
    <s v="USD"/>
    <n v="1407955748"/>
    <x v="3061"/>
    <n v="1405363748"/>
    <b v="0"/>
    <n v="0"/>
    <b v="0"/>
    <s v="theater/spaces"/>
    <n v="0"/>
    <x v="1"/>
    <n v="2014"/>
    <x v="38"/>
  </r>
  <r>
    <n v="67"/>
    <n v="3062"/>
    <s v="The Comedy Catch Relocation to the Choo Choo"/>
    <s v="In our 30th year we are relocating to the world famous Choo Choo on The South Side. We will be remodeling the old Station House."/>
    <x v="3"/>
    <n v="6684"/>
    <x v="2"/>
    <x v="0"/>
    <s v="USD"/>
    <n v="1443636000"/>
    <x v="3062"/>
    <n v="1441111892"/>
    <b v="0"/>
    <n v="67"/>
    <b v="0"/>
    <s v="theater/spaces"/>
    <n v="99.76"/>
    <x v="1"/>
    <n v="2015"/>
    <x v="38"/>
  </r>
  <r>
    <n v="20"/>
    <n v="3063"/>
    <s v="Spec Haus"/>
    <s v="Members of the local Miami music scene are putting together a venue/creative space in Kendall!"/>
    <x v="9"/>
    <n v="587"/>
    <x v="2"/>
    <x v="0"/>
    <s v="USD"/>
    <n v="1477174138"/>
    <x v="3063"/>
    <n v="1474150138"/>
    <b v="0"/>
    <n v="23"/>
    <b v="0"/>
    <s v="theater/spaces"/>
    <n v="25.52"/>
    <x v="1"/>
    <n v="2016"/>
    <x v="38"/>
  </r>
  <r>
    <n v="11"/>
    <n v="3064"/>
    <s v="Kickstart the Crossroads Community"/>
    <s v="An epicenter for connection, creation and expression of the community."/>
    <x v="96"/>
    <n v="8471"/>
    <x v="2"/>
    <x v="0"/>
    <s v="USD"/>
    <n v="1448175540"/>
    <x v="3064"/>
    <n v="1445483246"/>
    <b v="0"/>
    <n v="72"/>
    <b v="0"/>
    <s v="theater/spaces"/>
    <n v="117.65"/>
    <x v="1"/>
    <n v="2015"/>
    <x v="38"/>
  </r>
  <r>
    <n v="0"/>
    <n v="3065"/>
    <s v="The Castle Project"/>
    <s v="A castle themed events center with large and small spaces to support a variety of arts i.e. performing, visual, music, theater, dance"/>
    <x v="31"/>
    <n v="10"/>
    <x v="2"/>
    <x v="0"/>
    <s v="USD"/>
    <n v="1406683172"/>
    <x v="3065"/>
    <n v="1404523172"/>
    <b v="0"/>
    <n v="2"/>
    <b v="0"/>
    <s v="theater/spaces"/>
    <n v="5"/>
    <x v="1"/>
    <n v="2014"/>
    <x v="38"/>
  </r>
  <r>
    <n v="12"/>
    <n v="3066"/>
    <s v="Gold Coast Wake Park"/>
    <s v="Our mission is to offer an innovative family watersports attraction that is fun, safe, economical and a leader in its field."/>
    <x v="90"/>
    <n v="41950"/>
    <x v="2"/>
    <x v="2"/>
    <s v="AUD"/>
    <n v="1468128537"/>
    <x v="3066"/>
    <n v="1465536537"/>
    <b v="0"/>
    <n v="15"/>
    <b v="0"/>
    <s v="theater/spaces"/>
    <n v="2796.67"/>
    <x v="1"/>
    <n v="2016"/>
    <x v="38"/>
  </r>
  <r>
    <n v="3"/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x v="4"/>
    <s v="NZD"/>
    <n v="1441837879"/>
    <x v="3067"/>
    <n v="1439245879"/>
    <b v="0"/>
    <n v="1"/>
    <b v="0"/>
    <s v="theater/spaces"/>
    <n v="200"/>
    <x v="1"/>
    <n v="2015"/>
    <x v="38"/>
  </r>
  <r>
    <n v="0"/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x v="0"/>
    <s v="USD"/>
    <n v="1445013352"/>
    <x v="3068"/>
    <n v="1442421352"/>
    <b v="0"/>
    <n v="2"/>
    <b v="0"/>
    <s v="theater/spaces"/>
    <n v="87.5"/>
    <x v="1"/>
    <n v="2015"/>
    <x v="38"/>
  </r>
  <r>
    <n v="14"/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x v="0"/>
    <s v="USD"/>
    <n v="1418587234"/>
    <x v="3069"/>
    <n v="1415995234"/>
    <b v="0"/>
    <n v="7"/>
    <b v="0"/>
    <s v="theater/spaces"/>
    <n v="20.14"/>
    <x v="1"/>
    <n v="2014"/>
    <x v="38"/>
  </r>
  <r>
    <n v="3"/>
    <n v="3070"/>
    <s v="Purpose Built Liverpool Comedy Club, Restaurant &amp; Bar"/>
    <s v="Liverpool's 1st purpose built 7 night a week comedy club, bar &amp; restaurant with live music &amp; much more"/>
    <x v="3"/>
    <n v="334"/>
    <x v="2"/>
    <x v="1"/>
    <s v="GBP"/>
    <n v="1481132169"/>
    <x v="3070"/>
    <n v="1479317769"/>
    <b v="0"/>
    <n v="16"/>
    <b v="0"/>
    <s v="theater/spaces"/>
    <n v="20.88"/>
    <x v="1"/>
    <n v="2016"/>
    <x v="38"/>
  </r>
  <r>
    <n v="60"/>
    <n v="3071"/>
    <s v="The Echo Theatre 2015"/>
    <s v="Anyone can create. They just need a place and an opportunity. The Echo Theatre (Provo) provides that opportunity."/>
    <x v="14"/>
    <n v="7173"/>
    <x v="2"/>
    <x v="0"/>
    <s v="USD"/>
    <n v="1429595940"/>
    <x v="3071"/>
    <n v="1428082481"/>
    <b v="0"/>
    <n v="117"/>
    <b v="0"/>
    <s v="theater/spaces"/>
    <n v="61.31"/>
    <x v="1"/>
    <n v="2015"/>
    <x v="38"/>
  </r>
  <r>
    <n v="0"/>
    <n v="3072"/>
    <s v="Crosswalk Theatre - Starting Capital"/>
    <s v="Crosswalk Theatre Company - Network Directory promotes all stage talent. Increasing your odds to connect to the right hiring person."/>
    <x v="14"/>
    <n v="2"/>
    <x v="2"/>
    <x v="0"/>
    <s v="USD"/>
    <n v="1477791960"/>
    <x v="3072"/>
    <n v="1476549262"/>
    <b v="0"/>
    <n v="2"/>
    <b v="0"/>
    <s v="theater/spaces"/>
    <n v="1"/>
    <x v="1"/>
    <n v="2016"/>
    <x v="38"/>
  </r>
  <r>
    <n v="0"/>
    <n v="3073"/>
    <s v="Performing and Visual Arts Center, Rochester, NY"/>
    <s v="Conversion of a long dormant synagogue into a Performing and Visual Arts Center, revitalizing Rochester's inner city."/>
    <x v="387"/>
    <n v="645"/>
    <x v="2"/>
    <x v="0"/>
    <s v="USD"/>
    <n v="1434309540"/>
    <x v="3073"/>
    <n v="1429287900"/>
    <b v="0"/>
    <n v="7"/>
    <b v="0"/>
    <s v="theater/spaces"/>
    <n v="92.14"/>
    <x v="1"/>
    <n v="2015"/>
    <x v="38"/>
  </r>
  <r>
    <n v="0"/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x v="3074"/>
    <n v="1455025359"/>
    <b v="0"/>
    <n v="3"/>
    <b v="0"/>
    <s v="theater/spaces"/>
    <n v="7.33"/>
    <x v="1"/>
    <n v="2016"/>
    <x v="38"/>
  </r>
  <r>
    <n v="9"/>
    <n v="3075"/>
    <s v="The Little MAGIC Theatre"/>
    <s v="Magic Morgan &amp; Liliana are raising funds to expand their famed traveling magic show to a theater of magic."/>
    <x v="36"/>
    <n v="1296"/>
    <x v="2"/>
    <x v="0"/>
    <s v="USD"/>
    <n v="1471573640"/>
    <x v="3075"/>
    <n v="1467253640"/>
    <b v="0"/>
    <n v="20"/>
    <b v="0"/>
    <s v="theater/spaces"/>
    <n v="64.8"/>
    <x v="1"/>
    <n v="2016"/>
    <x v="38"/>
  </r>
  <r>
    <n v="15"/>
    <n v="3076"/>
    <s v="10,000 Hours"/>
    <s v="Helping female comedians get in their 10,000 Hours of practice!"/>
    <x v="3"/>
    <n v="1506"/>
    <x v="2"/>
    <x v="0"/>
    <s v="USD"/>
    <n v="1444405123"/>
    <x v="3076"/>
    <n v="1439221123"/>
    <b v="0"/>
    <n v="50"/>
    <b v="0"/>
    <s v="theater/spaces"/>
    <n v="30.12"/>
    <x v="1"/>
    <n v="2015"/>
    <x v="38"/>
  </r>
  <r>
    <n v="0"/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x v="5"/>
    <s v="CAD"/>
    <n v="1488495478"/>
    <x v="3077"/>
    <n v="1485903478"/>
    <b v="0"/>
    <n v="2"/>
    <b v="0"/>
    <s v="theater/spaces"/>
    <n v="52.5"/>
    <x v="1"/>
    <n v="2017"/>
    <x v="38"/>
  </r>
  <r>
    <n v="0"/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x v="0"/>
    <s v="USD"/>
    <n v="1424920795"/>
    <x v="3078"/>
    <n v="1422328795"/>
    <b v="0"/>
    <n v="3"/>
    <b v="0"/>
    <s v="theater/spaces"/>
    <n v="23.67"/>
    <x v="1"/>
    <n v="2015"/>
    <x v="38"/>
  </r>
  <r>
    <n v="1"/>
    <n v="3079"/>
    <s v="Join us in creating a new Hell on Earth!"/>
    <s v="We desire to purchase a portion of Hell, in Michigan just outside of Detroit, to create a world-class performance art space.  Join us."/>
    <x v="388"/>
    <n v="11226"/>
    <x v="2"/>
    <x v="0"/>
    <s v="USD"/>
    <n v="1427040435"/>
    <x v="3079"/>
    <n v="1424452035"/>
    <b v="0"/>
    <n v="27"/>
    <b v="0"/>
    <s v="theater/spaces"/>
    <n v="415.78"/>
    <x v="1"/>
    <n v="2015"/>
    <x v="38"/>
  </r>
  <r>
    <n v="0"/>
    <n v="3080"/>
    <s v="Global Community Theater One."/>
    <s v="Sustainable, fire-proof, carbon-negative, and all-season recreation of the Globe Theater made famous by Shakespeare, with gardens."/>
    <x v="71"/>
    <n v="376"/>
    <x v="2"/>
    <x v="0"/>
    <s v="USD"/>
    <n v="1419644444"/>
    <x v="3080"/>
    <n v="1414456844"/>
    <b v="0"/>
    <n v="7"/>
    <b v="0"/>
    <s v="theater/spaces"/>
    <n v="53.71"/>
    <x v="1"/>
    <n v="2014"/>
    <x v="38"/>
  </r>
  <r>
    <n v="0"/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x v="0"/>
    <s v="USD"/>
    <n v="1442722891"/>
    <x v="3081"/>
    <n v="1440130891"/>
    <b v="0"/>
    <n v="5"/>
    <b v="0"/>
    <s v="theater/spaces"/>
    <n v="420.6"/>
    <x v="1"/>
    <n v="2015"/>
    <x v="38"/>
  </r>
  <r>
    <n v="0"/>
    <n v="3082"/>
    <s v="Magical Workshop, Magic/Hobby Store"/>
    <s v="Help expand the time of everyones favorite magic store!  It currently limited to 3 days a week. If not for you, then the children!"/>
    <x v="7"/>
    <n v="0"/>
    <x v="2"/>
    <x v="0"/>
    <s v="USD"/>
    <n v="1447628946"/>
    <x v="3082"/>
    <n v="1445033346"/>
    <b v="0"/>
    <n v="0"/>
    <b v="0"/>
    <s v="theater/spaces"/>
    <n v="0"/>
    <x v="1"/>
    <n v="2015"/>
    <x v="38"/>
  </r>
  <r>
    <n v="0"/>
    <n v="3083"/>
    <s v="Crystal City Haunted Undergound"/>
    <s v="Crystal City Underground is a New &amp; Unique_x000a_indoor recreational facility, using an old silica sand mine,_x000a_we are the Haunted Maze"/>
    <x v="22"/>
    <n v="56"/>
    <x v="2"/>
    <x v="0"/>
    <s v="USD"/>
    <n v="1409547600"/>
    <x v="3083"/>
    <n v="1406986278"/>
    <b v="0"/>
    <n v="3"/>
    <b v="0"/>
    <s v="theater/spaces"/>
    <n v="18.670000000000002"/>
    <x v="1"/>
    <n v="2014"/>
    <x v="38"/>
  </r>
  <r>
    <n v="12"/>
    <n v="3084"/>
    <s v="URGENT: Help Us Replace Our Ramp!"/>
    <s v="18-yr-old handicap-access ramp collapsed, must replace. Help fund &amp; ensure everyone access to our 35-seat non-profit community theater!"/>
    <x v="389"/>
    <n v="470"/>
    <x v="2"/>
    <x v="0"/>
    <s v="USD"/>
    <n v="1430851680"/>
    <x v="3084"/>
    <n v="1428340931"/>
    <b v="0"/>
    <n v="6"/>
    <b v="0"/>
    <s v="theater/spaces"/>
    <n v="78.33"/>
    <x v="1"/>
    <n v="2015"/>
    <x v="38"/>
  </r>
  <r>
    <n v="2"/>
    <n v="3085"/>
    <s v="Paper Tank Theater Music Madness Party"/>
    <s v="Get behind a new music venue in our city by helping with equipment! We're pre-selling tickets to our party and offering other perks."/>
    <x v="31"/>
    <n v="610"/>
    <x v="2"/>
    <x v="0"/>
    <s v="USD"/>
    <n v="1443561159"/>
    <x v="3085"/>
    <n v="1440969159"/>
    <b v="0"/>
    <n v="9"/>
    <b v="0"/>
    <s v="theater/spaces"/>
    <n v="67.78"/>
    <x v="1"/>
    <n v="2015"/>
    <x v="38"/>
  </r>
  <r>
    <n v="0"/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x v="13"/>
    <s v="EUR"/>
    <n v="1439827559"/>
    <x v="3086"/>
    <n v="1434643559"/>
    <b v="0"/>
    <n v="3"/>
    <b v="0"/>
    <s v="theater/spaces"/>
    <n v="16.670000000000002"/>
    <x v="1"/>
    <n v="2015"/>
    <x v="38"/>
  </r>
  <r>
    <n v="1"/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x v="0"/>
    <s v="USD"/>
    <n v="1482294990"/>
    <x v="3087"/>
    <n v="1477107390"/>
    <b v="0"/>
    <n v="2"/>
    <b v="0"/>
    <s v="theater/spaces"/>
    <n v="62.5"/>
    <x v="1"/>
    <n v="2016"/>
    <x v="38"/>
  </r>
  <r>
    <n v="0"/>
    <n v="3088"/>
    <s v="Destination Small Town &quot;Visitor Center&quot; To The Midwest"/>
    <s v="We believe it's time to open a visitor's center that highlights the small towns of the upper Midwest."/>
    <x v="99"/>
    <n v="126"/>
    <x v="2"/>
    <x v="0"/>
    <s v="USD"/>
    <n v="1420724460"/>
    <x v="3088"/>
    <n v="1418046247"/>
    <b v="0"/>
    <n v="3"/>
    <b v="0"/>
    <s v="theater/spaces"/>
    <n v="42"/>
    <x v="1"/>
    <n v="2014"/>
    <x v="38"/>
  </r>
  <r>
    <n v="23"/>
    <n v="3089"/>
    <s v="The ClubHouse: A Community-Focused Sports &amp; Culture Space"/>
    <s v="A community space in Somerville, MA to celebrate the beautiful intersection of sports and creativity."/>
    <x v="31"/>
    <n v="5854"/>
    <x v="2"/>
    <x v="0"/>
    <s v="USD"/>
    <n v="1468029540"/>
    <x v="3089"/>
    <n v="1465304483"/>
    <b v="0"/>
    <n v="45"/>
    <b v="0"/>
    <s v="theater/spaces"/>
    <n v="130.09"/>
    <x v="1"/>
    <n v="2016"/>
    <x v="38"/>
  </r>
  <r>
    <n v="5"/>
    <n v="3090"/>
    <s v="Save the Stage"/>
    <s v="To create a space by restoring a historic church in Burlington, Ky where community theater, dance and music and art can be performed."/>
    <x v="390"/>
    <n v="11432"/>
    <x v="2"/>
    <x v="0"/>
    <s v="USD"/>
    <n v="1430505545"/>
    <x v="3090"/>
    <n v="1425325145"/>
    <b v="0"/>
    <n v="9"/>
    <b v="0"/>
    <s v="theater/spaces"/>
    <n v="1270.22"/>
    <x v="1"/>
    <n v="2015"/>
    <x v="38"/>
  </r>
  <r>
    <n v="16"/>
    <n v="3091"/>
    <s v="Bustduck Theatre"/>
    <s v="Roanoke, Virginia's first long-form improv theatre company. Producing improv and scripted theatre, with a dynamic training program."/>
    <x v="10"/>
    <n v="796"/>
    <x v="2"/>
    <x v="0"/>
    <s v="USD"/>
    <n v="1471214743"/>
    <x v="3091"/>
    <n v="1468622743"/>
    <b v="0"/>
    <n v="9"/>
    <b v="0"/>
    <s v="theater/spaces"/>
    <n v="88.44"/>
    <x v="1"/>
    <n v="2016"/>
    <x v="38"/>
  </r>
  <r>
    <n v="1"/>
    <n v="3092"/>
    <s v="A home for the arts on the Upper East Side/Yorkville"/>
    <s v="Our goal is to purchase a theater on the Upper East Side of Manhattan that will act as a home for four theater companies."/>
    <x v="57"/>
    <n v="1183.19"/>
    <x v="2"/>
    <x v="0"/>
    <s v="USD"/>
    <n v="1444946400"/>
    <x v="3092"/>
    <n v="1441723912"/>
    <b v="0"/>
    <n v="21"/>
    <b v="0"/>
    <s v="theater/spaces"/>
    <n v="56.34"/>
    <x v="1"/>
    <n v="2015"/>
    <x v="38"/>
  </r>
  <r>
    <n v="23"/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x v="5"/>
    <s v="CAD"/>
    <n v="1401595140"/>
    <x v="3093"/>
    <n v="1398980941"/>
    <b v="0"/>
    <n v="17"/>
    <b v="0"/>
    <s v="theater/spaces"/>
    <n v="53.53"/>
    <x v="1"/>
    <n v="2014"/>
    <x v="38"/>
  </r>
  <r>
    <n v="0"/>
    <n v="3094"/>
    <s v="Nothing Up My Sleeves Tour: Summer 2016"/>
    <s v="This is a Kickstarter to help with the start up costs for Illusionist, Chris Lengyel's Summer 2016 Tour!"/>
    <x v="57"/>
    <n v="25"/>
    <x v="2"/>
    <x v="0"/>
    <s v="USD"/>
    <n v="1442775956"/>
    <x v="3094"/>
    <n v="1437591956"/>
    <b v="0"/>
    <n v="1"/>
    <b v="0"/>
    <s v="theater/spaces"/>
    <n v="25"/>
    <x v="1"/>
    <n v="2015"/>
    <x v="38"/>
  </r>
  <r>
    <n v="0"/>
    <n v="3095"/>
    <s v="The Old Howard Theatre Company"/>
    <s v="We are a small theatre company looking to provide world class theatre to the working class in the Greater New York area."/>
    <x v="391"/>
    <n v="50"/>
    <x v="2"/>
    <x v="0"/>
    <s v="USD"/>
    <n v="1470011780"/>
    <x v="3095"/>
    <n v="1464827780"/>
    <b v="0"/>
    <n v="1"/>
    <b v="0"/>
    <s v="theater/spaces"/>
    <n v="50"/>
    <x v="1"/>
    <n v="2016"/>
    <x v="38"/>
  </r>
  <r>
    <n v="4"/>
    <n v="3096"/>
    <s v="LaPorte Institute for Dramatic and Creative Arts"/>
    <s v="To create a learning center for acting and all art types including anything that expresses the emotion of the human spirit."/>
    <x v="22"/>
    <n v="795"/>
    <x v="2"/>
    <x v="0"/>
    <s v="USD"/>
    <n v="1432151326"/>
    <x v="3096"/>
    <n v="1429559326"/>
    <b v="0"/>
    <n v="14"/>
    <b v="0"/>
    <s v="theater/spaces"/>
    <n v="56.79"/>
    <x v="1"/>
    <n v="2015"/>
    <x v="38"/>
  </r>
  <r>
    <n v="17"/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x v="1"/>
    <s v="GBP"/>
    <n v="1475848800"/>
    <x v="3097"/>
    <n v="1474027501"/>
    <b v="0"/>
    <n v="42"/>
    <b v="0"/>
    <s v="theater/spaces"/>
    <n v="40.83"/>
    <x v="1"/>
    <n v="2016"/>
    <x v="38"/>
  </r>
  <r>
    <n v="4"/>
    <n v="3098"/>
    <s v="The Enchanted Cottage"/>
    <s v="A magical space, full of fairytale favorites, designed to make each individual have a unique experience; children's dreams made real."/>
    <x v="392"/>
    <n v="1758"/>
    <x v="2"/>
    <x v="0"/>
    <s v="USD"/>
    <n v="1454890620"/>
    <x v="3098"/>
    <n v="1450724449"/>
    <b v="0"/>
    <n v="27"/>
    <b v="0"/>
    <s v="theater/spaces"/>
    <n v="65.11"/>
    <x v="1"/>
    <n v="2015"/>
    <x v="38"/>
  </r>
  <r>
    <n v="14"/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x v="0"/>
    <s v="USD"/>
    <n v="1455251591"/>
    <x v="3099"/>
    <n v="1452659591"/>
    <b v="0"/>
    <n v="5"/>
    <b v="0"/>
    <s v="theater/spaces"/>
    <n v="55.6"/>
    <x v="1"/>
    <n v="2016"/>
    <x v="38"/>
  </r>
  <r>
    <n v="15"/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x v="0"/>
    <s v="USD"/>
    <n v="1413816975"/>
    <x v="3100"/>
    <n v="1411224975"/>
    <b v="0"/>
    <n v="13"/>
    <b v="0"/>
    <s v="theater/spaces"/>
    <n v="140.54"/>
    <x v="1"/>
    <n v="2014"/>
    <x v="38"/>
  </r>
  <r>
    <n v="12"/>
    <n v="3101"/>
    <s v="Mots Ã‰crits"/>
    <s v="LabellisÃ© 14-18, Mots Ã‰crits est un projet itinÃ©rant de lectures Ã  voix haute par des amateurs, mises en espace par une comÃ©dienne."/>
    <x v="30"/>
    <n v="300"/>
    <x v="2"/>
    <x v="6"/>
    <s v="EUR"/>
    <n v="1437033360"/>
    <x v="3101"/>
    <n v="1434445937"/>
    <b v="0"/>
    <n v="12"/>
    <b v="0"/>
    <s v="theater/spaces"/>
    <n v="25"/>
    <x v="1"/>
    <n v="2015"/>
    <x v="38"/>
  </r>
  <r>
    <n v="39"/>
    <n v="3102"/>
    <s v="Theatre Bath Bus"/>
    <s v="Imagine being able to take a performance anywhere! Meet the Theatre Bath Bus - a magical performance space where anything is possible."/>
    <x v="194"/>
    <n v="6258"/>
    <x v="2"/>
    <x v="1"/>
    <s v="GBP"/>
    <n v="1471939818"/>
    <x v="3102"/>
    <n v="1467619818"/>
    <b v="0"/>
    <n v="90"/>
    <b v="0"/>
    <s v="theater/spaces"/>
    <n v="69.53"/>
    <x v="1"/>
    <n v="2016"/>
    <x v="38"/>
  </r>
  <r>
    <n v="0"/>
    <n v="3103"/>
    <s v="Professional Venue for local artists!!"/>
    <s v="Creating a place for local artists to perform, at substantially less cost for them"/>
    <x v="393"/>
    <n v="11"/>
    <x v="2"/>
    <x v="0"/>
    <s v="USD"/>
    <n v="1434080706"/>
    <x v="3103"/>
    <n v="1428896706"/>
    <b v="0"/>
    <n v="2"/>
    <b v="0"/>
    <s v="theater/spaces"/>
    <n v="5.5"/>
    <x v="1"/>
    <n v="2015"/>
    <x v="38"/>
  </r>
  <r>
    <n v="30"/>
    <n v="3104"/>
    <s v="CQ EAP Performing Arts 'THE LOFT'"/>
    <s v="The Loft is CQEAP's latest studio. Located in Rockhampton's CBD we'll be running performing arts workshops for 5yrs to adults."/>
    <x v="23"/>
    <n v="1185"/>
    <x v="2"/>
    <x v="2"/>
    <s v="AUD"/>
    <n v="1422928800"/>
    <x v="3104"/>
    <n v="1420235311"/>
    <b v="0"/>
    <n v="5"/>
    <b v="0"/>
    <s v="theater/spaces"/>
    <n v="237"/>
    <x v="1"/>
    <n v="2015"/>
    <x v="38"/>
  </r>
  <r>
    <n v="42"/>
    <n v="3105"/>
    <s v="Paddock School Theater Improvement"/>
    <s v="My hope is to raise $5845 and replace old stained and mismatched border curtains, cyclorama curtain, and backdrop."/>
    <x v="394"/>
    <n v="2476"/>
    <x v="2"/>
    <x v="0"/>
    <s v="USD"/>
    <n v="1413694800"/>
    <x v="3105"/>
    <n v="1408986916"/>
    <b v="0"/>
    <n v="31"/>
    <b v="0"/>
    <s v="theater/spaces"/>
    <n v="79.87"/>
    <x v="1"/>
    <n v="2014"/>
    <x v="38"/>
  </r>
  <r>
    <n v="4"/>
    <n v="3106"/>
    <s v="Wild Men at the Bristol Cathedral"/>
    <s v="Help fund the exciting first collaboration between Hotel Echo and Bristol Cathedral: WILD MEN, a show commemorating those lost in WW1."/>
    <x v="28"/>
    <n v="41"/>
    <x v="2"/>
    <x v="1"/>
    <s v="GBP"/>
    <n v="1442440800"/>
    <x v="3106"/>
    <n v="1440497876"/>
    <b v="0"/>
    <n v="4"/>
    <b v="0"/>
    <s v="theater/spaces"/>
    <n v="10.25"/>
    <x v="1"/>
    <n v="2015"/>
    <x v="38"/>
  </r>
  <r>
    <n v="20"/>
    <n v="3107"/>
    <s v="Creating Cabaret"/>
    <s v="When opportunity knocks, we answer!  Help expand the ravishingly talented troupe into a new and exciting market and venue!"/>
    <x v="79"/>
    <n v="7905"/>
    <x v="2"/>
    <x v="0"/>
    <s v="USD"/>
    <n v="1431372751"/>
    <x v="3107"/>
    <n v="1430767951"/>
    <b v="0"/>
    <n v="29"/>
    <b v="0"/>
    <s v="theater/spaces"/>
    <n v="272.58999999999997"/>
    <x v="1"/>
    <n v="2015"/>
    <x v="38"/>
  </r>
  <r>
    <n v="0"/>
    <n v="3108"/>
    <s v="Funding a home for our Children's Theater"/>
    <s v="We need a permanent home for the theater!"/>
    <x v="63"/>
    <n v="26"/>
    <x v="2"/>
    <x v="0"/>
    <s v="USD"/>
    <n v="1430234394"/>
    <x v="3108"/>
    <n v="1425053994"/>
    <b v="0"/>
    <n v="2"/>
    <b v="0"/>
    <s v="theater/spaces"/>
    <n v="13"/>
    <x v="1"/>
    <n v="2015"/>
    <x v="38"/>
  </r>
  <r>
    <n v="25"/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x v="0"/>
    <s v="USD"/>
    <n v="1409194810"/>
    <x v="3109"/>
    <n v="1406170810"/>
    <b v="0"/>
    <n v="114"/>
    <b v="0"/>
    <s v="theater/spaces"/>
    <n v="58.18"/>
    <x v="1"/>
    <n v="2014"/>
    <x v="38"/>
  </r>
  <r>
    <n v="0"/>
    <n v="3110"/>
    <s v="Hip Justice Catmunity Center"/>
    <s v="Cat People Unite! It's time we get a space of our own to relax, socialize and learn! Join the Catmunity!"/>
    <x v="31"/>
    <n v="10"/>
    <x v="2"/>
    <x v="0"/>
    <s v="USD"/>
    <n v="1487465119"/>
    <x v="3110"/>
    <n v="1484009119"/>
    <b v="0"/>
    <n v="1"/>
    <b v="0"/>
    <s v="theater/spaces"/>
    <n v="10"/>
    <x v="1"/>
    <n v="2017"/>
    <x v="38"/>
  </r>
  <r>
    <n v="27"/>
    <n v="3111"/>
    <s v="All Puppet Players Need a Home"/>
    <s v="Help All Puppet Players perform it's 2015 season in a beautiful 200 seat theater for an entire year."/>
    <x v="22"/>
    <n v="5328"/>
    <x v="2"/>
    <x v="0"/>
    <s v="USD"/>
    <n v="1412432220"/>
    <x v="3111"/>
    <n v="1409753820"/>
    <b v="0"/>
    <n v="76"/>
    <b v="0"/>
    <s v="theater/spaces"/>
    <n v="70.11"/>
    <x v="1"/>
    <n v="2014"/>
    <x v="38"/>
  </r>
  <r>
    <n v="5"/>
    <n v="3112"/>
    <s v="Kids Zone start up"/>
    <s v="Children only have a short period of time to live care free, play hard, get dirty, I want to help every child in my Town play everyday."/>
    <x v="34"/>
    <n v="521"/>
    <x v="2"/>
    <x v="0"/>
    <s v="USD"/>
    <n v="1477968934"/>
    <x v="3112"/>
    <n v="1472784934"/>
    <b v="0"/>
    <n v="9"/>
    <b v="0"/>
    <s v="theater/spaces"/>
    <n v="57.89"/>
    <x v="1"/>
    <n v="2016"/>
    <x v="38"/>
  </r>
  <r>
    <n v="4"/>
    <n v="3113"/>
    <s v="The Shamrock Drafthouse Theater"/>
    <s v="An arts and craft beer theater showcasing local talent, locally crafted beer and providing performance and rehearsal space."/>
    <x v="395"/>
    <n v="4635"/>
    <x v="2"/>
    <x v="0"/>
    <s v="USD"/>
    <n v="1429291982"/>
    <x v="3113"/>
    <n v="1426699982"/>
    <b v="0"/>
    <n v="37"/>
    <b v="0"/>
    <s v="theater/spaces"/>
    <n v="125.27"/>
    <x v="1"/>
    <n v="2015"/>
    <x v="38"/>
  </r>
  <r>
    <n v="0"/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x v="0"/>
    <s v="USD"/>
    <n v="1411312250"/>
    <x v="3114"/>
    <n v="1406128250"/>
    <b v="0"/>
    <n v="0"/>
    <b v="0"/>
    <s v="theater/spaces"/>
    <n v="0"/>
    <x v="1"/>
    <n v="2014"/>
    <x v="38"/>
  </r>
  <r>
    <n v="3"/>
    <n v="3115"/>
    <s v="spoken word pop-up:"/>
    <s v="We are creating a mobile community devoted to the spreading and sharing of spoken word and other kinds of storytelling."/>
    <x v="3"/>
    <n v="300"/>
    <x v="2"/>
    <x v="11"/>
    <s v="SEK"/>
    <n v="1465123427"/>
    <x v="3115"/>
    <n v="1462531427"/>
    <b v="0"/>
    <n v="1"/>
    <b v="0"/>
    <s v="theater/spaces"/>
    <n v="300"/>
    <x v="1"/>
    <n v="2016"/>
    <x v="38"/>
  </r>
  <r>
    <n v="57"/>
    <n v="3116"/>
    <s v="CoreCon Asylum"/>
    <s v="Creating a consuite for CoreCon. A focus on the insanity of asylums and early medical practices from history."/>
    <x v="47"/>
    <n v="430"/>
    <x v="2"/>
    <x v="0"/>
    <s v="USD"/>
    <n v="1427890925"/>
    <x v="3116"/>
    <n v="1426681325"/>
    <b v="0"/>
    <n v="10"/>
    <b v="0"/>
    <s v="theater/spaces"/>
    <n v="43"/>
    <x v="1"/>
    <n v="2015"/>
    <x v="38"/>
  </r>
  <r>
    <n v="0"/>
    <n v="3117"/>
    <s v="Cowes and The Sea"/>
    <s v="Performing Arts workshops, for young people aged 5 -16, exploring how the sea has shaped Cowes as a settlement."/>
    <x v="28"/>
    <n v="1"/>
    <x v="2"/>
    <x v="1"/>
    <s v="GBP"/>
    <n v="1464354720"/>
    <x v="3117"/>
    <n v="1463648360"/>
    <b v="0"/>
    <n v="1"/>
    <b v="0"/>
    <s v="theater/spaces"/>
    <n v="1"/>
    <x v="1"/>
    <n v="2016"/>
    <x v="38"/>
  </r>
  <r>
    <n v="0"/>
    <n v="3118"/>
    <s v="Garden Eden, theatre, meeting, culture, music, art"/>
    <s v="a magical place for all kind of people, like a fairytaile in all colours"/>
    <x v="69"/>
    <n v="1550"/>
    <x v="2"/>
    <x v="11"/>
    <s v="SEK"/>
    <n v="1467473723"/>
    <x v="3118"/>
    <n v="1465832123"/>
    <b v="0"/>
    <n v="2"/>
    <b v="0"/>
    <s v="theater/spaces"/>
    <n v="775"/>
    <x v="1"/>
    <n v="2016"/>
    <x v="38"/>
  </r>
  <r>
    <n v="0"/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x v="0"/>
    <s v="USD"/>
    <n v="1427414732"/>
    <x v="3119"/>
    <n v="1424826332"/>
    <b v="0"/>
    <n v="1"/>
    <b v="0"/>
    <s v="theater/spaces"/>
    <n v="5"/>
    <x v="1"/>
    <n v="2015"/>
    <x v="38"/>
  </r>
  <r>
    <n v="0"/>
    <n v="3120"/>
    <s v="Subtropisch zwemparadijs Tropicana"/>
    <s v="Wij willen Tropicana het subtropisch zwemparadijs van Rotterdam op een nieuwe locatie gaan bouwen."/>
    <x v="396"/>
    <n v="128"/>
    <x v="2"/>
    <x v="9"/>
    <s v="EUR"/>
    <n v="1462484196"/>
    <x v="3120"/>
    <n v="1457303796"/>
    <b v="0"/>
    <n v="10"/>
    <b v="0"/>
    <s v="theater/spaces"/>
    <n v="12.8"/>
    <x v="1"/>
    <n v="2016"/>
    <x v="38"/>
  </r>
  <r>
    <n v="1"/>
    <n v="3121"/>
    <s v="Ant Farm Theatre Project (Canceled)"/>
    <s v="I going to build a theatre for a local ant farm so that Ants can put on their theatre productions."/>
    <x v="15"/>
    <n v="10"/>
    <x v="1"/>
    <x v="5"/>
    <s v="CAD"/>
    <n v="1411748335"/>
    <x v="3121"/>
    <n v="1406564335"/>
    <b v="0"/>
    <n v="1"/>
    <b v="0"/>
    <s v="theater/spaces"/>
    <n v="10"/>
    <x v="1"/>
    <n v="2014"/>
    <x v="38"/>
  </r>
  <r>
    <n v="58"/>
    <n v="3122"/>
    <s v="be back soon (Canceled)"/>
    <s v="cancelled until further notice"/>
    <x v="212"/>
    <n v="116"/>
    <x v="1"/>
    <x v="0"/>
    <s v="USD"/>
    <n v="1478733732"/>
    <x v="3122"/>
    <n v="1478298132"/>
    <b v="0"/>
    <n v="2"/>
    <b v="0"/>
    <s v="theater/spaces"/>
    <n v="58"/>
    <x v="1"/>
    <n v="2016"/>
    <x v="38"/>
  </r>
  <r>
    <n v="68"/>
    <n v="3123"/>
    <s v="Save the Larchmont Playhouse! (Canceled)"/>
    <s v="The Larchmont Playhouse is threatened! Help save the theater by becoming a Preservation Member of The Larchmont Playhouse."/>
    <x v="152"/>
    <n v="85192"/>
    <x v="1"/>
    <x v="0"/>
    <s v="USD"/>
    <n v="1468108198"/>
    <x v="3123"/>
    <n v="1465516198"/>
    <b v="0"/>
    <n v="348"/>
    <b v="0"/>
    <s v="theater/spaces"/>
    <n v="244.8"/>
    <x v="1"/>
    <n v="2016"/>
    <x v="38"/>
  </r>
  <r>
    <n v="0"/>
    <n v="3124"/>
    <s v="Theater &amp; Arts &amp; Day Care (Canceled)"/>
    <s v="A place where kids/ teens' dreams come true, and one finds there home without sparkly red shoes!"/>
    <x v="397"/>
    <n v="26"/>
    <x v="1"/>
    <x v="0"/>
    <s v="USD"/>
    <n v="1422902601"/>
    <x v="3124"/>
    <n v="1417718601"/>
    <b v="0"/>
    <n v="4"/>
    <b v="0"/>
    <s v="theater/spaces"/>
    <n v="6.5"/>
    <x v="1"/>
    <n v="2014"/>
    <x v="38"/>
  </r>
  <r>
    <n v="0"/>
    <n v="3125"/>
    <s v="N/A (Canceled)"/>
    <s v="N/A"/>
    <x v="86"/>
    <n v="0"/>
    <x v="1"/>
    <x v="0"/>
    <s v="USD"/>
    <n v="1452142672"/>
    <x v="3125"/>
    <n v="1449550672"/>
    <b v="0"/>
    <n v="0"/>
    <b v="0"/>
    <s v="theater/spaces"/>
    <n v="0"/>
    <x v="1"/>
    <n v="2015"/>
    <x v="38"/>
  </r>
  <r>
    <n v="4"/>
    <n v="3126"/>
    <s v="Urban Roots SkatePark (Canceled)"/>
    <s v="A big dream, small budget, the drive/passion of so many volunteers...indoor skatepark in Eau Claire, WI._x000a__x000a_This is UR skatepark!"/>
    <x v="31"/>
    <n v="1040"/>
    <x v="1"/>
    <x v="0"/>
    <s v="USD"/>
    <n v="1459121162"/>
    <x v="3126"/>
    <n v="1456532762"/>
    <b v="0"/>
    <n v="17"/>
    <b v="0"/>
    <s v="theater/spaces"/>
    <n v="61.18"/>
    <x v="1"/>
    <n v="2016"/>
    <x v="38"/>
  </r>
  <r>
    <n v="0"/>
    <n v="3127"/>
    <s v="Help Us Help Artists (Canceled)"/>
    <s v="Our goal - create a venue &amp; stage where comedic &amp; music artists hone their talents &amp; fan base. First minority owned like it in Cincy."/>
    <x v="57"/>
    <n v="0"/>
    <x v="1"/>
    <x v="0"/>
    <s v="USD"/>
    <n v="1425242029"/>
    <x v="3127"/>
    <n v="1422650029"/>
    <b v="0"/>
    <n v="0"/>
    <b v="0"/>
    <s v="theater/spaces"/>
    <n v="0"/>
    <x v="1"/>
    <n v="2015"/>
    <x v="38"/>
  </r>
  <r>
    <n v="109"/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x v="3128"/>
    <n v="1487101741"/>
    <b v="0"/>
    <n v="117"/>
    <b v="0"/>
    <s v="theater/plays"/>
    <n v="139.24"/>
    <x v="1"/>
    <n v="2017"/>
    <x v="6"/>
  </r>
  <r>
    <n v="1"/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x v="3129"/>
    <n v="1489090419"/>
    <b v="0"/>
    <n v="1"/>
    <b v="0"/>
    <s v="theater/plays"/>
    <n v="10"/>
    <x v="1"/>
    <n v="2017"/>
    <x v="6"/>
  </r>
  <r>
    <n v="4"/>
    <n v="3130"/>
    <s v="MEDEA | A New Vision"/>
    <s v="A shockingly relevant modern take on a 2,000-year-old tragedy that confronts current gender politics."/>
    <x v="3"/>
    <n v="375"/>
    <x v="3"/>
    <x v="0"/>
    <s v="USD"/>
    <n v="1492145940"/>
    <x v="3130"/>
    <n v="1489504916"/>
    <b v="0"/>
    <n v="4"/>
    <b v="0"/>
    <s v="theater/plays"/>
    <n v="93.75"/>
    <x v="1"/>
    <n v="2017"/>
    <x v="6"/>
  </r>
  <r>
    <n v="16"/>
    <n v="3131"/>
    <s v="SNAKE EYES"/>
    <s v="A Staged Reading of &quot;Snake Eyes,&quot; a new play by Alex Rafala"/>
    <x v="393"/>
    <n v="645"/>
    <x v="3"/>
    <x v="0"/>
    <s v="USD"/>
    <n v="1491656045"/>
    <x v="3131"/>
    <n v="1489067645"/>
    <b v="0"/>
    <n v="12"/>
    <b v="0"/>
    <s v="theater/plays"/>
    <n v="53.75"/>
    <x v="1"/>
    <n v="2017"/>
    <x v="6"/>
  </r>
  <r>
    <n v="0"/>
    <n v="3132"/>
    <s v="A Bite of a Snake Play"/>
    <s v="Smells Like Money, Drips Like Honey, Taste Like Mocha, Better Run AWAY"/>
    <x v="11"/>
    <n v="10"/>
    <x v="3"/>
    <x v="0"/>
    <s v="USD"/>
    <n v="1492759460"/>
    <x v="3132"/>
    <n v="1487579060"/>
    <b v="0"/>
    <n v="1"/>
    <b v="0"/>
    <s v="theater/plays"/>
    <n v="10"/>
    <x v="1"/>
    <n v="2017"/>
    <x v="6"/>
  </r>
  <r>
    <n v="108"/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x v="3133"/>
    <n v="1487770434"/>
    <b v="0"/>
    <n v="16"/>
    <b v="0"/>
    <s v="theater/plays"/>
    <n v="33.75"/>
    <x v="1"/>
    <n v="2017"/>
    <x v="6"/>
  </r>
  <r>
    <n v="23"/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x v="3134"/>
    <n v="1488820619"/>
    <b v="0"/>
    <n v="12"/>
    <b v="0"/>
    <s v="theater/plays"/>
    <n v="18.75"/>
    <x v="1"/>
    <n v="2017"/>
    <x v="6"/>
  </r>
  <r>
    <n v="21"/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x v="3135"/>
    <n v="1489376321"/>
    <b v="0"/>
    <n v="7"/>
    <b v="0"/>
    <s v="theater/plays"/>
    <n v="23.14"/>
    <x v="1"/>
    <n v="2017"/>
    <x v="6"/>
  </r>
  <r>
    <n v="128"/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x v="3136"/>
    <n v="1487847954"/>
    <b v="0"/>
    <n v="22"/>
    <b v="0"/>
    <s v="theater/plays"/>
    <n v="29.05"/>
    <x v="1"/>
    <n v="2017"/>
    <x v="6"/>
  </r>
  <r>
    <n v="3"/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x v="3137"/>
    <n v="1489439669"/>
    <b v="0"/>
    <n v="1"/>
    <b v="0"/>
    <s v="theater/plays"/>
    <n v="50"/>
    <x v="1"/>
    <n v="2017"/>
    <x v="6"/>
  </r>
  <r>
    <n v="0"/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x v="3138"/>
    <n v="1489591807"/>
    <b v="0"/>
    <n v="0"/>
    <b v="0"/>
    <s v="theater/plays"/>
    <n v="0"/>
    <x v="1"/>
    <n v="2017"/>
    <x v="6"/>
  </r>
  <r>
    <n v="5"/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x v="3139"/>
    <n v="1487485760"/>
    <b v="0"/>
    <n v="6"/>
    <b v="0"/>
    <s v="theater/plays"/>
    <n v="450"/>
    <x v="1"/>
    <n v="2017"/>
    <x v="6"/>
  </r>
  <r>
    <n v="1"/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x v="3140"/>
    <n v="1488993303"/>
    <b v="0"/>
    <n v="4"/>
    <b v="0"/>
    <s v="theater/plays"/>
    <n v="24"/>
    <x v="1"/>
    <n v="2017"/>
    <x v="6"/>
  </r>
  <r>
    <n v="52"/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x v="3141"/>
    <n v="1488823488"/>
    <b v="0"/>
    <n v="8"/>
    <b v="0"/>
    <s v="theater/plays"/>
    <n v="32.25"/>
    <x v="1"/>
    <n v="2017"/>
    <x v="6"/>
  </r>
  <r>
    <n v="2"/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x v="3142"/>
    <n v="1487333939"/>
    <b v="0"/>
    <n v="3"/>
    <b v="0"/>
    <s v="theater/plays"/>
    <n v="15"/>
    <x v="1"/>
    <n v="2017"/>
    <x v="6"/>
  </r>
  <r>
    <n v="0"/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x v="3143"/>
    <n v="1489480556"/>
    <b v="0"/>
    <n v="0"/>
    <b v="0"/>
    <s v="theater/plays"/>
    <n v="0"/>
    <x v="1"/>
    <n v="2017"/>
    <x v="6"/>
  </r>
  <r>
    <n v="75"/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x v="3144"/>
    <n v="1488459307"/>
    <b v="0"/>
    <n v="30"/>
    <b v="0"/>
    <s v="theater/plays"/>
    <n v="251.33"/>
    <x v="1"/>
    <n v="2017"/>
    <x v="6"/>
  </r>
  <r>
    <n v="0"/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x v="3145"/>
    <n v="1485478734"/>
    <b v="0"/>
    <n v="0"/>
    <b v="0"/>
    <s v="theater/plays"/>
    <n v="0"/>
    <x v="1"/>
    <n v="2017"/>
    <x v="6"/>
  </r>
  <r>
    <n v="11"/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x v="3146"/>
    <n v="1488471766"/>
    <b v="0"/>
    <n v="12"/>
    <b v="0"/>
    <s v="theater/plays"/>
    <n v="437.5"/>
    <x v="1"/>
    <n v="2017"/>
    <x v="6"/>
  </r>
  <r>
    <n v="118"/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x v="3147"/>
    <n v="1411859755"/>
    <b v="1"/>
    <n v="213"/>
    <b v="1"/>
    <s v="theater/plays"/>
    <n v="110.35"/>
    <x v="1"/>
    <n v="2014"/>
    <x v="6"/>
  </r>
  <r>
    <n v="131"/>
    <n v="3148"/>
    <s v="The Aurora Project: A Sci-Fi Epic by Bella Poynton"/>
    <s v="Help fund The Aurora Project, an immersive science fiction epic."/>
    <x v="40"/>
    <n v="2361"/>
    <x v="0"/>
    <x v="0"/>
    <s v="USD"/>
    <n v="1412136000"/>
    <x v="3148"/>
    <n v="1410278284"/>
    <b v="1"/>
    <n v="57"/>
    <b v="1"/>
    <s v="theater/plays"/>
    <n v="41.42"/>
    <x v="1"/>
    <n v="2014"/>
    <x v="6"/>
  </r>
  <r>
    <n v="104"/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x v="3149"/>
    <n v="1352766300"/>
    <b v="1"/>
    <n v="25"/>
    <b v="1"/>
    <s v="theater/plays"/>
    <n v="52"/>
    <x v="1"/>
    <n v="2012"/>
    <x v="6"/>
  </r>
  <r>
    <n v="101"/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x v="3150"/>
    <n v="1288160403"/>
    <b v="1"/>
    <n v="104"/>
    <b v="1"/>
    <s v="theater/plays"/>
    <n v="33.99"/>
    <x v="1"/>
    <n v="2010"/>
    <x v="6"/>
  </r>
  <r>
    <n v="100"/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x v="3151"/>
    <n v="1407787774"/>
    <b v="1"/>
    <n v="34"/>
    <b v="1"/>
    <s v="theater/plays"/>
    <n v="103.35"/>
    <x v="1"/>
    <n v="2014"/>
    <x v="6"/>
  </r>
  <r>
    <n v="106"/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x v="3152"/>
    <n v="1380833367"/>
    <b v="1"/>
    <n v="67"/>
    <b v="1"/>
    <s v="theater/plays"/>
    <n v="34.79"/>
    <x v="1"/>
    <n v="2013"/>
    <x v="6"/>
  </r>
  <r>
    <n v="336"/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x v="3153"/>
    <n v="1301542937"/>
    <b v="1"/>
    <n v="241"/>
    <b v="1"/>
    <s v="theater/plays"/>
    <n v="41.77"/>
    <x v="1"/>
    <n v="2011"/>
    <x v="6"/>
  </r>
  <r>
    <n v="113"/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x v="3154"/>
    <n v="1330722058"/>
    <b v="1"/>
    <n v="123"/>
    <b v="1"/>
    <s v="theater/plays"/>
    <n v="64.27"/>
    <x v="1"/>
    <n v="2012"/>
    <x v="6"/>
  </r>
  <r>
    <n v="189"/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x v="3155"/>
    <n v="1353412725"/>
    <b v="1"/>
    <n v="302"/>
    <b v="1"/>
    <s v="theater/plays"/>
    <n v="31.21"/>
    <x v="1"/>
    <n v="2012"/>
    <x v="6"/>
  </r>
  <r>
    <n v="102"/>
    <n v="3156"/>
    <s v="Bringing First Love/Worst Love To Life"/>
    <s v="First Love/Worst Love is an examination of love and its mutability, as expressed through twelve stories and five actors on one stage."/>
    <x v="62"/>
    <n v="5600"/>
    <x v="0"/>
    <x v="0"/>
    <s v="USD"/>
    <n v="1338591144"/>
    <x v="3156"/>
    <n v="1335567144"/>
    <b v="1"/>
    <n v="89"/>
    <b v="1"/>
    <s v="theater/plays"/>
    <n v="62.92"/>
    <x v="1"/>
    <n v="2012"/>
    <x v="6"/>
  </r>
  <r>
    <n v="101"/>
    <n v="3157"/>
    <s v="Summer FourPlay"/>
    <s v="Four Directors.  Four One Acts.  Four Genres.  For You."/>
    <x v="23"/>
    <n v="4040"/>
    <x v="0"/>
    <x v="0"/>
    <s v="USD"/>
    <n v="1405746000"/>
    <x v="3157"/>
    <n v="1404932105"/>
    <b v="1"/>
    <n v="41"/>
    <b v="1"/>
    <s v="theater/plays"/>
    <n v="98.54"/>
    <x v="1"/>
    <n v="2014"/>
    <x v="6"/>
  </r>
  <r>
    <n v="114"/>
    <n v="3158"/>
    <s v="Nursery Crimes"/>
    <s v="A 40s crime-noir play using nursery rhyme characters."/>
    <x v="10"/>
    <n v="5700"/>
    <x v="0"/>
    <x v="0"/>
    <s v="USD"/>
    <n v="1374523752"/>
    <x v="3158"/>
    <n v="1371931752"/>
    <b v="1"/>
    <n v="69"/>
    <b v="1"/>
    <s v="theater/plays"/>
    <n v="82.61"/>
    <x v="1"/>
    <n v="2013"/>
    <x v="6"/>
  </r>
  <r>
    <n v="133"/>
    <n v="3159"/>
    <s v="Waxwing: A New Play"/>
    <s v="WAXWING is an exciting new world premiere of mythic (perhaps even apocalyptic!) proportions."/>
    <x v="15"/>
    <n v="2002.22"/>
    <x v="0"/>
    <x v="0"/>
    <s v="USD"/>
    <n v="1326927600"/>
    <x v="3159"/>
    <n v="1323221761"/>
    <b v="1"/>
    <n v="52"/>
    <b v="1"/>
    <s v="theater/plays"/>
    <n v="38.5"/>
    <x v="1"/>
    <n v="2011"/>
    <x v="6"/>
  </r>
  <r>
    <n v="102"/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x v="3160"/>
    <n v="1405923687"/>
    <b v="1"/>
    <n v="57"/>
    <b v="1"/>
    <s v="theater/plays"/>
    <n v="80.16"/>
    <x v="1"/>
    <n v="2014"/>
    <x v="6"/>
  </r>
  <r>
    <n v="105"/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x v="3161"/>
    <n v="1410785522"/>
    <b v="1"/>
    <n v="74"/>
    <b v="1"/>
    <s v="theater/plays"/>
    <n v="28.41"/>
    <x v="1"/>
    <n v="2014"/>
    <x v="6"/>
  </r>
  <r>
    <n v="127"/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x v="3162"/>
    <n v="1402331262"/>
    <b v="1"/>
    <n v="63"/>
    <b v="1"/>
    <s v="theater/plays"/>
    <n v="80.73"/>
    <x v="1"/>
    <n v="2014"/>
    <x v="6"/>
  </r>
  <r>
    <n v="111"/>
    <n v="3163"/>
    <s v="Bring &quot;SONNY&quot; To Toronto This Summer!"/>
    <s v="We are a group of actors reviving a play called &quot;Sonny Under the Assumption&quot; to bring to Toronto, Canada this summer..."/>
    <x v="93"/>
    <n v="14450"/>
    <x v="0"/>
    <x v="0"/>
    <s v="USD"/>
    <n v="1402855525"/>
    <x v="3163"/>
    <n v="1400263525"/>
    <b v="1"/>
    <n v="72"/>
    <b v="1"/>
    <s v="theater/plays"/>
    <n v="200.69"/>
    <x v="1"/>
    <n v="2014"/>
    <x v="6"/>
  </r>
  <r>
    <n v="107"/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x v="3164"/>
    <n v="1399490415"/>
    <b v="1"/>
    <n v="71"/>
    <b v="1"/>
    <s v="theater/plays"/>
    <n v="37.590000000000003"/>
    <x v="1"/>
    <n v="2014"/>
    <x v="6"/>
  </r>
  <r>
    <n v="163"/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x v="3165"/>
    <n v="1302493760"/>
    <b v="1"/>
    <n v="21"/>
    <b v="1"/>
    <s v="theater/plays"/>
    <n v="58.1"/>
    <x v="1"/>
    <n v="2011"/>
    <x v="6"/>
  </r>
  <r>
    <n v="160"/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x v="3166"/>
    <n v="1414514153"/>
    <b v="1"/>
    <n v="930"/>
    <b v="1"/>
    <s v="theater/plays"/>
    <n v="60.3"/>
    <x v="1"/>
    <n v="2014"/>
    <x v="6"/>
  </r>
  <r>
    <n v="116"/>
    <n v="3167"/>
    <s v="Destiny is Judd Nelson: a new play at FringeNYC"/>
    <s v="What is destiny? Explore it with us this August at FringeNYC."/>
    <x v="9"/>
    <n v="3485"/>
    <x v="0"/>
    <x v="0"/>
    <s v="USD"/>
    <n v="1406952781"/>
    <x v="3167"/>
    <n v="1405743181"/>
    <b v="1"/>
    <n v="55"/>
    <b v="1"/>
    <s v="theater/plays"/>
    <n v="63.36"/>
    <x v="1"/>
    <n v="2014"/>
    <x v="6"/>
  </r>
  <r>
    <n v="124"/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x v="3168"/>
    <n v="1399948353"/>
    <b v="1"/>
    <n v="61"/>
    <b v="1"/>
    <s v="theater/plays"/>
    <n v="50.9"/>
    <x v="1"/>
    <n v="2014"/>
    <x v="6"/>
  </r>
  <r>
    <n v="103"/>
    <n v="3169"/>
    <s v="The Window"/>
    <s v="We're bringing The Window to the Cherry Lane Theater in January 2014."/>
    <x v="6"/>
    <n v="8241"/>
    <x v="0"/>
    <x v="0"/>
    <s v="USD"/>
    <n v="1386910740"/>
    <x v="3169"/>
    <n v="1384364561"/>
    <b v="1"/>
    <n v="82"/>
    <b v="1"/>
    <s v="theater/plays"/>
    <n v="100.5"/>
    <x v="1"/>
    <n v="2013"/>
    <x v="6"/>
  </r>
  <r>
    <n v="112"/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x v="3170"/>
    <n v="1401414944"/>
    <b v="1"/>
    <n v="71"/>
    <b v="1"/>
    <s v="theater/plays"/>
    <n v="31.62"/>
    <x v="1"/>
    <n v="2014"/>
    <x v="6"/>
  </r>
  <r>
    <n v="109"/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x v="3171"/>
    <n v="1459953358"/>
    <b v="1"/>
    <n v="117"/>
    <b v="1"/>
    <s v="theater/plays"/>
    <n v="65.099999999999994"/>
    <x v="1"/>
    <n v="2016"/>
    <x v="6"/>
  </r>
  <r>
    <n v="115"/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x v="3172"/>
    <n v="1326648668"/>
    <b v="1"/>
    <n v="29"/>
    <b v="1"/>
    <s v="theater/plays"/>
    <n v="79.31"/>
    <x v="1"/>
    <n v="2012"/>
    <x v="6"/>
  </r>
  <r>
    <n v="103"/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x v="3173"/>
    <n v="1409173492"/>
    <b v="1"/>
    <n v="74"/>
    <b v="1"/>
    <s v="theater/plays"/>
    <n v="139.19"/>
    <x v="1"/>
    <n v="2014"/>
    <x v="6"/>
  </r>
  <r>
    <n v="101"/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x v="3174"/>
    <n v="1407789908"/>
    <b v="1"/>
    <n v="23"/>
    <b v="1"/>
    <s v="theater/plays"/>
    <n v="131.91"/>
    <x v="1"/>
    <n v="2014"/>
    <x v="6"/>
  </r>
  <r>
    <n v="110"/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x v="3175"/>
    <n v="1292793427"/>
    <b v="1"/>
    <n v="60"/>
    <b v="1"/>
    <s v="theater/plays"/>
    <n v="91.3"/>
    <x v="1"/>
    <n v="2010"/>
    <x v="6"/>
  </r>
  <r>
    <n v="115"/>
    <n v="3176"/>
    <s v="Romeo and Juliet at Moody's Pub"/>
    <s v="Romeo and Juliet at Moody's Pub is an adapted, 90-minute version of Shakespeare's classic tragedy, performed for free in a restaurant"/>
    <x v="168"/>
    <n v="2182"/>
    <x v="0"/>
    <x v="0"/>
    <s v="USD"/>
    <n v="1376838000"/>
    <x v="3176"/>
    <n v="1374531631"/>
    <b v="1"/>
    <n v="55"/>
    <b v="1"/>
    <s v="theater/plays"/>
    <n v="39.67"/>
    <x v="1"/>
    <n v="2013"/>
    <x v="6"/>
  </r>
  <r>
    <n v="117"/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x v="3177"/>
    <n v="1400774409"/>
    <b v="1"/>
    <n v="51"/>
    <b v="1"/>
    <s v="theater/plays"/>
    <n v="57.55"/>
    <x v="1"/>
    <n v="2014"/>
    <x v="6"/>
  </r>
  <r>
    <n v="172"/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x v="3178"/>
    <n v="1402929075"/>
    <b v="1"/>
    <n v="78"/>
    <b v="1"/>
    <s v="theater/plays"/>
    <n v="33.03"/>
    <x v="1"/>
    <n v="2014"/>
    <x v="6"/>
  </r>
  <r>
    <n v="114"/>
    <n v="3179"/>
    <s v="I Do Wonder"/>
    <s v="A Sci-fi play in several vignettes that will narrate an alternate history in the mid-20th century."/>
    <x v="285"/>
    <n v="4794.82"/>
    <x v="0"/>
    <x v="0"/>
    <s v="USD"/>
    <n v="1367859071"/>
    <x v="3179"/>
    <n v="1365699071"/>
    <b v="1"/>
    <n v="62"/>
    <b v="1"/>
    <s v="theater/plays"/>
    <n v="77.34"/>
    <x v="1"/>
    <n v="2013"/>
    <x v="6"/>
  </r>
  <r>
    <n v="120"/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x v="3180"/>
    <n v="1400666049"/>
    <b v="1"/>
    <n v="45"/>
    <b v="1"/>
    <s v="theater/plays"/>
    <n v="31.93"/>
    <x v="1"/>
    <n v="2014"/>
    <x v="6"/>
  </r>
  <r>
    <n v="109"/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x v="3181"/>
    <n v="1400570787"/>
    <b v="1"/>
    <n v="15"/>
    <b v="1"/>
    <s v="theater/plays"/>
    <n v="36.33"/>
    <x v="1"/>
    <n v="2014"/>
    <x v="6"/>
  </r>
  <r>
    <n v="101"/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x v="3182"/>
    <n v="1323211621"/>
    <b v="1"/>
    <n v="151"/>
    <b v="1"/>
    <s v="theater/plays"/>
    <n v="46.77"/>
    <x v="1"/>
    <n v="2011"/>
    <x v="6"/>
  </r>
  <r>
    <n v="109"/>
    <n v="3183"/>
    <s v="The Seagull on The River"/>
    <s v="Anton Chekhov's The Seagull. An outdoor Amphitheater in Manhattan. Trees. A River. Daybreak."/>
    <x v="30"/>
    <n v="2725"/>
    <x v="0"/>
    <x v="0"/>
    <s v="USD"/>
    <n v="1377284669"/>
    <x v="3183"/>
    <n v="1375729469"/>
    <b v="1"/>
    <n v="68"/>
    <b v="1"/>
    <s v="theater/plays"/>
    <n v="40.07"/>
    <x v="1"/>
    <n v="2013"/>
    <x v="6"/>
  </r>
  <r>
    <n v="107"/>
    <n v="3184"/>
    <s v="Equus at Frenetic Theatre"/>
    <s v="Equus is the story of a psychiatrist treating a teenaged boy who blinds six horses with a metal spike."/>
    <x v="270"/>
    <n v="4610"/>
    <x v="0"/>
    <x v="0"/>
    <s v="USD"/>
    <n v="1404258631"/>
    <x v="3184"/>
    <n v="1401666631"/>
    <b v="1"/>
    <n v="46"/>
    <b v="1"/>
    <s v="theater/plays"/>
    <n v="100.22"/>
    <x v="1"/>
    <n v="2014"/>
    <x v="6"/>
  </r>
  <r>
    <n v="100"/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x v="3185"/>
    <n v="1404948441"/>
    <b v="1"/>
    <n v="24"/>
    <b v="1"/>
    <s v="theater/plays"/>
    <n v="41.67"/>
    <x v="1"/>
    <n v="2014"/>
    <x v="6"/>
  </r>
  <r>
    <n v="102"/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x v="3186"/>
    <n v="1408313438"/>
    <b v="1"/>
    <n v="70"/>
    <b v="1"/>
    <s v="theater/plays"/>
    <n v="46.71"/>
    <x v="1"/>
    <n v="2014"/>
    <x v="6"/>
  </r>
  <r>
    <n v="116"/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x v="3187"/>
    <n v="1405439973"/>
    <b v="1"/>
    <n v="244"/>
    <b v="1"/>
    <s v="theater/plays"/>
    <n v="71.489999999999995"/>
    <x v="1"/>
    <n v="2014"/>
    <x v="6"/>
  </r>
  <r>
    <n v="65"/>
    <n v="3188"/>
    <s v="A Brief History of Musical Theatre..."/>
    <s v="A revue show featuring the very best of the last century of musical theatre from aspiring young producers &amp; performers at RWCMD"/>
    <x v="48"/>
    <n v="130"/>
    <x v="2"/>
    <x v="1"/>
    <s v="GBP"/>
    <n v="1433930302"/>
    <x v="3188"/>
    <n v="1432115902"/>
    <b v="0"/>
    <n v="9"/>
    <b v="0"/>
    <s v="theater/musical"/>
    <n v="14.44"/>
    <x v="1"/>
    <n v="2015"/>
    <x v="40"/>
  </r>
  <r>
    <n v="12"/>
    <n v="3189"/>
    <s v="Hednadotter Jubileumskonsert"/>
    <s v="Det Ã¤r tio Ã¥r sedan sist! Musikalen Hednadotter med sÃ¥ngarna frÃ¥n orginaluppsÃ¤ttningen sjunger musikalen i Konsertform."/>
    <x v="56"/>
    <n v="6780"/>
    <x v="2"/>
    <x v="11"/>
    <s v="SEK"/>
    <n v="1432455532"/>
    <x v="3189"/>
    <n v="1429863532"/>
    <b v="0"/>
    <n v="19"/>
    <b v="0"/>
    <s v="theater/musical"/>
    <n v="356.84"/>
    <x v="1"/>
    <n v="2015"/>
    <x v="40"/>
  </r>
  <r>
    <n v="0"/>
    <n v="3190"/>
    <s v="Call It A Day Productions - THE LIFE"/>
    <s v="Call It A Day Productions is putting on their first full production in December and every little bit helps!"/>
    <x v="23"/>
    <n v="0"/>
    <x v="2"/>
    <x v="5"/>
    <s v="CAD"/>
    <n v="1481258275"/>
    <x v="3190"/>
    <n v="1478662675"/>
    <b v="0"/>
    <n v="0"/>
    <b v="0"/>
    <s v="theater/musical"/>
    <n v="0"/>
    <x v="1"/>
    <n v="2016"/>
    <x v="40"/>
  </r>
  <r>
    <n v="4"/>
    <n v="3191"/>
    <s v="Decree 770: Europa"/>
    <s v="A brand new musical about the ban of contraception and abortion in Romania and the revolution that ended it all in 1989."/>
    <x v="192"/>
    <n v="151"/>
    <x v="2"/>
    <x v="0"/>
    <s v="USD"/>
    <n v="1471370869"/>
    <x v="3191"/>
    <n v="1466186869"/>
    <b v="0"/>
    <n v="4"/>
    <b v="0"/>
    <s v="theater/musical"/>
    <n v="37.75"/>
    <x v="1"/>
    <n v="2016"/>
    <x v="40"/>
  </r>
  <r>
    <n v="1"/>
    <n v="3192"/>
    <s v="Arts in Conflict"/>
    <s v="This project challenges social issues affecting young people in areas of deprivation within the Belfast area (Northern Ireland)."/>
    <x v="3"/>
    <n v="102"/>
    <x v="2"/>
    <x v="1"/>
    <s v="GBP"/>
    <n v="1425160800"/>
    <x v="3192"/>
    <n v="1421274859"/>
    <b v="0"/>
    <n v="8"/>
    <b v="0"/>
    <s v="theater/musical"/>
    <n v="12.75"/>
    <x v="1"/>
    <n v="2015"/>
    <x v="40"/>
  </r>
  <r>
    <n v="12"/>
    <n v="3193"/>
    <s v="Shock Treatment - The Sequel to Rocky Horror!"/>
    <s v="Bringing Richard O'Brien's sequel to legendary Rocky Horror to the stage for the first time. First London, then...The World!"/>
    <x v="10"/>
    <n v="587"/>
    <x v="2"/>
    <x v="1"/>
    <s v="GBP"/>
    <n v="1424474056"/>
    <x v="3193"/>
    <n v="1420586056"/>
    <b v="0"/>
    <n v="24"/>
    <b v="0"/>
    <s v="theater/musical"/>
    <n v="24.46"/>
    <x v="1"/>
    <n v="2015"/>
    <x v="40"/>
  </r>
  <r>
    <n v="0"/>
    <n v="3194"/>
    <s v="P.A.C.K (Performing Arts Camp for Kids)"/>
    <s v="P.A.C.K (Performing Arts Camp for Kids) Musical Theater, Instrumental Music, Vocal Music, Dance, Visual Arts, and Physical Education!"/>
    <x v="34"/>
    <n v="0"/>
    <x v="2"/>
    <x v="0"/>
    <s v="USD"/>
    <n v="1437960598"/>
    <x v="3194"/>
    <n v="1435368598"/>
    <b v="0"/>
    <n v="0"/>
    <b v="0"/>
    <s v="theater/musical"/>
    <n v="0"/>
    <x v="1"/>
    <n v="2015"/>
    <x v="40"/>
  </r>
  <r>
    <n v="59"/>
    <n v="3195"/>
    <s v="Emerson Sings!"/>
    <s v="Emerson Sings is the first cabaret to celebrate the work of up and coming musical theater composers who are alumni of Emerson College."/>
    <x v="8"/>
    <n v="2070"/>
    <x v="2"/>
    <x v="0"/>
    <s v="USD"/>
    <n v="1423750542"/>
    <x v="3195"/>
    <n v="1421158542"/>
    <b v="0"/>
    <n v="39"/>
    <b v="0"/>
    <s v="theater/musical"/>
    <n v="53.08"/>
    <x v="1"/>
    <n v="2015"/>
    <x v="40"/>
  </r>
  <r>
    <n v="0"/>
    <n v="3196"/>
    <s v="Our Modern Lives"/>
    <s v="Help five college students as they journey to bring their groundbreaking new musical &quot;Our Modern Lives&quot; to Broadway!"/>
    <x v="399"/>
    <n v="1800"/>
    <x v="2"/>
    <x v="0"/>
    <s v="USD"/>
    <n v="1438437600"/>
    <x v="3196"/>
    <n v="1433254875"/>
    <b v="0"/>
    <n v="6"/>
    <b v="0"/>
    <s v="theater/musical"/>
    <n v="300"/>
    <x v="1"/>
    <n v="2015"/>
    <x v="40"/>
  </r>
  <r>
    <n v="11"/>
    <n v="3197"/>
    <s v="Mirror, mirror on the wall"/>
    <s v="This years most important stage project for young artists in our region. www.ungespor.no"/>
    <x v="3"/>
    <n v="1145"/>
    <x v="2"/>
    <x v="10"/>
    <s v="NOK"/>
    <n v="1423050618"/>
    <x v="3197"/>
    <n v="1420458618"/>
    <b v="0"/>
    <n v="4"/>
    <b v="0"/>
    <s v="theater/musical"/>
    <n v="286.25"/>
    <x v="1"/>
    <n v="2015"/>
    <x v="40"/>
  </r>
  <r>
    <n v="0"/>
    <n v="3198"/>
    <s v="Terezin's The Fireflies"/>
    <s v="Hadbjerg skole opsÃ¦tter i april musicalen The Fireflies, der blev skrevet og opfÃ¸rt i koncentrationslejren Theresienstadt i 1943 og 45."/>
    <x v="11"/>
    <n v="110"/>
    <x v="2"/>
    <x v="8"/>
    <s v="DKK"/>
    <n v="1424081477"/>
    <x v="3198"/>
    <n v="1420798277"/>
    <b v="0"/>
    <n v="3"/>
    <b v="0"/>
    <s v="theater/musical"/>
    <n v="36.67"/>
    <x v="1"/>
    <n v="2015"/>
    <x v="40"/>
  </r>
  <r>
    <n v="52"/>
    <n v="3199"/>
    <s v="Help Milburn Stone Fly High With TARZAN The Musical"/>
    <s v="The Milburn Stone Theatre needs your help to bring its high-flying next blockbuster musical, TARZAN, to life!"/>
    <x v="10"/>
    <n v="2608"/>
    <x v="2"/>
    <x v="0"/>
    <s v="USD"/>
    <n v="1410037200"/>
    <x v="3199"/>
    <n v="1407435418"/>
    <b v="0"/>
    <n v="53"/>
    <b v="0"/>
    <s v="theater/musical"/>
    <n v="49.21"/>
    <x v="1"/>
    <n v="2014"/>
    <x v="40"/>
  </r>
  <r>
    <n v="0"/>
    <n v="3200"/>
    <s v="ROAD TO THE KINGDOM"/>
    <s v="An extremely unique musical play with an exciting, fun filled, dramatic twist. You will discover what lies ahead on the Road to Kingdom"/>
    <x v="63"/>
    <n v="1"/>
    <x v="2"/>
    <x v="0"/>
    <s v="USD"/>
    <n v="1461994440"/>
    <x v="3200"/>
    <n v="1459410101"/>
    <b v="0"/>
    <n v="1"/>
    <b v="0"/>
    <s v="theater/musical"/>
    <n v="1"/>
    <x v="1"/>
    <n v="2016"/>
    <x v="40"/>
  </r>
  <r>
    <n v="1"/>
    <n v="3201"/>
    <s v="Nothing Changes"/>
    <s v="Nothing Changes is a modern musical version of the Ragged Trousered Philanthropists exploring the inequalities of &quot;austerity Britain&quot;"/>
    <x v="13"/>
    <n v="25"/>
    <x v="2"/>
    <x v="1"/>
    <s v="GBP"/>
    <n v="1409509477"/>
    <x v="3201"/>
    <n v="1407695077"/>
    <b v="0"/>
    <n v="2"/>
    <b v="0"/>
    <s v="theater/musical"/>
    <n v="12.5"/>
    <x v="1"/>
    <n v="2014"/>
    <x v="40"/>
  </r>
  <r>
    <n v="55"/>
    <n v="3202"/>
    <s v="Christmas Ain't A Drag - A Musical"/>
    <s v="Falling in love at Christmas should never be a drag! A rocking musical about four lives intersecting at a nightclub at Christmas."/>
    <x v="10"/>
    <n v="2726"/>
    <x v="2"/>
    <x v="0"/>
    <s v="USD"/>
    <n v="1450072740"/>
    <x v="3202"/>
    <n v="1445027346"/>
    <b v="0"/>
    <n v="25"/>
    <b v="0"/>
    <s v="theater/musical"/>
    <n v="109.04"/>
    <x v="1"/>
    <n v="2015"/>
    <x v="40"/>
  </r>
  <r>
    <n v="25"/>
    <n v="3203"/>
    <s v="Escape from Reality's 1st Season &quot;Defying Gravity&quot;"/>
    <s v="Escape from Reality's 1st Season &quot;Defying Gravity&quot; including The Last Five Years, Godspell, and Aida."/>
    <x v="28"/>
    <n v="250"/>
    <x v="2"/>
    <x v="0"/>
    <s v="USD"/>
    <n v="1443224622"/>
    <x v="3203"/>
    <n v="1440632622"/>
    <b v="0"/>
    <n v="6"/>
    <b v="0"/>
    <s v="theater/musical"/>
    <n v="41.67"/>
    <x v="1"/>
    <n v="2015"/>
    <x v="40"/>
  </r>
  <r>
    <n v="0"/>
    <n v="3204"/>
    <s v="FaÃ§ade: The Interactive Musical"/>
    <s v="Based on the hit game, Trip and Grace's marriage is falling apart. It's up to the audience to determine the fate of their relationship."/>
    <x v="2"/>
    <n v="0"/>
    <x v="2"/>
    <x v="0"/>
    <s v="USD"/>
    <n v="1437149640"/>
    <x v="3204"/>
    <n v="1434558479"/>
    <b v="0"/>
    <n v="0"/>
    <b v="0"/>
    <s v="theater/musical"/>
    <n v="0"/>
    <x v="1"/>
    <n v="2015"/>
    <x v="40"/>
  </r>
  <r>
    <n v="3"/>
    <n v="3205"/>
    <s v="Children Must Run: An Original Musical"/>
    <s v="Children Must Run is an original musical, about a prostitute, a drug mule, a child soldier and their struggles, hopes and dreams."/>
    <x v="6"/>
    <n v="273"/>
    <x v="2"/>
    <x v="1"/>
    <s v="GBP"/>
    <n v="1430470772"/>
    <x v="3205"/>
    <n v="1427878772"/>
    <b v="0"/>
    <n v="12"/>
    <b v="0"/>
    <s v="theater/musical"/>
    <n v="22.75"/>
    <x v="1"/>
    <n v="2015"/>
    <x v="40"/>
  </r>
  <r>
    <n v="0"/>
    <n v="3206"/>
    <s v="Performance Theater for Young Artists (PTYA)"/>
    <s v="PTYA is a non-profit musical theater group for kids ages 7-18 that teaches the importance of self expression through the arts."/>
    <x v="10"/>
    <n v="0"/>
    <x v="2"/>
    <x v="0"/>
    <s v="USD"/>
    <n v="1442644651"/>
    <x v="3206"/>
    <n v="1440052651"/>
    <b v="0"/>
    <n v="0"/>
    <b v="0"/>
    <s v="theater/musical"/>
    <n v="0"/>
    <x v="1"/>
    <n v="2015"/>
    <x v="40"/>
  </r>
  <r>
    <n v="46"/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x v="0"/>
    <s v="USD"/>
    <n v="1429767607"/>
    <x v="3207"/>
    <n v="1424587207"/>
    <b v="0"/>
    <n v="36"/>
    <b v="0"/>
    <s v="theater/musical"/>
    <n v="70.83"/>
    <x v="1"/>
    <n v="2015"/>
    <x v="40"/>
  </r>
  <r>
    <n v="104"/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x v="3208"/>
    <n v="1404743477"/>
    <b v="1"/>
    <n v="82"/>
    <b v="1"/>
    <s v="theater/plays"/>
    <n v="63.11"/>
    <x v="1"/>
    <n v="2014"/>
    <x v="6"/>
  </r>
  <r>
    <n v="119"/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x v="0"/>
    <s v="USD"/>
    <n v="1403305200"/>
    <x v="3209"/>
    <n v="1400512658"/>
    <b v="1"/>
    <n v="226"/>
    <b v="1"/>
    <s v="theater/plays"/>
    <n v="50.16"/>
    <x v="1"/>
    <n v="2014"/>
    <x v="6"/>
  </r>
  <r>
    <n v="126"/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x v="3210"/>
    <n v="1334442519"/>
    <b v="1"/>
    <n v="60"/>
    <b v="1"/>
    <s v="theater/plays"/>
    <n v="62.88"/>
    <x v="1"/>
    <n v="2012"/>
    <x v="6"/>
  </r>
  <r>
    <n v="120"/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x v="0"/>
    <s v="USD"/>
    <n v="1408068000"/>
    <x v="3211"/>
    <n v="1405346680"/>
    <b v="1"/>
    <n v="322"/>
    <b v="1"/>
    <s v="theater/plays"/>
    <n v="85.53"/>
    <x v="1"/>
    <n v="2014"/>
    <x v="6"/>
  </r>
  <r>
    <n v="126"/>
    <n v="3212"/>
    <s v="Campo Maldito"/>
    <s v="Help us bring our production of Campo Maldito to New York AND San Francisco!"/>
    <x v="23"/>
    <n v="5050"/>
    <x v="0"/>
    <x v="0"/>
    <s v="USD"/>
    <n v="1407524751"/>
    <x v="3212"/>
    <n v="1404932751"/>
    <b v="1"/>
    <n v="94"/>
    <b v="1"/>
    <s v="theater/plays"/>
    <n v="53.72"/>
    <x v="1"/>
    <n v="2014"/>
    <x v="6"/>
  </r>
  <r>
    <n v="100"/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x v="3213"/>
    <n v="1434478759"/>
    <b v="1"/>
    <n v="47"/>
    <b v="1"/>
    <s v="theater/plays"/>
    <n v="127.81"/>
    <x v="1"/>
    <n v="2015"/>
    <x v="6"/>
  </r>
  <r>
    <n v="102"/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x v="3214"/>
    <n v="1448823673"/>
    <b v="1"/>
    <n v="115"/>
    <b v="1"/>
    <s v="theater/plays"/>
    <n v="106.57"/>
    <x v="1"/>
    <n v="2015"/>
    <x v="6"/>
  </r>
  <r>
    <n v="100"/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x v="3215"/>
    <n v="1438617471"/>
    <b v="1"/>
    <n v="134"/>
    <b v="1"/>
    <s v="theater/plays"/>
    <n v="262.11"/>
    <x v="1"/>
    <n v="2015"/>
    <x v="6"/>
  </r>
  <r>
    <n v="100"/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x v="3216"/>
    <n v="1433934371"/>
    <b v="1"/>
    <n v="35"/>
    <b v="1"/>
    <s v="theater/plays"/>
    <n v="57.17"/>
    <x v="1"/>
    <n v="2015"/>
    <x v="6"/>
  </r>
  <r>
    <n v="116"/>
    <n v="3217"/>
    <s v="Wake Up Call @ IRT Theater"/>
    <s v="Wake Up Call is a comedic play about a group of hotel employees working on Christmas Eve."/>
    <x v="37"/>
    <n v="5221"/>
    <x v="0"/>
    <x v="0"/>
    <s v="USD"/>
    <n v="1478264784"/>
    <x v="3217"/>
    <n v="1475672784"/>
    <b v="1"/>
    <n v="104"/>
    <b v="1"/>
    <s v="theater/plays"/>
    <n v="50.2"/>
    <x v="1"/>
    <n v="2016"/>
    <x v="6"/>
  </r>
  <r>
    <n v="102"/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x v="3218"/>
    <n v="1417132986"/>
    <b v="1"/>
    <n v="184"/>
    <b v="1"/>
    <s v="theater/plays"/>
    <n v="66.59"/>
    <x v="1"/>
    <n v="2014"/>
    <x v="6"/>
  </r>
  <r>
    <n v="100"/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x v="3219"/>
    <n v="1424043347"/>
    <b v="1"/>
    <n v="119"/>
    <b v="1"/>
    <s v="theater/plays"/>
    <n v="168.25"/>
    <x v="1"/>
    <n v="2015"/>
    <x v="6"/>
  </r>
  <r>
    <n v="101"/>
    <n v="3220"/>
    <s v="Burners"/>
    <s v="A sci-fi thriller for the stage opening March 10 in Los Angeles."/>
    <x v="36"/>
    <n v="15126"/>
    <x v="0"/>
    <x v="0"/>
    <s v="USD"/>
    <n v="1489352400"/>
    <x v="3220"/>
    <n v="1486411204"/>
    <b v="1"/>
    <n v="59"/>
    <b v="1"/>
    <s v="theater/plays"/>
    <n v="256.37"/>
    <x v="1"/>
    <n v="2017"/>
    <x v="6"/>
  </r>
  <r>
    <n v="103"/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x v="3221"/>
    <n v="1433090603"/>
    <b v="1"/>
    <n v="113"/>
    <b v="1"/>
    <s v="theater/plays"/>
    <n v="36.61"/>
    <x v="1"/>
    <n v="2015"/>
    <x v="6"/>
  </r>
  <r>
    <n v="125"/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x v="3222"/>
    <n v="1443016697"/>
    <b v="1"/>
    <n v="84"/>
    <b v="1"/>
    <s v="theater/plays"/>
    <n v="37.14"/>
    <x v="1"/>
    <n v="2015"/>
    <x v="6"/>
  </r>
  <r>
    <n v="110"/>
    <n v="3223"/>
    <s v="Good People by David Lindsay-Abaire at Waterfront Playhouse"/>
    <s v="Bringing David Lindsay-Abaire's award-winning story of our times to the East Bay."/>
    <x v="379"/>
    <n v="3395"/>
    <x v="0"/>
    <x v="0"/>
    <s v="USD"/>
    <n v="1440100976"/>
    <x v="3223"/>
    <n v="1437508976"/>
    <b v="1"/>
    <n v="74"/>
    <b v="1"/>
    <s v="theater/plays"/>
    <n v="45.88"/>
    <x v="1"/>
    <n v="2015"/>
    <x v="6"/>
  </r>
  <r>
    <n v="102"/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x v="3224"/>
    <n v="1479932713"/>
    <b v="1"/>
    <n v="216"/>
    <b v="1"/>
    <s v="theater/plays"/>
    <n v="141.71"/>
    <x v="1"/>
    <n v="2016"/>
    <x v="6"/>
  </r>
  <r>
    <n v="102"/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x v="3225"/>
    <n v="1463145938"/>
    <b v="1"/>
    <n v="39"/>
    <b v="1"/>
    <s v="theater/plays"/>
    <n v="52.49"/>
    <x v="1"/>
    <n v="2016"/>
    <x v="6"/>
  </r>
  <r>
    <n v="104"/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x v="3226"/>
    <n v="1443621612"/>
    <b v="1"/>
    <n v="21"/>
    <b v="1"/>
    <s v="theater/plays"/>
    <n v="59.52"/>
    <x v="1"/>
    <n v="2015"/>
    <x v="6"/>
  </r>
  <r>
    <n v="125"/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x v="3227"/>
    <n v="1482095436"/>
    <b v="0"/>
    <n v="30"/>
    <b v="1"/>
    <s v="theater/plays"/>
    <n v="50"/>
    <x v="1"/>
    <n v="2016"/>
    <x v="6"/>
  </r>
  <r>
    <n v="102"/>
    <n v="3228"/>
    <s v="Hear Me Roar: A Season of Powerful Women"/>
    <s v="A Season of Powerful Women. A Season of Defiance."/>
    <x v="39"/>
    <n v="7164"/>
    <x v="0"/>
    <x v="0"/>
    <s v="USD"/>
    <n v="1450328340"/>
    <x v="3228"/>
    <n v="1447606884"/>
    <b v="1"/>
    <n v="37"/>
    <b v="1"/>
    <s v="theater/plays"/>
    <n v="193.62"/>
    <x v="1"/>
    <n v="2015"/>
    <x v="6"/>
  </r>
  <r>
    <n v="108"/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x v="3229"/>
    <n v="1413874798"/>
    <b v="1"/>
    <n v="202"/>
    <b v="1"/>
    <s v="theater/plays"/>
    <n v="106.8"/>
    <x v="1"/>
    <n v="2014"/>
    <x v="6"/>
  </r>
  <r>
    <n v="110"/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x v="3230"/>
    <n v="1410840126"/>
    <b v="1"/>
    <n v="37"/>
    <b v="1"/>
    <s v="theater/plays"/>
    <n v="77.22"/>
    <x v="1"/>
    <n v="2014"/>
    <x v="6"/>
  </r>
  <r>
    <n v="161"/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x v="3231"/>
    <n v="1458254347"/>
    <b v="0"/>
    <n v="28"/>
    <b v="1"/>
    <s v="theater/plays"/>
    <n v="57.5"/>
    <x v="1"/>
    <n v="2016"/>
    <x v="6"/>
  </r>
  <r>
    <n v="131"/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x v="3232"/>
    <n v="1459711917"/>
    <b v="1"/>
    <n v="26"/>
    <b v="1"/>
    <s v="theater/plays"/>
    <n v="50.46"/>
    <x v="1"/>
    <n v="2016"/>
    <x v="6"/>
  </r>
  <r>
    <n v="119"/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x v="3233"/>
    <n v="1485890355"/>
    <b v="0"/>
    <n v="61"/>
    <b v="1"/>
    <s v="theater/plays"/>
    <n v="97.38"/>
    <x v="1"/>
    <n v="2017"/>
    <x v="6"/>
  </r>
  <r>
    <n v="100"/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x v="3234"/>
    <n v="1483124208"/>
    <b v="0"/>
    <n v="115"/>
    <b v="1"/>
    <s v="theater/plays"/>
    <n v="34.92"/>
    <x v="1"/>
    <n v="2016"/>
    <x v="6"/>
  </r>
  <r>
    <n v="103"/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x v="3235"/>
    <n v="1464769251"/>
    <b v="1"/>
    <n v="181"/>
    <b v="1"/>
    <s v="theater/plays"/>
    <n v="85.53"/>
    <x v="1"/>
    <n v="2016"/>
    <x v="6"/>
  </r>
  <r>
    <n v="101"/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x v="3236"/>
    <n v="1480370433"/>
    <b v="0"/>
    <n v="110"/>
    <b v="1"/>
    <s v="theater/plays"/>
    <n v="182.91"/>
    <x v="1"/>
    <n v="2016"/>
    <x v="6"/>
  </r>
  <r>
    <n v="101"/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x v="3237"/>
    <n v="1441452184"/>
    <b v="1"/>
    <n v="269"/>
    <b v="1"/>
    <s v="theater/plays"/>
    <n v="131.13999999999999"/>
    <x v="1"/>
    <n v="2015"/>
    <x v="6"/>
  </r>
  <r>
    <n v="112"/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x v="1"/>
    <s v="GBP"/>
    <n v="1435752898"/>
    <x v="3238"/>
    <n v="1433160898"/>
    <b v="1"/>
    <n v="79"/>
    <b v="1"/>
    <s v="theater/plays"/>
    <n v="39.81"/>
    <x v="1"/>
    <n v="2015"/>
    <x v="6"/>
  </r>
  <r>
    <n v="106"/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x v="1"/>
    <s v="GBP"/>
    <n v="1445817540"/>
    <x v="3239"/>
    <n v="1443665293"/>
    <b v="1"/>
    <n v="104"/>
    <b v="1"/>
    <s v="theater/plays"/>
    <n v="59.7"/>
    <x v="1"/>
    <n v="2015"/>
    <x v="6"/>
  </r>
  <r>
    <n v="101"/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x v="3240"/>
    <n v="1484843948"/>
    <b v="0"/>
    <n v="34"/>
    <b v="1"/>
    <s v="theater/plays"/>
    <n v="88.74"/>
    <x v="1"/>
    <n v="2017"/>
    <x v="6"/>
  </r>
  <r>
    <n v="115"/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x v="3241"/>
    <n v="1410421670"/>
    <b v="1"/>
    <n v="167"/>
    <b v="1"/>
    <s v="theater/plays"/>
    <n v="58.69"/>
    <x v="1"/>
    <n v="2014"/>
    <x v="6"/>
  </r>
  <r>
    <n v="127"/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x v="3242"/>
    <n v="1408558092"/>
    <b v="1"/>
    <n v="183"/>
    <b v="1"/>
    <s v="theater/plays"/>
    <n v="69.569999999999993"/>
    <x v="1"/>
    <n v="2014"/>
    <x v="6"/>
  </r>
  <r>
    <n v="103"/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x v="3243"/>
    <n v="1442283562"/>
    <b v="1"/>
    <n v="71"/>
    <b v="1"/>
    <s v="theater/plays"/>
    <n v="115.87"/>
    <x v="1"/>
    <n v="2015"/>
    <x v="6"/>
  </r>
  <r>
    <n v="103"/>
    <n v="3244"/>
    <s v="'Time Please'"/>
    <s v="'Time Please' is a black comedy set in a failing public house in a run-down part of town, where things are about to get messy."/>
    <x v="183"/>
    <n v="1647"/>
    <x v="0"/>
    <x v="1"/>
    <s v="GBP"/>
    <n v="1480613982"/>
    <x v="3244"/>
    <n v="1478018382"/>
    <b v="0"/>
    <n v="69"/>
    <b v="1"/>
    <s v="theater/plays"/>
    <n v="23.87"/>
    <x v="1"/>
    <n v="2016"/>
    <x v="6"/>
  </r>
  <r>
    <n v="104"/>
    <n v="3245"/>
    <s v="Roughly Speaking: Voices from The Soup Kitchen"/>
    <s v="Five playwrights volunteer at New York's largest soup kitchen and develop a play around the people they meet."/>
    <x v="223"/>
    <n v="21904"/>
    <x v="0"/>
    <x v="0"/>
    <s v="USD"/>
    <n v="1434074400"/>
    <x v="3245"/>
    <n v="1431354258"/>
    <b v="0"/>
    <n v="270"/>
    <b v="1"/>
    <s v="theater/plays"/>
    <n v="81.13"/>
    <x v="1"/>
    <n v="2015"/>
    <x v="6"/>
  </r>
  <r>
    <n v="111"/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x v="3246"/>
    <n v="1439551200"/>
    <b v="1"/>
    <n v="193"/>
    <b v="1"/>
    <s v="theater/plays"/>
    <n v="57.63"/>
    <x v="1"/>
    <n v="2015"/>
    <x v="6"/>
  </r>
  <r>
    <n v="106"/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x v="3247"/>
    <n v="1434104712"/>
    <b v="1"/>
    <n v="57"/>
    <b v="1"/>
    <s v="theater/plays"/>
    <n v="46.43"/>
    <x v="1"/>
    <n v="2015"/>
    <x v="6"/>
  </r>
  <r>
    <n v="101"/>
    <n v="3248"/>
    <s v="Honest Accomplice Theatre 2015-16 Season"/>
    <s v="Honest Accomplice Theatre produces theatre for social change."/>
    <x v="14"/>
    <n v="12095"/>
    <x v="0"/>
    <x v="0"/>
    <s v="USD"/>
    <n v="1428178757"/>
    <x v="3248"/>
    <n v="1425590357"/>
    <b v="1"/>
    <n v="200"/>
    <b v="1"/>
    <s v="theater/plays"/>
    <n v="60.48"/>
    <x v="1"/>
    <n v="2015"/>
    <x v="6"/>
  </r>
  <r>
    <n v="105"/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x v="0"/>
    <s v="USD"/>
    <n v="1434822914"/>
    <x v="3249"/>
    <n v="1432230914"/>
    <b v="1"/>
    <n v="88"/>
    <b v="1"/>
    <s v="theater/plays"/>
    <n v="65.58"/>
    <x v="1"/>
    <n v="2015"/>
    <x v="6"/>
  </r>
  <r>
    <n v="102"/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x v="3250"/>
    <n v="1412617724"/>
    <b v="1"/>
    <n v="213"/>
    <b v="1"/>
    <s v="theater/plays"/>
    <n v="119.19"/>
    <x v="1"/>
    <n v="2014"/>
    <x v="6"/>
  </r>
  <r>
    <n v="111"/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x v="3251"/>
    <n v="1432315966"/>
    <b v="1"/>
    <n v="20"/>
    <b v="1"/>
    <s v="theater/plays"/>
    <n v="83.05"/>
    <x v="1"/>
    <n v="2015"/>
    <x v="6"/>
  </r>
  <r>
    <n v="128"/>
    <n v="3252"/>
    <s v="Modern Love"/>
    <s v="How do we navigate the boundaries between friendship, sexual intimacy and obsessive desire?"/>
    <x v="268"/>
    <n v="2876"/>
    <x v="0"/>
    <x v="1"/>
    <s v="GBP"/>
    <n v="1473247240"/>
    <x v="3252"/>
    <n v="1470655240"/>
    <b v="1"/>
    <n v="50"/>
    <b v="1"/>
    <s v="theater/plays"/>
    <n v="57.52"/>
    <x v="1"/>
    <n v="2016"/>
    <x v="6"/>
  </r>
  <r>
    <n v="102"/>
    <n v="3253"/>
    <s v="EMPATHITRAX, a new play by Ana Nogueira"/>
    <s v="Can you ever truly feel what someone else is feeling?_x000a_Do you want to?"/>
    <x v="22"/>
    <n v="20365"/>
    <x v="0"/>
    <x v="0"/>
    <s v="USD"/>
    <n v="1473306300"/>
    <x v="3253"/>
    <n v="1471701028"/>
    <b v="1"/>
    <n v="115"/>
    <b v="1"/>
    <s v="theater/plays"/>
    <n v="177.09"/>
    <x v="1"/>
    <n v="2016"/>
    <x v="6"/>
  </r>
  <r>
    <n v="101"/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x v="1"/>
    <s v="GBP"/>
    <n v="1427331809"/>
    <x v="3254"/>
    <n v="1424743409"/>
    <b v="1"/>
    <n v="186"/>
    <b v="1"/>
    <s v="theater/plays"/>
    <n v="70.77"/>
    <x v="1"/>
    <n v="2015"/>
    <x v="6"/>
  </r>
  <r>
    <n v="175"/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x v="3255"/>
    <n v="1410114375"/>
    <b v="1"/>
    <n v="18"/>
    <b v="1"/>
    <s v="theater/plays"/>
    <n v="29.17"/>
    <x v="1"/>
    <n v="2014"/>
    <x v="6"/>
  </r>
  <r>
    <n v="128"/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x v="3256"/>
    <n v="1432129577"/>
    <b v="1"/>
    <n v="176"/>
    <b v="1"/>
    <s v="theater/plays"/>
    <n v="72.760000000000005"/>
    <x v="1"/>
    <n v="2015"/>
    <x v="6"/>
  </r>
  <r>
    <n v="106"/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x v="3257"/>
    <n v="1485177952"/>
    <b v="0"/>
    <n v="41"/>
    <b v="1"/>
    <s v="theater/plays"/>
    <n v="51.85"/>
    <x v="1"/>
    <n v="2017"/>
    <x v="6"/>
  </r>
  <r>
    <n v="105"/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x v="3258"/>
    <n v="1418159861"/>
    <b v="1"/>
    <n v="75"/>
    <b v="1"/>
    <s v="theater/plays"/>
    <n v="98.2"/>
    <x v="1"/>
    <n v="2014"/>
    <x v="6"/>
  </r>
  <r>
    <n v="106"/>
    <n v="3259"/>
    <s v="Laughter is Sacred Space 2.0"/>
    <s v="The Human Faces Tour - Every Story Sacred. This tour is about laughter, grief, and identity in the human striving toward wholeness"/>
    <x v="165"/>
    <n v="24418.6"/>
    <x v="0"/>
    <x v="0"/>
    <s v="USD"/>
    <n v="1475294340"/>
    <x v="3259"/>
    <n v="1472753745"/>
    <b v="1"/>
    <n v="97"/>
    <b v="1"/>
    <s v="theater/plays"/>
    <n v="251.74"/>
    <x v="1"/>
    <n v="2016"/>
    <x v="6"/>
  </r>
  <r>
    <n v="109"/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x v="3260"/>
    <n v="1445875718"/>
    <b v="1"/>
    <n v="73"/>
    <b v="1"/>
    <s v="theater/plays"/>
    <n v="74.819999999999993"/>
    <x v="1"/>
    <n v="2015"/>
    <x v="6"/>
  </r>
  <r>
    <n v="100"/>
    <n v="3261"/>
    <s v="Scrappy Shakespeare: A Midsummer Night's Dream"/>
    <s v="Six Spartanburg-based professional actors perform A Midsummer Night's Dream outdoors in downtown Spartanburg."/>
    <x v="126"/>
    <n v="3315"/>
    <x v="0"/>
    <x v="0"/>
    <s v="USD"/>
    <n v="1437067476"/>
    <x v="3261"/>
    <n v="1434475476"/>
    <b v="1"/>
    <n v="49"/>
    <b v="1"/>
    <s v="theater/plays"/>
    <n v="67.650000000000006"/>
    <x v="1"/>
    <n v="2015"/>
    <x v="6"/>
  </r>
  <r>
    <n v="103"/>
    <n v="3262"/>
    <s v="Prison Boxing: A New Play by Leah Joki"/>
    <s v="A one-woman theatrical exploration of the prison system and its inhabitants."/>
    <x v="401"/>
    <n v="12571"/>
    <x v="0"/>
    <x v="0"/>
    <s v="USD"/>
    <n v="1419220800"/>
    <x v="3262"/>
    <n v="1416555262"/>
    <b v="1"/>
    <n v="134"/>
    <b v="1"/>
    <s v="theater/plays"/>
    <n v="93.81"/>
    <x v="1"/>
    <n v="2014"/>
    <x v="6"/>
  </r>
  <r>
    <n v="112"/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x v="3263"/>
    <n v="1444220588"/>
    <b v="1"/>
    <n v="68"/>
    <b v="1"/>
    <s v="theater/plays"/>
    <n v="41.24"/>
    <x v="1"/>
    <n v="2015"/>
    <x v="6"/>
  </r>
  <r>
    <n v="103"/>
    <n v="3264"/>
    <s v="Kapow-i GoGo at The PIT"/>
    <s v="The three part comedic saga of Kapow-i GoGo, who saves the world.  Again.  And again."/>
    <x v="30"/>
    <n v="2575"/>
    <x v="0"/>
    <x v="0"/>
    <s v="USD"/>
    <n v="1422482400"/>
    <x v="3264"/>
    <n v="1421089938"/>
    <b v="1"/>
    <n v="49"/>
    <b v="1"/>
    <s v="theater/plays"/>
    <n v="52.55"/>
    <x v="1"/>
    <n v="2015"/>
    <x v="6"/>
  </r>
  <r>
    <n v="164"/>
    <n v="3265"/>
    <s v="&quot;Where was I&quot; - an autobiographical play on Dementia"/>
    <s v="A theatrical play on Alzheimerâ€™s and the challenges of loving a person who keeps disappearing."/>
    <x v="200"/>
    <n v="4428"/>
    <x v="0"/>
    <x v="17"/>
    <s v="EUR"/>
    <n v="1449162000"/>
    <x v="3265"/>
    <n v="1446570315"/>
    <b v="1"/>
    <n v="63"/>
    <b v="1"/>
    <s v="theater/plays"/>
    <n v="70.290000000000006"/>
    <x v="1"/>
    <n v="2015"/>
    <x v="6"/>
  </r>
  <r>
    <n v="131"/>
    <n v="3266"/>
    <s v="Macbeth"/>
    <s v="An original version of Shakespeare's masterpiece that emphasizes family and explores the destruction of blood ties"/>
    <x v="12"/>
    <n v="7877"/>
    <x v="0"/>
    <x v="0"/>
    <s v="USD"/>
    <n v="1434142800"/>
    <x v="3266"/>
    <n v="1431435122"/>
    <b v="1"/>
    <n v="163"/>
    <b v="1"/>
    <s v="theater/plays"/>
    <n v="48.33"/>
    <x v="1"/>
    <n v="2015"/>
    <x v="6"/>
  </r>
  <r>
    <n v="102"/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x v="3267"/>
    <n v="1434564660"/>
    <b v="1"/>
    <n v="288"/>
    <b v="1"/>
    <s v="theater/plays"/>
    <n v="53.18"/>
    <x v="1"/>
    <n v="2015"/>
    <x v="6"/>
  </r>
  <r>
    <n v="128"/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x v="3268"/>
    <n v="1470692528"/>
    <b v="1"/>
    <n v="42"/>
    <b v="1"/>
    <s v="theater/plays"/>
    <n v="60.95"/>
    <x v="1"/>
    <n v="2016"/>
    <x v="6"/>
  </r>
  <r>
    <n v="102"/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x v="3269"/>
    <n v="1431509397"/>
    <b v="1"/>
    <n v="70"/>
    <b v="1"/>
    <s v="theater/plays"/>
    <n v="116"/>
    <x v="1"/>
    <n v="2015"/>
    <x v="6"/>
  </r>
  <r>
    <n v="102"/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x v="3270"/>
    <n v="1434113265"/>
    <b v="1"/>
    <n v="30"/>
    <b v="1"/>
    <s v="theater/plays"/>
    <n v="61"/>
    <x v="1"/>
    <n v="2015"/>
    <x v="6"/>
  </r>
  <r>
    <n v="130"/>
    <n v="3271"/>
    <s v="Saxon Court at Southwark Playhouse"/>
    <s v="A razor sharp satire to darken your Christmas."/>
    <x v="15"/>
    <n v="1950"/>
    <x v="0"/>
    <x v="1"/>
    <s v="GBP"/>
    <n v="1414927775"/>
    <x v="3271"/>
    <n v="1412332175"/>
    <b v="1"/>
    <n v="51"/>
    <b v="1"/>
    <s v="theater/plays"/>
    <n v="38.24"/>
    <x v="1"/>
    <n v="2014"/>
    <x v="6"/>
  </r>
  <r>
    <n v="154"/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x v="3272"/>
    <n v="1444219209"/>
    <b v="1"/>
    <n v="145"/>
    <b v="1"/>
    <s v="theater/plays"/>
    <n v="106.5"/>
    <x v="1"/>
    <n v="2015"/>
    <x v="6"/>
  </r>
  <r>
    <n v="107"/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x v="3273"/>
    <n v="1472498042"/>
    <b v="1"/>
    <n v="21"/>
    <b v="1"/>
    <s v="theater/plays"/>
    <n v="204.57"/>
    <x v="1"/>
    <n v="2016"/>
    <x v="6"/>
  </r>
  <r>
    <n v="101"/>
    <n v="3274"/>
    <s v="Orpheus Descending by Tennessee Williams"/>
    <s v="Austin Pendleton directs a rare revival of Tennessee Williams' Orpheus Descending. (photos by Michael Halsband and Talfoto)"/>
    <x v="289"/>
    <n v="15705"/>
    <x v="0"/>
    <x v="0"/>
    <s v="USD"/>
    <n v="1458075600"/>
    <x v="3274"/>
    <n v="1454259272"/>
    <b v="1"/>
    <n v="286"/>
    <b v="1"/>
    <s v="theater/plays"/>
    <n v="54.91"/>
    <x v="1"/>
    <n v="2016"/>
    <x v="6"/>
  </r>
  <r>
    <n v="100"/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x v="3275"/>
    <n v="1421183271"/>
    <b v="1"/>
    <n v="12"/>
    <b v="1"/>
    <s v="theater/plays"/>
    <n v="150.41999999999999"/>
    <x v="1"/>
    <n v="2015"/>
    <x v="6"/>
  </r>
  <r>
    <n v="117"/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x v="3276"/>
    <n v="1456526879"/>
    <b v="1"/>
    <n v="100"/>
    <b v="1"/>
    <s v="theater/plays"/>
    <n v="52.58"/>
    <x v="1"/>
    <n v="2016"/>
    <x v="6"/>
  </r>
  <r>
    <n v="109"/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x v="3277"/>
    <n v="1413735806"/>
    <b v="1"/>
    <n v="100"/>
    <b v="1"/>
    <s v="theater/plays"/>
    <n v="54.3"/>
    <x v="1"/>
    <n v="2014"/>
    <x v="6"/>
  </r>
  <r>
    <n v="103"/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x v="3278"/>
    <n v="1430425303"/>
    <b v="1"/>
    <n v="34"/>
    <b v="1"/>
    <s v="theater/plays"/>
    <n v="76.03"/>
    <x v="1"/>
    <n v="2015"/>
    <x v="6"/>
  </r>
  <r>
    <n v="114"/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x v="0"/>
    <s v="USD"/>
    <n v="1459474059"/>
    <x v="3279"/>
    <n v="1456885659"/>
    <b v="0"/>
    <n v="63"/>
    <b v="1"/>
    <s v="theater/plays"/>
    <n v="105.21"/>
    <x v="1"/>
    <n v="2016"/>
    <x v="6"/>
  </r>
  <r>
    <n v="103"/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x v="3280"/>
    <n v="1430158198"/>
    <b v="0"/>
    <n v="30"/>
    <b v="1"/>
    <s v="theater/plays"/>
    <n v="68.67"/>
    <x v="1"/>
    <n v="2015"/>
    <x v="6"/>
  </r>
  <r>
    <n v="122"/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x v="3281"/>
    <n v="1438561705"/>
    <b v="0"/>
    <n v="47"/>
    <b v="1"/>
    <s v="theater/plays"/>
    <n v="129.36000000000001"/>
    <x v="1"/>
    <n v="2015"/>
    <x v="6"/>
  </r>
  <r>
    <n v="103"/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x v="0"/>
    <s v="USD"/>
    <n v="1461904788"/>
    <x v="3282"/>
    <n v="1458103188"/>
    <b v="0"/>
    <n v="237"/>
    <b v="1"/>
    <s v="theater/plays"/>
    <n v="134.26"/>
    <x v="1"/>
    <n v="2016"/>
    <x v="6"/>
  </r>
  <r>
    <n v="105"/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x v="1"/>
    <s v="GBP"/>
    <n v="1455138000"/>
    <x v="3283"/>
    <n v="1452448298"/>
    <b v="0"/>
    <n v="47"/>
    <b v="1"/>
    <s v="theater/plays"/>
    <n v="17.829999999999998"/>
    <x v="1"/>
    <n v="2016"/>
    <x v="6"/>
  </r>
  <r>
    <n v="102"/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x v="3284"/>
    <n v="1452546853"/>
    <b v="0"/>
    <n v="15"/>
    <b v="1"/>
    <s v="theater/plays"/>
    <n v="203.2"/>
    <x v="1"/>
    <n v="2016"/>
    <x v="6"/>
  </r>
  <r>
    <n v="112"/>
    <n v="3285"/>
    <s v="By Morning"/>
    <s v="A new play by Matthew Gasda"/>
    <x v="402"/>
    <n v="5604"/>
    <x v="0"/>
    <x v="0"/>
    <s v="USD"/>
    <n v="1488258000"/>
    <x v="3285"/>
    <n v="1485556626"/>
    <b v="0"/>
    <n v="81"/>
    <b v="1"/>
    <s v="theater/plays"/>
    <n v="69.19"/>
    <x v="1"/>
    <n v="2017"/>
    <x v="6"/>
  </r>
  <r>
    <n v="102"/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x v="3286"/>
    <n v="1468699782"/>
    <b v="0"/>
    <n v="122"/>
    <b v="1"/>
    <s v="theater/plays"/>
    <n v="125.12"/>
    <x v="1"/>
    <n v="2016"/>
    <x v="6"/>
  </r>
  <r>
    <n v="100"/>
    <n v="3287"/>
    <s v="Three Things: Stories About Life"/>
    <s v="An inspirational one-man play about crisis, community, and the search for wholeness."/>
    <x v="30"/>
    <n v="2500"/>
    <x v="0"/>
    <x v="5"/>
    <s v="CAD"/>
    <n v="1448733628"/>
    <x v="3287"/>
    <n v="1446573628"/>
    <b v="0"/>
    <n v="34"/>
    <b v="1"/>
    <s v="theater/plays"/>
    <n v="73.53"/>
    <x v="1"/>
    <n v="2015"/>
    <x v="6"/>
  </r>
  <r>
    <n v="100"/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x v="3288"/>
    <n v="1463337315"/>
    <b v="0"/>
    <n v="207"/>
    <b v="1"/>
    <s v="theater/plays"/>
    <n v="48.44"/>
    <x v="1"/>
    <n v="2016"/>
    <x v="6"/>
  </r>
  <r>
    <n v="133"/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x v="3289"/>
    <n v="1485161402"/>
    <b v="0"/>
    <n v="25"/>
    <b v="1"/>
    <s v="theater/plays"/>
    <n v="26.61"/>
    <x v="1"/>
    <n v="2017"/>
    <x v="6"/>
  </r>
  <r>
    <n v="121"/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x v="3290"/>
    <n v="1486642891"/>
    <b v="0"/>
    <n v="72"/>
    <b v="1"/>
    <s v="theater/plays"/>
    <n v="33.67"/>
    <x v="1"/>
    <n v="2017"/>
    <x v="6"/>
  </r>
  <r>
    <n v="114"/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x v="3291"/>
    <n v="1439743900"/>
    <b v="0"/>
    <n v="14"/>
    <b v="1"/>
    <s v="theater/plays"/>
    <n v="40.71"/>
    <x v="1"/>
    <n v="2015"/>
    <x v="6"/>
  </r>
  <r>
    <n v="286"/>
    <n v="3292"/>
    <s v="Dick Whittington - our 2016 community pantomime!"/>
    <s v="Iver Heath Drama Club is a not-for-profit community group and this year we are performing DICK WHITTINGTON."/>
    <x v="403"/>
    <n v="289"/>
    <x v="0"/>
    <x v="1"/>
    <s v="GBP"/>
    <n v="1449257348"/>
    <x v="3292"/>
    <n v="1444069748"/>
    <b v="0"/>
    <n v="15"/>
    <b v="1"/>
    <s v="theater/plays"/>
    <n v="19.27"/>
    <x v="1"/>
    <n v="2015"/>
    <x v="6"/>
  </r>
  <r>
    <n v="170"/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x v="3293"/>
    <n v="1486030352"/>
    <b v="0"/>
    <n v="91"/>
    <b v="1"/>
    <s v="theater/plays"/>
    <n v="84.29"/>
    <x v="1"/>
    <n v="2017"/>
    <x v="6"/>
  </r>
  <r>
    <n v="118"/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x v="3294"/>
    <n v="1431867554"/>
    <b v="0"/>
    <n v="24"/>
    <b v="1"/>
    <s v="theater/plays"/>
    <n v="29.58"/>
    <x v="1"/>
    <n v="2015"/>
    <x v="6"/>
  </r>
  <r>
    <n v="103"/>
    <n v="3295"/>
    <s v="The Divine Comedy Show"/>
    <s v="A comedic drama about The Devil and his quest to take a bride and to Hell with the consequences, no matter what they may be."/>
    <x v="176"/>
    <n v="720.01"/>
    <x v="0"/>
    <x v="1"/>
    <s v="GBP"/>
    <n v="1474886229"/>
    <x v="3295"/>
    <n v="1472294229"/>
    <b v="0"/>
    <n v="27"/>
    <b v="1"/>
    <s v="theater/plays"/>
    <n v="26.67"/>
    <x v="1"/>
    <n v="2016"/>
    <x v="6"/>
  </r>
  <r>
    <n v="144"/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x v="3296"/>
    <n v="1446401372"/>
    <b v="0"/>
    <n v="47"/>
    <b v="1"/>
    <s v="theater/plays"/>
    <n v="45.98"/>
    <x v="1"/>
    <n v="2015"/>
    <x v="6"/>
  </r>
  <r>
    <n v="100"/>
    <n v="3297"/>
    <s v="MY EYES WENT DARK"/>
    <s v="A father loses his family in a freak plane crash and goes on to murder the air traffic controller he holds responsible."/>
    <x v="62"/>
    <n v="5504"/>
    <x v="0"/>
    <x v="1"/>
    <s v="GBP"/>
    <n v="1438037940"/>
    <x v="3297"/>
    <n v="1436380256"/>
    <b v="0"/>
    <n v="44"/>
    <b v="1"/>
    <s v="theater/plays"/>
    <n v="125.09"/>
    <x v="1"/>
    <n v="2015"/>
    <x v="6"/>
  </r>
  <r>
    <n v="102"/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x v="3298"/>
    <n v="1440370768"/>
    <b v="0"/>
    <n v="72"/>
    <b v="1"/>
    <s v="theater/plays"/>
    <n v="141.29"/>
    <x v="1"/>
    <n v="2015"/>
    <x v="6"/>
  </r>
  <r>
    <n v="116"/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x v="3299"/>
    <n v="1442268063"/>
    <b v="0"/>
    <n v="63"/>
    <b v="1"/>
    <s v="theater/plays"/>
    <n v="55.33"/>
    <x v="1"/>
    <n v="2015"/>
    <x v="6"/>
  </r>
  <r>
    <n v="136"/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x v="3300"/>
    <n v="1428515462"/>
    <b v="0"/>
    <n v="88"/>
    <b v="1"/>
    <s v="theater/plays"/>
    <n v="46.42"/>
    <x v="1"/>
    <n v="2015"/>
    <x v="6"/>
  </r>
  <r>
    <n v="133"/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x v="3301"/>
    <n v="1466185176"/>
    <b v="0"/>
    <n v="70"/>
    <b v="1"/>
    <s v="theater/plays"/>
    <n v="57.2"/>
    <x v="1"/>
    <n v="2016"/>
    <x v="6"/>
  </r>
  <r>
    <n v="103"/>
    <n v="3302"/>
    <s v="El muro de BorÃ­s KiÃ©n"/>
    <s v="FilosofÃ­a de los anÃ³nimos"/>
    <x v="33"/>
    <n v="8685"/>
    <x v="0"/>
    <x v="3"/>
    <s v="EUR"/>
    <n v="1481099176"/>
    <x v="3302"/>
    <n v="1478507176"/>
    <b v="0"/>
    <n v="50"/>
    <b v="1"/>
    <s v="theater/plays"/>
    <n v="173.7"/>
    <x v="1"/>
    <n v="2016"/>
    <x v="6"/>
  </r>
  <r>
    <n v="116"/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x v="3303"/>
    <n v="1424533084"/>
    <b v="0"/>
    <n v="35"/>
    <b v="1"/>
    <s v="theater/plays"/>
    <n v="59.6"/>
    <x v="1"/>
    <n v="2015"/>
    <x v="6"/>
  </r>
  <r>
    <n v="105"/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x v="3304"/>
    <n v="1479826752"/>
    <b v="0"/>
    <n v="175"/>
    <b v="1"/>
    <s v="theater/plays"/>
    <n v="89.59"/>
    <x v="1"/>
    <n v="2016"/>
    <x v="6"/>
  </r>
  <r>
    <n v="102"/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x v="3305"/>
    <n v="1435782748"/>
    <b v="0"/>
    <n v="20"/>
    <b v="1"/>
    <s v="theater/plays"/>
    <n v="204.05"/>
    <x v="1"/>
    <n v="2015"/>
    <x v="6"/>
  </r>
  <r>
    <n v="175"/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x v="3306"/>
    <n v="1462252542"/>
    <b v="0"/>
    <n v="54"/>
    <b v="1"/>
    <s v="theater/plays"/>
    <n v="48.7"/>
    <x v="1"/>
    <n v="2016"/>
    <x v="6"/>
  </r>
  <r>
    <n v="107"/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x v="3307"/>
    <n v="1460683339"/>
    <b v="0"/>
    <n v="20"/>
    <b v="1"/>
    <s v="theater/plays"/>
    <n v="53.34"/>
    <x v="1"/>
    <n v="2016"/>
    <x v="6"/>
  </r>
  <r>
    <n v="122"/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x v="3308"/>
    <n v="1458766965"/>
    <b v="0"/>
    <n v="57"/>
    <b v="1"/>
    <s v="theater/plays"/>
    <n v="75.09"/>
    <x v="1"/>
    <n v="2016"/>
    <x v="6"/>
  </r>
  <r>
    <n v="159"/>
    <n v="3309"/>
    <s v="Collision Course"/>
    <s v="Two unlikely friends, a garage, tinned beans &amp; the end of the world."/>
    <x v="18"/>
    <n v="558"/>
    <x v="0"/>
    <x v="1"/>
    <s v="GBP"/>
    <n v="1476632178"/>
    <x v="3309"/>
    <n v="1473953778"/>
    <b v="0"/>
    <n v="31"/>
    <b v="1"/>
    <s v="theater/plays"/>
    <n v="18"/>
    <x v="1"/>
    <n v="2016"/>
    <x v="6"/>
  </r>
  <r>
    <n v="100"/>
    <n v="3310"/>
    <s v="The Island Boys: A New Play"/>
    <s v="A new play about coming coming home, recovery, and trying to find God in the process."/>
    <x v="115"/>
    <n v="6505"/>
    <x v="0"/>
    <x v="0"/>
    <s v="USD"/>
    <n v="1444169825"/>
    <x v="3310"/>
    <n v="1441577825"/>
    <b v="0"/>
    <n v="31"/>
    <b v="1"/>
    <s v="theater/plays"/>
    <n v="209.84"/>
    <x v="1"/>
    <n v="2015"/>
    <x v="6"/>
  </r>
  <r>
    <n v="110"/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x v="3311"/>
    <n v="1442473210"/>
    <b v="0"/>
    <n v="45"/>
    <b v="1"/>
    <s v="theater/plays"/>
    <n v="61.02"/>
    <x v="1"/>
    <n v="2015"/>
    <x v="6"/>
  </r>
  <r>
    <n v="100"/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x v="3312"/>
    <n v="1477077946"/>
    <b v="0"/>
    <n v="41"/>
    <b v="1"/>
    <s v="theater/plays"/>
    <n v="61"/>
    <x v="1"/>
    <n v="2016"/>
    <x v="6"/>
  </r>
  <r>
    <n v="116"/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x v="3313"/>
    <n v="1452664317"/>
    <b v="0"/>
    <n v="29"/>
    <b v="1"/>
    <s v="theater/plays"/>
    <n v="80.03"/>
    <x v="1"/>
    <n v="2016"/>
    <x v="6"/>
  </r>
  <r>
    <n v="211"/>
    <n v="3314"/>
    <s v="The White Bike"/>
    <s v="I want to add a new perspective to the cycling safety debate by taking my play THE WHITE BIKE to the Edinburgh Festival of Cycling"/>
    <x v="134"/>
    <n v="1686"/>
    <x v="0"/>
    <x v="1"/>
    <s v="GBP"/>
    <n v="1431115500"/>
    <x v="3314"/>
    <n v="1428733511"/>
    <b v="0"/>
    <n v="58"/>
    <b v="1"/>
    <s v="theater/plays"/>
    <n v="29.07"/>
    <x v="1"/>
    <n v="2015"/>
    <x v="6"/>
  </r>
  <r>
    <n v="110"/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x v="3315"/>
    <n v="1459927041"/>
    <b v="0"/>
    <n v="89"/>
    <b v="1"/>
    <s v="theater/plays"/>
    <n v="49.44"/>
    <x v="1"/>
    <n v="2016"/>
    <x v="6"/>
  </r>
  <r>
    <n v="100"/>
    <n v="3316"/>
    <s v="LOVENESS, the play @FringeNYC 2014"/>
    <s v="Gorgeousness that which sits in the root of Loveness._x000a_Other than this there is no endearment for or otherwise_x000a_to describe."/>
    <x v="404"/>
    <n v="11747.18"/>
    <x v="0"/>
    <x v="0"/>
    <s v="USD"/>
    <n v="1407506040"/>
    <x v="3316"/>
    <n v="1404680075"/>
    <b v="0"/>
    <n v="125"/>
    <b v="1"/>
    <s v="theater/plays"/>
    <n v="93.98"/>
    <x v="1"/>
    <n v="2014"/>
    <x v="6"/>
  </r>
  <r>
    <n v="106"/>
    <n v="3317"/>
    <s v="Seven Minutes in Eternity"/>
    <s v="Andy Boyd's epic new satire about heroes and villains, humankind's search for glory, and fascism in America"/>
    <x v="405"/>
    <n v="1115"/>
    <x v="0"/>
    <x v="0"/>
    <s v="USD"/>
    <n v="1465347424"/>
    <x v="3317"/>
    <n v="1462755424"/>
    <b v="0"/>
    <n v="18"/>
    <b v="1"/>
    <s v="theater/plays"/>
    <n v="61.94"/>
    <x v="1"/>
    <n v="2016"/>
    <x v="6"/>
  </r>
  <r>
    <n v="126"/>
    <n v="3318"/>
    <s v="ROOMIES - Atlantic Canada Tour 2016-17"/>
    <s v="Help us strengthen and inspire disability arts in Atlantic Canada"/>
    <x v="13"/>
    <n v="2512"/>
    <x v="0"/>
    <x v="5"/>
    <s v="CAD"/>
    <n v="1460341800"/>
    <x v="3318"/>
    <n v="1456902893"/>
    <b v="0"/>
    <n v="32"/>
    <b v="1"/>
    <s v="theater/plays"/>
    <n v="78.5"/>
    <x v="1"/>
    <n v="2016"/>
    <x v="6"/>
  </r>
  <r>
    <n v="108"/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x v="3319"/>
    <n v="1418824986"/>
    <b v="0"/>
    <n v="16"/>
    <b v="1"/>
    <s v="theater/plays"/>
    <n v="33.75"/>
    <x v="1"/>
    <n v="2014"/>
    <x v="6"/>
  </r>
  <r>
    <n v="101"/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x v="3320"/>
    <n v="1463965557"/>
    <b v="0"/>
    <n v="38"/>
    <b v="1"/>
    <s v="theater/plays"/>
    <n v="66.45"/>
    <x v="1"/>
    <n v="2016"/>
    <x v="6"/>
  </r>
  <r>
    <n v="107"/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x v="3321"/>
    <n v="1412216665"/>
    <b v="0"/>
    <n v="15"/>
    <b v="1"/>
    <s v="theater/plays"/>
    <n v="35.799999999999997"/>
    <x v="1"/>
    <n v="2014"/>
    <x v="6"/>
  </r>
  <r>
    <n v="102"/>
    <n v="3322"/>
    <s v="Familiar Strangers â€” A Staged Reading"/>
    <s v="Familiar Strangers follows the journey of a community of people living homeless on the streets in and around Tompkins Square Park."/>
    <x v="126"/>
    <n v="3350"/>
    <x v="0"/>
    <x v="0"/>
    <s v="USD"/>
    <n v="1466567700"/>
    <x v="3322"/>
    <n v="1464653696"/>
    <b v="0"/>
    <n v="23"/>
    <b v="1"/>
    <s v="theater/plays"/>
    <n v="145.65"/>
    <x v="1"/>
    <n v="2016"/>
    <x v="6"/>
  </r>
  <r>
    <n v="126"/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x v="3323"/>
    <n v="1472201208"/>
    <b v="0"/>
    <n v="49"/>
    <b v="1"/>
    <s v="theater/plays"/>
    <n v="25.69"/>
    <x v="1"/>
    <n v="2016"/>
    <x v="6"/>
  </r>
  <r>
    <n v="102"/>
    <n v="3324"/>
    <s v="At Swim, Two Boys"/>
    <s v="The play tells the story of Jim and Doyler and their friendship on the brink of Irish independence."/>
    <x v="15"/>
    <n v="1525"/>
    <x v="0"/>
    <x v="17"/>
    <s v="EUR"/>
    <n v="1465135190"/>
    <x v="3324"/>
    <n v="1463925590"/>
    <b v="0"/>
    <n v="10"/>
    <b v="1"/>
    <s v="theater/plays"/>
    <n v="152.5"/>
    <x v="1"/>
    <n v="2016"/>
    <x v="6"/>
  </r>
  <r>
    <n v="113"/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x v="3325"/>
    <n v="1425235877"/>
    <b v="0"/>
    <n v="15"/>
    <b v="1"/>
    <s v="theater/plays"/>
    <n v="30"/>
    <x v="1"/>
    <n v="2015"/>
    <x v="6"/>
  </r>
  <r>
    <n v="101"/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x v="3326"/>
    <n v="1423242505"/>
    <b v="0"/>
    <n v="57"/>
    <b v="1"/>
    <s v="theater/plays"/>
    <n v="142.28"/>
    <x v="1"/>
    <n v="2015"/>
    <x v="6"/>
  </r>
  <r>
    <n v="101"/>
    <n v="3327"/>
    <s v="Itch + Scratch at Hackney Showroom"/>
    <s v="After 3 successful nights last year, Itch+Scratch are back. New writing, live music and party fun. Best New Theatre, Great Night Out."/>
    <x v="134"/>
    <n v="810"/>
    <x v="0"/>
    <x v="1"/>
    <s v="GBP"/>
    <n v="1462697966"/>
    <x v="3327"/>
    <n v="1460105966"/>
    <b v="0"/>
    <n v="33"/>
    <b v="1"/>
    <s v="theater/plays"/>
    <n v="24.55"/>
    <x v="1"/>
    <n v="2016"/>
    <x v="6"/>
  </r>
  <r>
    <n v="146"/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x v="3328"/>
    <n v="1404308883"/>
    <b v="0"/>
    <n v="9"/>
    <b v="1"/>
    <s v="theater/plays"/>
    <n v="292.77999999999997"/>
    <x v="1"/>
    <n v="2014"/>
    <x v="6"/>
  </r>
  <r>
    <n v="117"/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x v="3329"/>
    <n v="1405583108"/>
    <b v="0"/>
    <n v="26"/>
    <b v="1"/>
    <s v="theater/plays"/>
    <n v="44.92"/>
    <x v="1"/>
    <n v="2014"/>
    <x v="6"/>
  </r>
  <r>
    <n v="106"/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x v="3330"/>
    <n v="1425331068"/>
    <b v="0"/>
    <n v="69"/>
    <b v="1"/>
    <s v="theater/plays"/>
    <n v="23.1"/>
    <x v="1"/>
    <n v="2015"/>
    <x v="6"/>
  </r>
  <r>
    <n v="105"/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x v="3331"/>
    <n v="1441125886"/>
    <b v="0"/>
    <n v="65"/>
    <b v="1"/>
    <s v="theater/plays"/>
    <n v="80.400000000000006"/>
    <x v="1"/>
    <n v="2015"/>
    <x v="6"/>
  </r>
  <r>
    <n v="100"/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x v="3332"/>
    <n v="1403210330"/>
    <b v="0"/>
    <n v="83"/>
    <b v="1"/>
    <s v="theater/plays"/>
    <n v="72.290000000000006"/>
    <x v="1"/>
    <n v="2014"/>
    <x v="6"/>
  </r>
  <r>
    <n v="105"/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x v="3333"/>
    <n v="1432484080"/>
    <b v="0"/>
    <n v="111"/>
    <b v="1"/>
    <s v="theater/plays"/>
    <n v="32.97"/>
    <x v="1"/>
    <n v="2015"/>
    <x v="6"/>
  </r>
  <r>
    <n v="139"/>
    <n v="3334"/>
    <s v="The Saltbox Theatre Collective Seed Money Project"/>
    <s v="The Saltbox Theatre Collective is a brand new not-for-profit theatre company in Illinois."/>
    <x v="406"/>
    <n v="5366"/>
    <x v="0"/>
    <x v="0"/>
    <s v="USD"/>
    <n v="1438259422"/>
    <x v="3334"/>
    <n v="1435667422"/>
    <b v="0"/>
    <n v="46"/>
    <b v="1"/>
    <s v="theater/plays"/>
    <n v="116.65"/>
    <x v="1"/>
    <n v="2015"/>
    <x v="6"/>
  </r>
  <r>
    <n v="100"/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x v="3335"/>
    <n v="1404749446"/>
    <b v="0"/>
    <n v="63"/>
    <b v="1"/>
    <s v="theater/plays"/>
    <n v="79.62"/>
    <x v="1"/>
    <n v="2014"/>
    <x v="6"/>
  </r>
  <r>
    <n v="100"/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x v="3336"/>
    <n v="1457429646"/>
    <b v="0"/>
    <n v="9"/>
    <b v="1"/>
    <s v="theater/plays"/>
    <n v="27.78"/>
    <x v="1"/>
    <n v="2016"/>
    <x v="6"/>
  </r>
  <r>
    <n v="110"/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x v="3337"/>
    <n v="1411109167"/>
    <b v="0"/>
    <n v="34"/>
    <b v="1"/>
    <s v="theater/plays"/>
    <n v="81.03"/>
    <x v="1"/>
    <n v="2014"/>
    <x v="6"/>
  </r>
  <r>
    <n v="102"/>
    <n v="3338"/>
    <s v="The Last Days of Judas Iscariot"/>
    <s v="Join Estelle Parsons in support of Theater That Looks and Sounds Like America"/>
    <x v="36"/>
    <n v="15327"/>
    <x v="0"/>
    <x v="0"/>
    <s v="USD"/>
    <n v="1487944080"/>
    <x v="3338"/>
    <n v="1486129680"/>
    <b v="0"/>
    <n v="112"/>
    <b v="1"/>
    <s v="theater/plays"/>
    <n v="136.85"/>
    <x v="1"/>
    <n v="2017"/>
    <x v="6"/>
  </r>
  <r>
    <n v="104"/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x v="3339"/>
    <n v="1467129518"/>
    <b v="0"/>
    <n v="47"/>
    <b v="1"/>
    <s v="theater/plays"/>
    <n v="177.62"/>
    <x v="1"/>
    <n v="2016"/>
    <x v="6"/>
  </r>
  <r>
    <n v="138"/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x v="3340"/>
    <n v="1478906554"/>
    <b v="0"/>
    <n v="38"/>
    <b v="1"/>
    <s v="theater/plays"/>
    <n v="109.08"/>
    <x v="1"/>
    <n v="2016"/>
    <x v="6"/>
  </r>
  <r>
    <n v="100"/>
    <n v="3341"/>
    <s v="Today I Live"/>
    <s v="A London flat, two stories play simultaneously. Irish mapmaker 1821, Iranian artist present day. Each senses the other. Worlds collide."/>
    <x v="295"/>
    <n v="3350"/>
    <x v="0"/>
    <x v="1"/>
    <s v="GBP"/>
    <n v="1465750800"/>
    <x v="3341"/>
    <n v="1463771421"/>
    <b v="0"/>
    <n v="28"/>
    <b v="1"/>
    <s v="theater/plays"/>
    <n v="119.64"/>
    <x v="1"/>
    <n v="2016"/>
    <x v="6"/>
  </r>
  <r>
    <n v="102"/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x v="3342"/>
    <n v="1425020810"/>
    <b v="0"/>
    <n v="78"/>
    <b v="1"/>
    <s v="theater/plays"/>
    <n v="78.209999999999994"/>
    <x v="1"/>
    <n v="2015"/>
    <x v="6"/>
  </r>
  <r>
    <n v="171"/>
    <n v="3343"/>
    <s v="The Girl Who Touched the Stars"/>
    <s v="Two sisters make a set of paper dolls which take them on a journey across lands, creating memories along the way."/>
    <x v="176"/>
    <n v="1200"/>
    <x v="0"/>
    <x v="1"/>
    <s v="GBP"/>
    <n v="1460553480"/>
    <x v="3343"/>
    <n v="1458770384"/>
    <b v="0"/>
    <n v="23"/>
    <b v="1"/>
    <s v="theater/plays"/>
    <n v="52.17"/>
    <x v="1"/>
    <n v="2016"/>
    <x v="6"/>
  </r>
  <r>
    <n v="101"/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x v="3344"/>
    <n v="1406782093"/>
    <b v="0"/>
    <n v="40"/>
    <b v="1"/>
    <s v="theater/plays"/>
    <n v="114.13"/>
    <x v="1"/>
    <n v="2014"/>
    <x v="6"/>
  </r>
  <r>
    <n v="130"/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x v="3345"/>
    <n v="1424226768"/>
    <b v="0"/>
    <n v="13"/>
    <b v="1"/>
    <s v="theater/plays"/>
    <n v="50"/>
    <x v="1"/>
    <n v="2015"/>
    <x v="6"/>
  </r>
  <r>
    <n v="110"/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x v="3346"/>
    <n v="1424306110"/>
    <b v="0"/>
    <n v="18"/>
    <b v="1"/>
    <s v="theater/plays"/>
    <n v="91.67"/>
    <x v="1"/>
    <n v="2015"/>
    <x v="6"/>
  </r>
  <r>
    <n v="119"/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x v="3347"/>
    <n v="1461503654"/>
    <b v="0"/>
    <n v="22"/>
    <b v="1"/>
    <s v="theater/plays"/>
    <n v="108.59"/>
    <x v="1"/>
    <n v="2016"/>
    <x v="6"/>
  </r>
  <r>
    <n v="100"/>
    <n v="3348"/>
    <s v="Macbeth"/>
    <s v="Old Hat's new production explores the bleak culture of war and the cosmic powers of guilt and imagination in Shakespeare's tragedy."/>
    <x v="62"/>
    <n v="5516"/>
    <x v="0"/>
    <x v="0"/>
    <s v="USD"/>
    <n v="1461988740"/>
    <x v="3348"/>
    <n v="1459949080"/>
    <b v="0"/>
    <n v="79"/>
    <b v="1"/>
    <s v="theater/plays"/>
    <n v="69.819999999999993"/>
    <x v="1"/>
    <n v="2016"/>
    <x v="6"/>
  </r>
  <r>
    <n v="153"/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x v="3349"/>
    <n v="1463971172"/>
    <b v="0"/>
    <n v="14"/>
    <b v="1"/>
    <s v="theater/plays"/>
    <n v="109.57"/>
    <x v="1"/>
    <n v="2016"/>
    <x v="6"/>
  </r>
  <r>
    <n v="104"/>
    <n v="3350"/>
    <s v="Visions"/>
    <s v="Nora Wageners TheaterstÃ¼ck lÃ¤dt den Zuschauer ein auf eine teils lustige, teils dÃ¼stere Reise ins Wohnzimmer der jungen, arbeitslosen K"/>
    <x v="8"/>
    <n v="3655"/>
    <x v="0"/>
    <x v="19"/>
    <s v="EUR"/>
    <n v="1448838000"/>
    <x v="3350"/>
    <n v="1445791811"/>
    <b v="0"/>
    <n v="51"/>
    <b v="1"/>
    <s v="theater/plays"/>
    <n v="71.67"/>
    <x v="1"/>
    <n v="2015"/>
    <x v="6"/>
  </r>
  <r>
    <n v="101"/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x v="3351"/>
    <n v="1402910965"/>
    <b v="0"/>
    <n v="54"/>
    <b v="1"/>
    <s v="theater/plays"/>
    <n v="93.61"/>
    <x v="1"/>
    <n v="2014"/>
    <x v="6"/>
  </r>
  <r>
    <n v="108"/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x v="3352"/>
    <n v="1462492178"/>
    <b v="0"/>
    <n v="70"/>
    <b v="1"/>
    <s v="theater/plays"/>
    <n v="76.8"/>
    <x v="1"/>
    <n v="2016"/>
    <x v="6"/>
  </r>
  <r>
    <n v="315"/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x v="3353"/>
    <n v="1461061350"/>
    <b v="0"/>
    <n v="44"/>
    <b v="1"/>
    <s v="theater/plays"/>
    <n v="35.799999999999997"/>
    <x v="1"/>
    <n v="2016"/>
    <x v="6"/>
  </r>
  <r>
    <n v="102"/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x v="3354"/>
    <n v="1443029206"/>
    <b v="0"/>
    <n v="55"/>
    <b v="1"/>
    <s v="theater/plays"/>
    <n v="55.6"/>
    <x v="1"/>
    <n v="2015"/>
    <x v="6"/>
  </r>
  <r>
    <n v="126"/>
    <n v="3355"/>
    <s v="Jelly Beans at Theatre503"/>
    <s v="Help get Jelly Beans to the Theatre503 stage. An important piece of new writing by Dan Pick, produced by Kuleshov Theatre"/>
    <x v="257"/>
    <n v="2210"/>
    <x v="0"/>
    <x v="1"/>
    <s v="GBP"/>
    <n v="1462879020"/>
    <x v="3355"/>
    <n v="1461941527"/>
    <b v="0"/>
    <n v="15"/>
    <b v="1"/>
    <s v="theater/plays"/>
    <n v="147.33000000000001"/>
    <x v="1"/>
    <n v="2016"/>
    <x v="6"/>
  </r>
  <r>
    <n v="101"/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x v="3356"/>
    <n v="1466019272"/>
    <b v="0"/>
    <n v="27"/>
    <b v="1"/>
    <s v="theater/plays"/>
    <n v="56.33"/>
    <x v="1"/>
    <n v="2016"/>
    <x v="6"/>
  </r>
  <r>
    <n v="101"/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x v="3357"/>
    <n v="1404295310"/>
    <b v="0"/>
    <n v="21"/>
    <b v="1"/>
    <s v="theater/plays"/>
    <n v="96.19"/>
    <x v="1"/>
    <n v="2014"/>
    <x v="6"/>
  </r>
  <r>
    <n v="103"/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x v="3358"/>
    <n v="1413790079"/>
    <b v="0"/>
    <n v="162"/>
    <b v="1"/>
    <s v="theater/plays"/>
    <n v="63.57"/>
    <x v="1"/>
    <n v="2014"/>
    <x v="6"/>
  </r>
  <r>
    <n v="106"/>
    <n v="3359"/>
    <s v="BEIRUT, LADY OF LEBANON"/>
    <s v="A Theatrical Production Celebrating the Lebanese Culture and the Human Spirit in Time of War."/>
    <x v="23"/>
    <n v="4250"/>
    <x v="0"/>
    <x v="0"/>
    <s v="USD"/>
    <n v="1487985734"/>
    <x v="3359"/>
    <n v="1484097734"/>
    <b v="0"/>
    <n v="23"/>
    <b v="1"/>
    <s v="theater/plays"/>
    <n v="184.78"/>
    <x v="1"/>
    <n v="2017"/>
    <x v="6"/>
  </r>
  <r>
    <n v="101"/>
    <n v="3360"/>
    <s v="Pretty Butch"/>
    <s v="World Premiere, an M1 Singapore Fringe Festival 2017 commission."/>
    <x v="7"/>
    <n v="9124"/>
    <x v="0"/>
    <x v="20"/>
    <s v="SGD"/>
    <n v="1481731140"/>
    <x v="3360"/>
    <n v="1479866343"/>
    <b v="0"/>
    <n v="72"/>
    <b v="1"/>
    <s v="theater/plays"/>
    <n v="126.72"/>
    <x v="1"/>
    <n v="2016"/>
    <x v="6"/>
  </r>
  <r>
    <n v="113"/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x v="3361"/>
    <n v="1408062990"/>
    <b v="0"/>
    <n v="68"/>
    <b v="1"/>
    <s v="theater/plays"/>
    <n v="83.43"/>
    <x v="1"/>
    <n v="2014"/>
    <x v="6"/>
  </r>
  <r>
    <n v="218"/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x v="3362"/>
    <n v="1424484717"/>
    <b v="0"/>
    <n v="20"/>
    <b v="1"/>
    <s v="theater/plays"/>
    <n v="54.5"/>
    <x v="1"/>
    <n v="2015"/>
    <x v="6"/>
  </r>
  <r>
    <n v="101"/>
    <n v="3363"/>
    <s v="Making the Move--Edinburgh Fringe 2014"/>
    <s v="A first play about a first kiss, Making the Move is going to the Edinburgh Fringe festival.  Join the party, fall in love.  Help us!"/>
    <x v="407"/>
    <n v="7860"/>
    <x v="0"/>
    <x v="0"/>
    <s v="USD"/>
    <n v="1408464000"/>
    <x v="3363"/>
    <n v="1406831445"/>
    <b v="0"/>
    <n v="26"/>
    <b v="1"/>
    <s v="theater/plays"/>
    <n v="302.31"/>
    <x v="1"/>
    <n v="2014"/>
    <x v="6"/>
  </r>
  <r>
    <n v="106"/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x v="3364"/>
    <n v="1456183649"/>
    <b v="0"/>
    <n v="72"/>
    <b v="1"/>
    <s v="theater/plays"/>
    <n v="44.14"/>
    <x v="1"/>
    <n v="2016"/>
    <x v="6"/>
  </r>
  <r>
    <n v="104"/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x v="3365"/>
    <n v="1447381592"/>
    <b v="0"/>
    <n v="3"/>
    <b v="1"/>
    <s v="theater/plays"/>
    <n v="866.67"/>
    <x v="1"/>
    <n v="2015"/>
    <x v="6"/>
  </r>
  <r>
    <n v="221"/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x v="3366"/>
    <n v="1428889037"/>
    <b v="0"/>
    <n v="18"/>
    <b v="1"/>
    <s v="theater/plays"/>
    <n v="61.39"/>
    <x v="1"/>
    <n v="2015"/>
    <x v="6"/>
  </r>
  <r>
    <n v="119"/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x v="3367"/>
    <n v="1436307894"/>
    <b v="0"/>
    <n v="30"/>
    <b v="1"/>
    <s v="theater/plays"/>
    <n v="29.67"/>
    <x v="1"/>
    <n v="2015"/>
    <x v="6"/>
  </r>
  <r>
    <n v="105"/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x v="3368"/>
    <n v="1416977259"/>
    <b v="0"/>
    <n v="23"/>
    <b v="1"/>
    <s v="theater/plays"/>
    <n v="45.48"/>
    <x v="1"/>
    <n v="2014"/>
    <x v="6"/>
  </r>
  <r>
    <n v="104"/>
    <n v="3369"/>
    <s v="The Collector, a play by Daniel Wade"/>
    <s v="How far would you go for revenge? The Collector is a dark thriller of regret, retribution and broken masculinity."/>
    <x v="10"/>
    <n v="5195"/>
    <x v="0"/>
    <x v="17"/>
    <s v="EUR"/>
    <n v="1484441980"/>
    <x v="3369"/>
    <n v="1479257980"/>
    <b v="0"/>
    <n v="54"/>
    <b v="1"/>
    <s v="theater/plays"/>
    <n v="96.2"/>
    <x v="1"/>
    <n v="2016"/>
    <x v="6"/>
  </r>
  <r>
    <n v="118"/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x v="3370"/>
    <n v="1479283285"/>
    <b v="0"/>
    <n v="26"/>
    <b v="1"/>
    <s v="theater/plays"/>
    <n v="67.92"/>
    <x v="1"/>
    <n v="2016"/>
    <x v="6"/>
  </r>
  <r>
    <n v="139"/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x v="3371"/>
    <n v="1446670765"/>
    <b v="0"/>
    <n v="9"/>
    <b v="1"/>
    <s v="theater/plays"/>
    <n v="30.78"/>
    <x v="1"/>
    <n v="2015"/>
    <x v="6"/>
  </r>
  <r>
    <n v="104"/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x v="3372"/>
    <n v="1407157756"/>
    <b v="0"/>
    <n v="27"/>
    <b v="1"/>
    <s v="theater/plays"/>
    <n v="38.33"/>
    <x v="1"/>
    <n v="2014"/>
    <x v="6"/>
  </r>
  <r>
    <n v="100"/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x v="3373"/>
    <n v="1435177840"/>
    <b v="0"/>
    <n v="30"/>
    <b v="1"/>
    <s v="theater/plays"/>
    <n v="66.83"/>
    <x v="1"/>
    <n v="2015"/>
    <x v="6"/>
  </r>
  <r>
    <n v="107"/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x v="3374"/>
    <n v="1443461616"/>
    <b v="0"/>
    <n v="52"/>
    <b v="1"/>
    <s v="theater/plays"/>
    <n v="71.73"/>
    <x v="1"/>
    <n v="2015"/>
    <x v="6"/>
  </r>
  <r>
    <n v="100"/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x v="3375"/>
    <n v="1399387173"/>
    <b v="0"/>
    <n v="17"/>
    <b v="1"/>
    <s v="theater/plays"/>
    <n v="176.47"/>
    <x v="1"/>
    <n v="2014"/>
    <x v="6"/>
  </r>
  <r>
    <n v="100"/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x v="3376"/>
    <n v="1424796594"/>
    <b v="0"/>
    <n v="19"/>
    <b v="1"/>
    <s v="theater/plays"/>
    <n v="421.11"/>
    <x v="1"/>
    <n v="2015"/>
    <x v="6"/>
  </r>
  <r>
    <n v="101"/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x v="3377"/>
    <n v="1424280899"/>
    <b v="0"/>
    <n v="77"/>
    <b v="1"/>
    <s v="theater/plays"/>
    <n v="104.99"/>
    <x v="1"/>
    <n v="2015"/>
    <x v="6"/>
  </r>
  <r>
    <n v="108"/>
    <n v="3378"/>
    <s v="Rose of June"/>
    <s v="'Can you ever find acceptance in death?' _x000a_Rose of June is a piece of theatre exploring the stages of grief. Unity Theatre - September"/>
    <x v="131"/>
    <n v="592"/>
    <x v="0"/>
    <x v="1"/>
    <s v="GBP"/>
    <n v="1409490480"/>
    <x v="3378"/>
    <n v="1407400306"/>
    <b v="0"/>
    <n v="21"/>
    <b v="1"/>
    <s v="theater/plays"/>
    <n v="28.19"/>
    <x v="1"/>
    <n v="2014"/>
    <x v="6"/>
  </r>
  <r>
    <n v="104"/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x v="3379"/>
    <n v="1439122800"/>
    <b v="0"/>
    <n v="38"/>
    <b v="1"/>
    <s v="theater/plays"/>
    <n v="54.55"/>
    <x v="1"/>
    <n v="2015"/>
    <x v="6"/>
  </r>
  <r>
    <n v="104"/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x v="3380"/>
    <n v="1414277578"/>
    <b v="0"/>
    <n v="28"/>
    <b v="1"/>
    <s v="theater/plays"/>
    <n v="111.89"/>
    <x v="1"/>
    <n v="2014"/>
    <x v="6"/>
  </r>
  <r>
    <n v="102"/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x v="3381"/>
    <n v="1423455983"/>
    <b v="0"/>
    <n v="48"/>
    <b v="1"/>
    <s v="theater/plays"/>
    <n v="85.21"/>
    <x v="1"/>
    <n v="2015"/>
    <x v="6"/>
  </r>
  <r>
    <n v="101"/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x v="3382"/>
    <n v="1467973256"/>
    <b v="0"/>
    <n v="46"/>
    <b v="1"/>
    <s v="theater/plays"/>
    <n v="76.650000000000006"/>
    <x v="1"/>
    <n v="2016"/>
    <x v="6"/>
  </r>
  <r>
    <n v="112"/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x v="0"/>
    <s v="USD"/>
    <n v="1466707620"/>
    <x v="3383"/>
    <n v="1464979620"/>
    <b v="0"/>
    <n v="30"/>
    <b v="1"/>
    <s v="theater/plays"/>
    <n v="65.17"/>
    <x v="1"/>
    <n v="2016"/>
    <x v="6"/>
  </r>
  <r>
    <n v="100"/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x v="3384"/>
    <n v="1444874768"/>
    <b v="0"/>
    <n v="64"/>
    <b v="1"/>
    <s v="theater/plays"/>
    <n v="93.76"/>
    <x v="1"/>
    <n v="2015"/>
    <x v="6"/>
  </r>
  <r>
    <n v="100"/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x v="3385"/>
    <n v="1415652552"/>
    <b v="0"/>
    <n v="15"/>
    <b v="1"/>
    <s v="theater/plays"/>
    <n v="133.33000000000001"/>
    <x v="1"/>
    <n v="2014"/>
    <x v="6"/>
  </r>
  <r>
    <n v="105"/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x v="3386"/>
    <n v="1415028506"/>
    <b v="0"/>
    <n v="41"/>
    <b v="1"/>
    <s v="theater/plays"/>
    <n v="51.22"/>
    <x v="1"/>
    <n v="2014"/>
    <x v="6"/>
  </r>
  <r>
    <n v="117"/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x v="3387"/>
    <n v="1415125088"/>
    <b v="0"/>
    <n v="35"/>
    <b v="1"/>
    <s v="theater/plays"/>
    <n v="100.17"/>
    <x v="1"/>
    <n v="2014"/>
    <x v="6"/>
  </r>
  <r>
    <n v="104"/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x v="3388"/>
    <n v="1432033441"/>
    <b v="0"/>
    <n v="45"/>
    <b v="1"/>
    <s v="theater/plays"/>
    <n v="34.6"/>
    <x v="1"/>
    <n v="2015"/>
    <x v="6"/>
  </r>
  <r>
    <n v="115"/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x v="3389"/>
    <n v="1462368682"/>
    <b v="0"/>
    <n v="62"/>
    <b v="1"/>
    <s v="theater/plays"/>
    <n v="184.68"/>
    <x v="1"/>
    <n v="2016"/>
    <x v="6"/>
  </r>
  <r>
    <n v="102"/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x v="3390"/>
    <n v="1403721345"/>
    <b v="0"/>
    <n v="22"/>
    <b v="1"/>
    <s v="theater/plays"/>
    <n v="69.819999999999993"/>
    <x v="1"/>
    <n v="2014"/>
    <x v="6"/>
  </r>
  <r>
    <n v="223"/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x v="3391"/>
    <n v="1404997548"/>
    <b v="0"/>
    <n v="18"/>
    <b v="1"/>
    <s v="theater/plays"/>
    <n v="61.94"/>
    <x v="1"/>
    <n v="2014"/>
    <x v="6"/>
  </r>
  <r>
    <n v="100"/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x v="3392"/>
    <n v="1458245855"/>
    <b v="0"/>
    <n v="12"/>
    <b v="1"/>
    <s v="theater/plays"/>
    <n v="41.67"/>
    <x v="1"/>
    <n v="2016"/>
    <x v="6"/>
  </r>
  <r>
    <n v="106"/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x v="3393"/>
    <n v="1413065230"/>
    <b v="0"/>
    <n v="44"/>
    <b v="1"/>
    <s v="theater/plays"/>
    <n v="36.07"/>
    <x v="1"/>
    <n v="2014"/>
    <x v="6"/>
  </r>
  <r>
    <n v="142"/>
    <n v="3394"/>
    <s v="Buffer: Edinburgh Fringe 2014"/>
    <s v="Ambitious, Edinburgh-based company, Thrive Theatre, are bringing their brand new comedy BUFFER to the 2014 Edinburgh Fringe!"/>
    <x v="131"/>
    <n v="783"/>
    <x v="0"/>
    <x v="1"/>
    <s v="GBP"/>
    <n v="1406470645"/>
    <x v="3394"/>
    <n v="1403878645"/>
    <b v="0"/>
    <n v="27"/>
    <b v="1"/>
    <s v="theater/plays"/>
    <n v="29"/>
    <x v="1"/>
    <n v="2014"/>
    <x v="6"/>
  </r>
  <r>
    <n v="184"/>
    <n v="3395"/>
    <s v="MIRAMAR"/>
    <s v="Miramar is a a darkly funny play exploring what it is we call â€˜homeâ€™."/>
    <x v="2"/>
    <n v="920"/>
    <x v="0"/>
    <x v="1"/>
    <s v="GBP"/>
    <n v="1433009400"/>
    <x v="3395"/>
    <n v="1431795944"/>
    <b v="0"/>
    <n v="38"/>
    <b v="1"/>
    <s v="theater/plays"/>
    <n v="24.21"/>
    <x v="1"/>
    <n v="2015"/>
    <x v="6"/>
  </r>
  <r>
    <n v="104"/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x v="3396"/>
    <n v="1399286589"/>
    <b v="0"/>
    <n v="28"/>
    <b v="1"/>
    <s v="theater/plays"/>
    <n v="55.89"/>
    <x v="1"/>
    <n v="2014"/>
    <x v="6"/>
  </r>
  <r>
    <n v="112"/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x v="3397"/>
    <n v="1452338929"/>
    <b v="0"/>
    <n v="24"/>
    <b v="1"/>
    <s v="theater/plays"/>
    <n v="11.67"/>
    <x v="1"/>
    <n v="2016"/>
    <x v="6"/>
  </r>
  <r>
    <n v="111"/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x v="3398"/>
    <n v="1414605776"/>
    <b v="0"/>
    <n v="65"/>
    <b v="1"/>
    <s v="theater/plays"/>
    <n v="68.349999999999994"/>
    <x v="1"/>
    <n v="2014"/>
    <x v="6"/>
  </r>
  <r>
    <n v="104"/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x v="3399"/>
    <n v="1421964325"/>
    <b v="0"/>
    <n v="46"/>
    <b v="1"/>
    <s v="theater/plays"/>
    <n v="27.07"/>
    <x v="1"/>
    <n v="2015"/>
    <x v="6"/>
  </r>
  <r>
    <n v="100"/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x v="3400"/>
    <n v="1405378414"/>
    <b v="0"/>
    <n v="85"/>
    <b v="1"/>
    <s v="theater/plays"/>
    <n v="118.13"/>
    <x v="1"/>
    <n v="2014"/>
    <x v="6"/>
  </r>
  <r>
    <n v="102"/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x v="1"/>
    <s v="GBP"/>
    <n v="1438968146"/>
    <x v="3401"/>
    <n v="1436376146"/>
    <b v="0"/>
    <n v="66"/>
    <b v="1"/>
    <s v="theater/plays"/>
    <n v="44.76"/>
    <x v="1"/>
    <n v="2015"/>
    <x v="6"/>
  </r>
  <r>
    <n v="110"/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x v="3402"/>
    <n v="1444747843"/>
    <b v="0"/>
    <n v="165"/>
    <b v="1"/>
    <s v="theater/plays"/>
    <n v="99.79"/>
    <x v="1"/>
    <n v="2015"/>
    <x v="6"/>
  </r>
  <r>
    <n v="100"/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x v="3403"/>
    <n v="1432638324"/>
    <b v="0"/>
    <n v="17"/>
    <b v="1"/>
    <s v="theater/plays"/>
    <n v="117.65"/>
    <x v="1"/>
    <n v="2015"/>
    <x v="6"/>
  </r>
  <r>
    <n v="122"/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x v="3404"/>
    <n v="1432814702"/>
    <b v="0"/>
    <n v="3"/>
    <b v="1"/>
    <s v="theater/plays"/>
    <n v="203.33"/>
    <x v="1"/>
    <n v="2015"/>
    <x v="6"/>
  </r>
  <r>
    <n v="138"/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x v="3405"/>
    <n v="1455063886"/>
    <b v="0"/>
    <n v="17"/>
    <b v="1"/>
    <s v="theater/plays"/>
    <n v="28.32"/>
    <x v="1"/>
    <n v="2016"/>
    <x v="6"/>
  </r>
  <r>
    <n v="100"/>
    <n v="3406"/>
    <s v="Voices of Swords"/>
    <s v="A funny and moving new play about two families dealing with aging parents in very different ways!"/>
    <x v="3"/>
    <n v="10031"/>
    <x v="0"/>
    <x v="0"/>
    <s v="USD"/>
    <n v="1405511376"/>
    <x v="3406"/>
    <n v="1401623376"/>
    <b v="0"/>
    <n v="91"/>
    <b v="1"/>
    <s v="theater/plays"/>
    <n v="110.23"/>
    <x v="1"/>
    <n v="2014"/>
    <x v="6"/>
  </r>
  <r>
    <n v="107"/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x v="3407"/>
    <n v="1402049289"/>
    <b v="0"/>
    <n v="67"/>
    <b v="1"/>
    <s v="theater/plays"/>
    <n v="31.97"/>
    <x v="1"/>
    <n v="2014"/>
    <x v="6"/>
  </r>
  <r>
    <n v="211"/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x v="3408"/>
    <n v="1403135304"/>
    <b v="0"/>
    <n v="18"/>
    <b v="1"/>
    <s v="theater/plays"/>
    <n v="58.61"/>
    <x v="1"/>
    <n v="2014"/>
    <x v="6"/>
  </r>
  <r>
    <n v="124"/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x v="3409"/>
    <n v="1466710358"/>
    <b v="0"/>
    <n v="21"/>
    <b v="1"/>
    <s v="theater/plays"/>
    <n v="29.43"/>
    <x v="1"/>
    <n v="2016"/>
    <x v="6"/>
  </r>
  <r>
    <n v="109"/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x v="3410"/>
    <n v="1462841990"/>
    <b v="0"/>
    <n v="40"/>
    <b v="1"/>
    <s v="theater/plays"/>
    <n v="81.38"/>
    <x v="1"/>
    <n v="2016"/>
    <x v="6"/>
  </r>
  <r>
    <n v="104"/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x v="3411"/>
    <n v="1442536372"/>
    <b v="0"/>
    <n v="78"/>
    <b v="1"/>
    <s v="theater/plays"/>
    <n v="199.17"/>
    <x v="1"/>
    <n v="2015"/>
    <x v="6"/>
  </r>
  <r>
    <n v="100"/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x v="3412"/>
    <n v="1409266862"/>
    <b v="0"/>
    <n v="26"/>
    <b v="1"/>
    <s v="theater/plays"/>
    <n v="115.38"/>
    <x v="1"/>
    <n v="2014"/>
    <x v="6"/>
  </r>
  <r>
    <n v="130"/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x v="3413"/>
    <n v="1424280938"/>
    <b v="0"/>
    <n v="14"/>
    <b v="1"/>
    <s v="theater/plays"/>
    <n v="46.43"/>
    <x v="1"/>
    <n v="2015"/>
    <x v="6"/>
  </r>
  <r>
    <n v="104"/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x v="3414"/>
    <n v="1478030325"/>
    <b v="0"/>
    <n v="44"/>
    <b v="1"/>
    <s v="theater/plays"/>
    <n v="70.569999999999993"/>
    <x v="1"/>
    <n v="2016"/>
    <x v="6"/>
  </r>
  <r>
    <n v="100"/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x v="3415"/>
    <n v="1459999656"/>
    <b v="0"/>
    <n v="9"/>
    <b v="1"/>
    <s v="theater/plays"/>
    <n v="22.22"/>
    <x v="1"/>
    <n v="2016"/>
    <x v="6"/>
  </r>
  <r>
    <n v="120"/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x v="3416"/>
    <n v="1427363645"/>
    <b v="0"/>
    <n v="30"/>
    <b v="1"/>
    <s v="theater/plays"/>
    <n v="159.47"/>
    <x v="1"/>
    <n v="2015"/>
    <x v="6"/>
  </r>
  <r>
    <n v="100"/>
    <n v="3417"/>
    <s v="Fury Theatre is Producing Oleanna"/>
    <s v="Fury Theatre is bringing Mamet's powerful play, Oleanna, to life!  Help us get ahead of funding so we can keep theater affordable."/>
    <x v="180"/>
    <n v="1700.01"/>
    <x v="0"/>
    <x v="0"/>
    <s v="USD"/>
    <n v="1414284180"/>
    <x v="3417"/>
    <n v="1410558948"/>
    <b v="0"/>
    <n v="45"/>
    <b v="1"/>
    <s v="theater/plays"/>
    <n v="37.78"/>
    <x v="1"/>
    <n v="2014"/>
    <x v="6"/>
  </r>
  <r>
    <n v="101"/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x v="3418"/>
    <n v="1398283307"/>
    <b v="0"/>
    <n v="56"/>
    <b v="1"/>
    <s v="theater/plays"/>
    <n v="72.05"/>
    <x v="1"/>
    <n v="2014"/>
    <x v="6"/>
  </r>
  <r>
    <n v="107"/>
    <n v="3419"/>
    <s v="HAMLET presented by AC Productions"/>
    <s v="As part of the 400th anniversary of Shakespeareâ€™s death, AC Productions will present a new production of Hamlet adapted by Peter Reid"/>
    <x v="181"/>
    <n v="2930"/>
    <x v="0"/>
    <x v="17"/>
    <s v="EUR"/>
    <n v="1459978200"/>
    <x v="3419"/>
    <n v="1458416585"/>
    <b v="0"/>
    <n v="46"/>
    <b v="1"/>
    <s v="theater/plays"/>
    <n v="63.7"/>
    <x v="1"/>
    <n v="2016"/>
    <x v="6"/>
  </r>
  <r>
    <n v="138"/>
    <n v="3420"/>
    <s v="Rounds. Set design campaign."/>
    <s v="A powerful and urgent tale of the first line of defence for the NHS. Based on true stories from junior doctors."/>
    <x v="176"/>
    <n v="966"/>
    <x v="0"/>
    <x v="1"/>
    <s v="GBP"/>
    <n v="1455408000"/>
    <x v="3420"/>
    <n v="1454638202"/>
    <b v="0"/>
    <n v="34"/>
    <b v="1"/>
    <s v="theater/plays"/>
    <n v="28.41"/>
    <x v="1"/>
    <n v="2016"/>
    <x v="6"/>
  </r>
  <r>
    <n v="101"/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x v="3421"/>
    <n v="1422903563"/>
    <b v="0"/>
    <n v="98"/>
    <b v="1"/>
    <s v="theater/plays"/>
    <n v="103.21"/>
    <x v="1"/>
    <n v="2015"/>
    <x v="6"/>
  </r>
  <r>
    <n v="109"/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x v="3422"/>
    <n v="1447594176"/>
    <b v="0"/>
    <n v="46"/>
    <b v="1"/>
    <s v="theater/plays"/>
    <n v="71.150000000000006"/>
    <x v="1"/>
    <n v="2015"/>
    <x v="6"/>
  </r>
  <r>
    <n v="140"/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x v="3423"/>
    <n v="1427320341"/>
    <b v="0"/>
    <n v="10"/>
    <b v="1"/>
    <s v="theater/plays"/>
    <n v="35"/>
    <x v="1"/>
    <n v="2015"/>
    <x v="6"/>
  </r>
  <r>
    <n v="104"/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x v="3424"/>
    <n v="1421252084"/>
    <b v="0"/>
    <n v="76"/>
    <b v="1"/>
    <s v="theater/plays"/>
    <n v="81.78"/>
    <x v="1"/>
    <n v="2015"/>
    <x v="6"/>
  </r>
  <r>
    <n v="103"/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x v="3425"/>
    <n v="1409669336"/>
    <b v="0"/>
    <n v="104"/>
    <b v="1"/>
    <s v="theater/plays"/>
    <n v="297.02999999999997"/>
    <x v="1"/>
    <n v="2014"/>
    <x v="6"/>
  </r>
  <r>
    <n v="108"/>
    <n v="3426"/>
    <s v="Holocene"/>
    <s v="Part ghost story, part cautionary tale, Holocene is a play about the end of our world, and the beginning of another."/>
    <x v="192"/>
    <n v="4055"/>
    <x v="0"/>
    <x v="0"/>
    <s v="USD"/>
    <n v="1411264800"/>
    <x v="3426"/>
    <n v="1409620903"/>
    <b v="0"/>
    <n v="87"/>
    <b v="1"/>
    <s v="theater/plays"/>
    <n v="46.61"/>
    <x v="1"/>
    <n v="2014"/>
    <x v="6"/>
  </r>
  <r>
    <n v="100"/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x v="3427"/>
    <n v="1401722952"/>
    <b v="0"/>
    <n v="29"/>
    <b v="1"/>
    <s v="theater/plays"/>
    <n v="51.72"/>
    <x v="1"/>
    <n v="2014"/>
    <x v="6"/>
  </r>
  <r>
    <n v="103"/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x v="3428"/>
    <n v="1422983847"/>
    <b v="0"/>
    <n v="51"/>
    <b v="1"/>
    <s v="theater/plays"/>
    <n v="40.29"/>
    <x v="1"/>
    <n v="2015"/>
    <x v="6"/>
  </r>
  <r>
    <n v="130"/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x v="1"/>
    <s v="GBP"/>
    <n v="1478046661"/>
    <x v="3429"/>
    <n v="1476837061"/>
    <b v="0"/>
    <n v="12"/>
    <b v="1"/>
    <s v="theater/plays"/>
    <n v="16.25"/>
    <x v="1"/>
    <n v="2016"/>
    <x v="6"/>
  </r>
  <r>
    <n v="109"/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x v="3430"/>
    <n v="1404168101"/>
    <b v="0"/>
    <n v="72"/>
    <b v="1"/>
    <s v="theater/plays"/>
    <n v="30.15"/>
    <x v="1"/>
    <n v="2014"/>
    <x v="6"/>
  </r>
  <r>
    <n v="100"/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x v="3431"/>
    <n v="1405791153"/>
    <b v="0"/>
    <n v="21"/>
    <b v="1"/>
    <s v="theater/plays"/>
    <n v="95.24"/>
    <x v="1"/>
    <n v="2014"/>
    <x v="6"/>
  </r>
  <r>
    <n v="110"/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x v="3432"/>
    <n v="1452520614"/>
    <b v="0"/>
    <n v="42"/>
    <b v="1"/>
    <s v="theater/plays"/>
    <n v="52.21"/>
    <x v="1"/>
    <n v="2016"/>
    <x v="6"/>
  </r>
  <r>
    <n v="100"/>
    <n v="3433"/>
    <s v="The Dybbuk"/>
    <s v="death&amp;pretzels presents their first Chicago based project:_x000a_The Dybbuk by S. Ansky"/>
    <x v="196"/>
    <n v="9525"/>
    <x v="0"/>
    <x v="0"/>
    <s v="USD"/>
    <n v="1402974000"/>
    <x v="3433"/>
    <n v="1400290255"/>
    <b v="0"/>
    <n v="71"/>
    <b v="1"/>
    <s v="theater/plays"/>
    <n v="134.15"/>
    <x v="1"/>
    <n v="2014"/>
    <x v="6"/>
  </r>
  <r>
    <n v="106"/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x v="3434"/>
    <n v="1402391269"/>
    <b v="0"/>
    <n v="168"/>
    <b v="1"/>
    <s v="theater/plays"/>
    <n v="62.83"/>
    <x v="1"/>
    <n v="2014"/>
    <x v="6"/>
  </r>
  <r>
    <n v="112"/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x v="3435"/>
    <n v="1469112493"/>
    <b v="0"/>
    <n v="19"/>
    <b v="1"/>
    <s v="theater/plays"/>
    <n v="58.95"/>
    <x v="1"/>
    <n v="2016"/>
    <x v="6"/>
  </r>
  <r>
    <n v="106"/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x v="3436"/>
    <n v="1406811593"/>
    <b v="0"/>
    <n v="37"/>
    <b v="1"/>
    <s v="theater/plays"/>
    <n v="143.11000000000001"/>
    <x v="1"/>
    <n v="2014"/>
    <x v="6"/>
  </r>
  <r>
    <n v="101"/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x v="3437"/>
    <n v="1437411820"/>
    <b v="0"/>
    <n v="36"/>
    <b v="1"/>
    <s v="theater/plays"/>
    <n v="84.17"/>
    <x v="1"/>
    <n v="2015"/>
    <x v="6"/>
  </r>
  <r>
    <n v="104"/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x v="3438"/>
    <n v="1428358567"/>
    <b v="0"/>
    <n v="14"/>
    <b v="1"/>
    <s v="theater/plays"/>
    <n v="186.07"/>
    <x v="1"/>
    <n v="2015"/>
    <x v="6"/>
  </r>
  <r>
    <n v="135"/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x v="3439"/>
    <n v="1452030730"/>
    <b v="0"/>
    <n v="18"/>
    <b v="1"/>
    <s v="theater/plays"/>
    <n v="89.79"/>
    <x v="1"/>
    <n v="2016"/>
    <x v="6"/>
  </r>
  <r>
    <n v="105"/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x v="3440"/>
    <n v="1403146628"/>
    <b v="0"/>
    <n v="82"/>
    <b v="1"/>
    <s v="theater/plays"/>
    <n v="64.16"/>
    <x v="1"/>
    <n v="2014"/>
    <x v="6"/>
  </r>
  <r>
    <n v="103"/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x v="3441"/>
    <n v="1445077121"/>
    <b v="0"/>
    <n v="43"/>
    <b v="1"/>
    <s v="theater/plays"/>
    <n v="59.65"/>
    <x v="1"/>
    <n v="2015"/>
    <x v="6"/>
  </r>
  <r>
    <n v="100"/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x v="3442"/>
    <n v="1430424672"/>
    <b v="0"/>
    <n v="8"/>
    <b v="1"/>
    <s v="theater/plays"/>
    <n v="31.25"/>
    <x v="1"/>
    <n v="2015"/>
    <x v="6"/>
  </r>
  <r>
    <n v="186"/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x v="3443"/>
    <n v="1407674146"/>
    <b v="0"/>
    <n v="45"/>
    <b v="1"/>
    <s v="theater/plays"/>
    <n v="41.22"/>
    <x v="1"/>
    <n v="2014"/>
    <x v="6"/>
  </r>
  <r>
    <n v="289"/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x v="3444"/>
    <n v="1464677986"/>
    <b v="0"/>
    <n v="20"/>
    <b v="1"/>
    <s v="theater/plays"/>
    <n v="43.35"/>
    <x v="1"/>
    <n v="2016"/>
    <x v="6"/>
  </r>
  <r>
    <n v="100"/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x v="3445"/>
    <n v="1443185036"/>
    <b v="0"/>
    <n v="31"/>
    <b v="1"/>
    <s v="theater/plays"/>
    <n v="64.52"/>
    <x v="1"/>
    <n v="2015"/>
    <x v="6"/>
  </r>
  <r>
    <n v="108"/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x v="3446"/>
    <n v="1421092725"/>
    <b v="0"/>
    <n v="25"/>
    <b v="1"/>
    <s v="theater/plays"/>
    <n v="43.28"/>
    <x v="1"/>
    <n v="2015"/>
    <x v="6"/>
  </r>
  <r>
    <n v="108"/>
    <n v="3447"/>
    <s v="The Vagabond Halfback"/>
    <s v="&quot;He was a poet, a vagrant, a philosopher, a lady's man and a hard drinker&quot;"/>
    <x v="28"/>
    <n v="1078"/>
    <x v="0"/>
    <x v="0"/>
    <s v="USD"/>
    <n v="1458332412"/>
    <x v="3447"/>
    <n v="1454448012"/>
    <b v="0"/>
    <n v="14"/>
    <b v="1"/>
    <s v="theater/plays"/>
    <n v="77"/>
    <x v="1"/>
    <n v="2016"/>
    <x v="6"/>
  </r>
  <r>
    <n v="110"/>
    <n v="3448"/>
    <s v="The Mount, new play about Edith Wharton"/>
    <s v="The Mount-- a new play based off the life of Edith Wharton-- is having its premiere reading AT the real Mount in Lenox, MA!"/>
    <x v="190"/>
    <n v="2305"/>
    <x v="0"/>
    <x v="0"/>
    <s v="USD"/>
    <n v="1418784689"/>
    <x v="3448"/>
    <n v="1416192689"/>
    <b v="0"/>
    <n v="45"/>
    <b v="1"/>
    <s v="theater/plays"/>
    <n v="51.22"/>
    <x v="1"/>
    <n v="2014"/>
    <x v="6"/>
  </r>
  <r>
    <n v="171"/>
    <n v="3449"/>
    <s v="Love Letters To My Children, directed by Charles J. Ouda"/>
    <s v="Help us produce this original play! The play will be presented at the LSTFI July 12-14. Follow us on Facebook."/>
    <x v="134"/>
    <n v="1365"/>
    <x v="0"/>
    <x v="0"/>
    <s v="USD"/>
    <n v="1468036800"/>
    <x v="3449"/>
    <n v="1465607738"/>
    <b v="0"/>
    <n v="20"/>
    <b v="1"/>
    <s v="theater/plays"/>
    <n v="68.25"/>
    <x v="1"/>
    <n v="2016"/>
    <x v="6"/>
  </r>
  <r>
    <n v="152"/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x v="3450"/>
    <n v="1422809671"/>
    <b v="0"/>
    <n v="39"/>
    <b v="1"/>
    <s v="theater/plays"/>
    <n v="19.489999999999998"/>
    <x v="1"/>
    <n v="2015"/>
    <x v="6"/>
  </r>
  <r>
    <n v="101"/>
    <n v="3451"/>
    <s v="The Twilight Zone Play"/>
    <s v="I'm a high school student in New Jersey planning on producing and directing a Twilight Zone Play for a &quot;One Act&quot; competition."/>
    <x v="81"/>
    <n v="658"/>
    <x v="0"/>
    <x v="0"/>
    <s v="USD"/>
    <n v="1429636927"/>
    <x v="3451"/>
    <n v="1427304127"/>
    <b v="0"/>
    <n v="16"/>
    <b v="1"/>
    <s v="theater/plays"/>
    <n v="41.13"/>
    <x v="1"/>
    <n v="2015"/>
    <x v="6"/>
  </r>
  <r>
    <n v="153"/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x v="3452"/>
    <n v="1404141626"/>
    <b v="0"/>
    <n v="37"/>
    <b v="1"/>
    <s v="theater/plays"/>
    <n v="41.41"/>
    <x v="1"/>
    <n v="2014"/>
    <x v="6"/>
  </r>
  <r>
    <n v="128"/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x v="3453"/>
    <n v="1465946956"/>
    <b v="0"/>
    <n v="14"/>
    <b v="1"/>
    <s v="theater/plays"/>
    <n v="27.5"/>
    <x v="1"/>
    <n v="2016"/>
    <x v="6"/>
  </r>
  <r>
    <n v="101"/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x v="1"/>
    <s v="GBP"/>
    <n v="1406825159"/>
    <x v="3454"/>
    <n v="1404233159"/>
    <b v="0"/>
    <n v="21"/>
    <b v="1"/>
    <s v="theater/plays"/>
    <n v="33.57"/>
    <x v="1"/>
    <n v="2014"/>
    <x v="6"/>
  </r>
  <r>
    <n v="101"/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x v="3455"/>
    <n v="1473789627"/>
    <b v="0"/>
    <n v="69"/>
    <b v="1"/>
    <s v="theater/plays"/>
    <n v="145.87"/>
    <x v="1"/>
    <n v="2016"/>
    <x v="6"/>
  </r>
  <r>
    <n v="191"/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x v="3456"/>
    <n v="1404190567"/>
    <b v="0"/>
    <n v="16"/>
    <b v="1"/>
    <s v="theater/plays"/>
    <n v="358.69"/>
    <x v="1"/>
    <n v="2014"/>
    <x v="6"/>
  </r>
  <r>
    <n v="140"/>
    <n v="3457"/>
    <s v="The Impossible Adventures Of Supernova Jones"/>
    <s v="Robots, Space Battles, Mystery, and Intrigue. Nothing is Impossible..."/>
    <x v="13"/>
    <n v="2804"/>
    <x v="0"/>
    <x v="0"/>
    <s v="USD"/>
    <n v="1423720740"/>
    <x v="3457"/>
    <n v="1421081857"/>
    <b v="0"/>
    <n v="55"/>
    <b v="1"/>
    <s v="theater/plays"/>
    <n v="50.98"/>
    <x v="1"/>
    <n v="2015"/>
    <x v="6"/>
  </r>
  <r>
    <n v="124"/>
    <n v="3458"/>
    <s v="J. Lee Vocque's BASED ON ACTUAL EVENTS"/>
    <s v="I promised my mother on her deathbed that I would tell the world MY story, so here it goes...crossing fingers, 2015 SF FRINGE"/>
    <x v="408"/>
    <n v="1216"/>
    <x v="0"/>
    <x v="0"/>
    <s v="USD"/>
    <n v="1422937620"/>
    <x v="3458"/>
    <n v="1420606303"/>
    <b v="0"/>
    <n v="27"/>
    <b v="1"/>
    <s v="theater/plays"/>
    <n v="45.04"/>
    <x v="1"/>
    <n v="2015"/>
    <x v="6"/>
  </r>
  <r>
    <n v="126"/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x v="3459"/>
    <n v="1461151860"/>
    <b v="0"/>
    <n v="36"/>
    <b v="1"/>
    <s v="theater/plays"/>
    <n v="17.53"/>
    <x v="1"/>
    <n v="2016"/>
    <x v="6"/>
  </r>
  <r>
    <n v="190"/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x v="3460"/>
    <n v="1406896752"/>
    <b v="0"/>
    <n v="19"/>
    <b v="1"/>
    <s v="theater/plays"/>
    <n v="50"/>
    <x v="1"/>
    <n v="2014"/>
    <x v="6"/>
  </r>
  <r>
    <n v="139"/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x v="3461"/>
    <n v="1475248279"/>
    <b v="0"/>
    <n v="12"/>
    <b v="1"/>
    <s v="theater/plays"/>
    <n v="57.92"/>
    <x v="1"/>
    <n v="2016"/>
    <x v="6"/>
  </r>
  <r>
    <n v="202"/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x v="3462"/>
    <n v="1435181628"/>
    <b v="0"/>
    <n v="17"/>
    <b v="1"/>
    <s v="theater/plays"/>
    <n v="29.71"/>
    <x v="1"/>
    <n v="2015"/>
    <x v="6"/>
  </r>
  <r>
    <n v="103"/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x v="3463"/>
    <n v="1472594585"/>
    <b v="0"/>
    <n v="114"/>
    <b v="1"/>
    <s v="theater/plays"/>
    <n v="90.68"/>
    <x v="1"/>
    <n v="2016"/>
    <x v="6"/>
  </r>
  <r>
    <n v="102"/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x v="3464"/>
    <n v="1469329637"/>
    <b v="0"/>
    <n v="93"/>
    <b v="1"/>
    <s v="theater/plays"/>
    <n v="55.01"/>
    <x v="1"/>
    <n v="2016"/>
    <x v="6"/>
  </r>
  <r>
    <n v="103"/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x v="3465"/>
    <n v="1436972472"/>
    <b v="0"/>
    <n v="36"/>
    <b v="1"/>
    <s v="theater/plays"/>
    <n v="57.22"/>
    <x v="1"/>
    <n v="2015"/>
    <x v="6"/>
  </r>
  <r>
    <n v="127"/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x v="3466"/>
    <n v="1455928050"/>
    <b v="0"/>
    <n v="61"/>
    <b v="1"/>
    <s v="theater/plays"/>
    <n v="72.95"/>
    <x v="1"/>
    <n v="2016"/>
    <x v="6"/>
  </r>
  <r>
    <n v="101"/>
    <n v="3467"/>
    <s v="Venus in Fur, Los Angeles."/>
    <s v="Venus in Fur, By David Ives."/>
    <x v="9"/>
    <n v="3030"/>
    <x v="0"/>
    <x v="0"/>
    <s v="USD"/>
    <n v="1426864032"/>
    <x v="3467"/>
    <n v="1424275632"/>
    <b v="0"/>
    <n v="47"/>
    <b v="1"/>
    <s v="theater/plays"/>
    <n v="64.47"/>
    <x v="1"/>
    <n v="2015"/>
    <x v="6"/>
  </r>
  <r>
    <n v="122"/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x v="3468"/>
    <n v="1471976529"/>
    <b v="0"/>
    <n v="17"/>
    <b v="1"/>
    <s v="theater/plays"/>
    <n v="716.35"/>
    <x v="1"/>
    <n v="2016"/>
    <x v="6"/>
  </r>
  <r>
    <n v="113"/>
    <n v="3469"/>
    <s v="An Evening of Original One Acts"/>
    <s v="Original plays written, performed, and produced by young and diverse theater artists - alumni from Hostos Lincoln Academy in the Bronx."/>
    <x v="70"/>
    <n v="3175"/>
    <x v="0"/>
    <x v="0"/>
    <s v="USD"/>
    <n v="1461857045"/>
    <x v="3469"/>
    <n v="1459265045"/>
    <b v="0"/>
    <n v="63"/>
    <b v="1"/>
    <s v="theater/plays"/>
    <n v="50.4"/>
    <x v="1"/>
    <n v="2016"/>
    <x v="6"/>
  </r>
  <r>
    <n v="150"/>
    <n v="3470"/>
    <s v="She Kills Monsters"/>
    <s v="The New Artist's Circle is a theatre company dedicated to bringing the arts to young people."/>
    <x v="49"/>
    <n v="375"/>
    <x v="0"/>
    <x v="0"/>
    <s v="USD"/>
    <n v="1468618680"/>
    <x v="3470"/>
    <n v="1465345902"/>
    <b v="0"/>
    <n v="9"/>
    <b v="1"/>
    <s v="theater/plays"/>
    <n v="41.67"/>
    <x v="1"/>
    <n v="2016"/>
    <x v="6"/>
  </r>
  <r>
    <n v="215"/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x v="3471"/>
    <n v="1405971690"/>
    <b v="0"/>
    <n v="30"/>
    <b v="1"/>
    <s v="theater/plays"/>
    <n v="35.770000000000003"/>
    <x v="1"/>
    <n v="2014"/>
    <x v="6"/>
  </r>
  <r>
    <n v="102"/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x v="3472"/>
    <n v="1413432331"/>
    <b v="0"/>
    <n v="23"/>
    <b v="1"/>
    <s v="theater/plays"/>
    <n v="88.74"/>
    <x v="1"/>
    <n v="2014"/>
    <x v="6"/>
  </r>
  <r>
    <n v="100"/>
    <n v="3473"/>
    <s v="King Sisyphus"/>
    <s v="A modern telling of the Greek myth. Sisyphus defies the Gods and attempts to change the world order... but can he overcome his fate?"/>
    <x v="244"/>
    <n v="4900"/>
    <x v="0"/>
    <x v="0"/>
    <s v="USD"/>
    <n v="1426883220"/>
    <x v="3473"/>
    <n v="1425067296"/>
    <b v="0"/>
    <n v="33"/>
    <b v="1"/>
    <s v="theater/plays"/>
    <n v="148.47999999999999"/>
    <x v="1"/>
    <n v="2015"/>
    <x v="6"/>
  </r>
  <r>
    <n v="101"/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x v="3474"/>
    <n v="1466424131"/>
    <b v="0"/>
    <n v="39"/>
    <b v="1"/>
    <s v="theater/plays"/>
    <n v="51.79"/>
    <x v="1"/>
    <n v="2016"/>
    <x v="6"/>
  </r>
  <r>
    <n v="113"/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x v="3475"/>
    <n v="1412629704"/>
    <b v="0"/>
    <n v="17"/>
    <b v="1"/>
    <s v="theater/plays"/>
    <n v="20"/>
    <x v="1"/>
    <n v="2014"/>
    <x v="6"/>
  </r>
  <r>
    <n v="104"/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x v="3476"/>
    <n v="1412836990"/>
    <b v="0"/>
    <n v="6"/>
    <b v="1"/>
    <s v="theater/plays"/>
    <n v="52"/>
    <x v="1"/>
    <n v="2014"/>
    <x v="6"/>
  </r>
  <r>
    <n v="115"/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x v="3477"/>
    <n v="1430761243"/>
    <b v="0"/>
    <n v="39"/>
    <b v="1"/>
    <s v="theater/plays"/>
    <n v="53.23"/>
    <x v="1"/>
    <n v="2015"/>
    <x v="6"/>
  </r>
  <r>
    <n v="113"/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x v="3478"/>
    <n v="1424296822"/>
    <b v="0"/>
    <n v="57"/>
    <b v="1"/>
    <s v="theater/plays"/>
    <n v="39.6"/>
    <x v="1"/>
    <n v="2015"/>
    <x v="6"/>
  </r>
  <r>
    <n v="128"/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x v="3479"/>
    <n v="1400790680"/>
    <b v="0"/>
    <n v="56"/>
    <b v="1"/>
    <s v="theater/plays"/>
    <n v="34.25"/>
    <x v="1"/>
    <n v="2014"/>
    <x v="6"/>
  </r>
  <r>
    <n v="143"/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x v="3480"/>
    <n v="1434440227"/>
    <b v="0"/>
    <n v="13"/>
    <b v="1"/>
    <s v="theater/plays"/>
    <n v="164.62"/>
    <x v="1"/>
    <n v="2015"/>
    <x v="6"/>
  </r>
  <r>
    <n v="119"/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x v="3481"/>
    <n v="1418709388"/>
    <b v="0"/>
    <n v="95"/>
    <b v="1"/>
    <s v="theater/plays"/>
    <n v="125.05"/>
    <x v="1"/>
    <n v="2014"/>
    <x v="6"/>
  </r>
  <r>
    <n v="138"/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x v="3482"/>
    <n v="1402079466"/>
    <b v="0"/>
    <n v="80"/>
    <b v="1"/>
    <s v="theater/plays"/>
    <n v="51.88"/>
    <x v="1"/>
    <n v="2014"/>
    <x v="6"/>
  </r>
  <r>
    <n v="160"/>
    <n v="3483"/>
    <s v="The Faculty Lounge"/>
    <s v="Join 5 high school teachers in the lounge of every high school in America.  Hear what they never say in the classroom."/>
    <x v="295"/>
    <n v="5358"/>
    <x v="0"/>
    <x v="0"/>
    <s v="USD"/>
    <n v="1404403381"/>
    <x v="3483"/>
    <n v="1401811381"/>
    <b v="0"/>
    <n v="133"/>
    <b v="1"/>
    <s v="theater/plays"/>
    <n v="40.29"/>
    <x v="1"/>
    <n v="2014"/>
    <x v="6"/>
  </r>
  <r>
    <n v="114"/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x v="3484"/>
    <n v="1463422499"/>
    <b v="0"/>
    <n v="44"/>
    <b v="1"/>
    <s v="theater/plays"/>
    <n v="64.91"/>
    <x v="1"/>
    <n v="2016"/>
    <x v="6"/>
  </r>
  <r>
    <n v="101"/>
    <n v="3485"/>
    <s v="An Evening with Sarah Pettyfer"/>
    <s v="We're trying to get our play, &quot;An Evening With Sarah Pettyfer,&quot; to the  Orlando Fringe Festival. The only thing is...we need your help!"/>
    <x v="409"/>
    <n v="1660"/>
    <x v="0"/>
    <x v="0"/>
    <s v="USD"/>
    <n v="1454431080"/>
    <x v="3485"/>
    <n v="1451839080"/>
    <b v="0"/>
    <n v="30"/>
    <b v="1"/>
    <s v="theater/plays"/>
    <n v="55.33"/>
    <x v="1"/>
    <n v="2016"/>
    <x v="6"/>
  </r>
  <r>
    <n v="155"/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x v="3486"/>
    <n v="1430600401"/>
    <b v="0"/>
    <n v="56"/>
    <b v="1"/>
    <s v="theater/plays"/>
    <n v="83.14"/>
    <x v="1"/>
    <n v="2015"/>
    <x v="6"/>
  </r>
  <r>
    <n v="128"/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x v="3487"/>
    <n v="1432593252"/>
    <b v="0"/>
    <n v="66"/>
    <b v="1"/>
    <s v="theater/plays"/>
    <n v="38.71"/>
    <x v="1"/>
    <n v="2015"/>
    <x v="6"/>
  </r>
  <r>
    <n v="121"/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x v="3488"/>
    <n v="1427221560"/>
    <b v="0"/>
    <n v="29"/>
    <b v="1"/>
    <s v="theater/plays"/>
    <n v="125.38"/>
    <x v="1"/>
    <n v="2015"/>
    <x v="6"/>
  </r>
  <r>
    <n v="113"/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x v="3489"/>
    <n v="1398352531"/>
    <b v="0"/>
    <n v="72"/>
    <b v="1"/>
    <s v="theater/plays"/>
    <n v="78.260000000000005"/>
    <x v="1"/>
    <n v="2014"/>
    <x v="6"/>
  </r>
  <r>
    <n v="128"/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x v="3490"/>
    <n v="1457982924"/>
    <b v="0"/>
    <n v="27"/>
    <b v="1"/>
    <s v="theater/plays"/>
    <n v="47.22"/>
    <x v="1"/>
    <n v="2016"/>
    <x v="6"/>
  </r>
  <r>
    <n v="158"/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x v="3491"/>
    <n v="1430114384"/>
    <b v="0"/>
    <n v="10"/>
    <b v="1"/>
    <s v="theater/plays"/>
    <n v="79.099999999999994"/>
    <x v="1"/>
    <n v="2015"/>
    <x v="6"/>
  </r>
  <r>
    <n v="105"/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x v="0"/>
    <s v="USD"/>
    <n v="1445818397"/>
    <x v="3492"/>
    <n v="1442794397"/>
    <b v="0"/>
    <n v="35"/>
    <b v="1"/>
    <s v="theater/plays"/>
    <n v="114.29"/>
    <x v="1"/>
    <n v="2015"/>
    <x v="6"/>
  </r>
  <r>
    <n v="100"/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x v="3493"/>
    <n v="1406580436"/>
    <b v="0"/>
    <n v="29"/>
    <b v="1"/>
    <s v="theater/plays"/>
    <n v="51.72"/>
    <x v="1"/>
    <n v="2014"/>
    <x v="6"/>
  </r>
  <r>
    <n v="100"/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x v="3494"/>
    <n v="1479186575"/>
    <b v="0"/>
    <n v="13"/>
    <b v="1"/>
    <s v="theater/plays"/>
    <n v="30.77"/>
    <x v="1"/>
    <n v="2016"/>
    <x v="6"/>
  </r>
  <r>
    <n v="107"/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x v="3495"/>
    <n v="1412360309"/>
    <b v="0"/>
    <n v="72"/>
    <b v="1"/>
    <s v="theater/plays"/>
    <n v="74.209999999999994"/>
    <x v="1"/>
    <n v="2014"/>
    <x v="6"/>
  </r>
  <r>
    <n v="124"/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x v="3496"/>
    <n v="1470169166"/>
    <b v="0"/>
    <n v="78"/>
    <b v="1"/>
    <s v="theater/plays"/>
    <n v="47.85"/>
    <x v="1"/>
    <n v="2016"/>
    <x v="6"/>
  </r>
  <r>
    <n v="109"/>
    <n v="3497"/>
    <s v="Send SACKERSON to SD Fringe"/>
    <s v="We've been invited to the San Diego International Fringe Festival. Can you help us get there? Special performances in SLC and OREM."/>
    <x v="410"/>
    <n v="1686"/>
    <x v="0"/>
    <x v="0"/>
    <s v="USD"/>
    <n v="1464904800"/>
    <x v="3497"/>
    <n v="1463852904"/>
    <b v="0"/>
    <n v="49"/>
    <b v="1"/>
    <s v="theater/plays"/>
    <n v="34.409999999999997"/>
    <x v="1"/>
    <n v="2016"/>
    <x v="6"/>
  </r>
  <r>
    <n v="102"/>
    <n v="3498"/>
    <s v="Mamahood: turn and face the strange"/>
    <s v="This solo show has the power to profoundly impact new mothers and those that love them and to educate &amp; change how we support them."/>
    <x v="409"/>
    <n v="1690"/>
    <x v="0"/>
    <x v="5"/>
    <s v="CAD"/>
    <n v="1464471840"/>
    <x v="3498"/>
    <n v="1459309704"/>
    <b v="0"/>
    <n v="42"/>
    <b v="1"/>
    <s v="theater/plays"/>
    <n v="40.24"/>
    <x v="1"/>
    <n v="2016"/>
    <x v="6"/>
  </r>
  <r>
    <n v="106"/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x v="3499"/>
    <n v="1431046325"/>
    <b v="0"/>
    <n v="35"/>
    <b v="1"/>
    <s v="theater/plays"/>
    <n v="60.29"/>
    <x v="1"/>
    <n v="2015"/>
    <x v="6"/>
  </r>
  <r>
    <n v="106"/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x v="3500"/>
    <n v="1455919438"/>
    <b v="0"/>
    <n v="42"/>
    <b v="1"/>
    <s v="theater/plays"/>
    <n v="25.31"/>
    <x v="1"/>
    <n v="2016"/>
    <x v="6"/>
  </r>
  <r>
    <n v="101"/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x v="3501"/>
    <n v="1439835595"/>
    <b v="0"/>
    <n v="42"/>
    <b v="1"/>
    <s v="theater/plays"/>
    <n v="35.950000000000003"/>
    <x v="1"/>
    <n v="2015"/>
    <x v="6"/>
  </r>
  <r>
    <n v="105"/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x v="3502"/>
    <n v="1456862924"/>
    <b v="0"/>
    <n v="31"/>
    <b v="1"/>
    <s v="theater/plays"/>
    <n v="136"/>
    <x v="1"/>
    <n v="2016"/>
    <x v="6"/>
  </r>
  <r>
    <n v="108"/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x v="3503"/>
    <n v="1466767728"/>
    <b v="0"/>
    <n v="38"/>
    <b v="1"/>
    <s v="theater/plays"/>
    <n v="70.760000000000005"/>
    <x v="1"/>
    <n v="2016"/>
    <x v="6"/>
  </r>
  <r>
    <n v="100"/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x v="3504"/>
    <n v="1445363891"/>
    <b v="0"/>
    <n v="8"/>
    <b v="1"/>
    <s v="theater/plays"/>
    <n v="125"/>
    <x v="1"/>
    <n v="2015"/>
    <x v="6"/>
  </r>
  <r>
    <n v="104"/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x v="3505"/>
    <n v="1398983245"/>
    <b v="0"/>
    <n v="39"/>
    <b v="1"/>
    <s v="theater/plays"/>
    <n v="66.510000000000005"/>
    <x v="1"/>
    <n v="2014"/>
    <x v="6"/>
  </r>
  <r>
    <n v="102"/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x v="3506"/>
    <n v="1404927440"/>
    <b v="0"/>
    <n v="29"/>
    <b v="1"/>
    <s v="theater/plays"/>
    <n v="105"/>
    <x v="1"/>
    <n v="2014"/>
    <x v="6"/>
  </r>
  <r>
    <n v="104"/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x v="3507"/>
    <n v="1462140537"/>
    <b v="0"/>
    <n v="72"/>
    <b v="1"/>
    <s v="theater/plays"/>
    <n v="145"/>
    <x v="1"/>
    <n v="2016"/>
    <x v="6"/>
  </r>
  <r>
    <n v="180"/>
    <n v="3508"/>
    <s v="Roll The Dice Theatre Company"/>
    <s v="Roll The Dice Theatre Company revolves around taking risks in the game of life vicariously through beloved childhood games."/>
    <x v="213"/>
    <n v="180"/>
    <x v="0"/>
    <x v="1"/>
    <s v="GBP"/>
    <n v="1462914000"/>
    <x v="3508"/>
    <n v="1460914253"/>
    <b v="0"/>
    <n v="15"/>
    <b v="1"/>
    <s v="theater/plays"/>
    <n v="12"/>
    <x v="1"/>
    <n v="2016"/>
    <x v="6"/>
  </r>
  <r>
    <n v="106"/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x v="3509"/>
    <n v="1415392666"/>
    <b v="0"/>
    <n v="33"/>
    <b v="1"/>
    <s v="theater/plays"/>
    <n v="96.67"/>
    <x v="1"/>
    <n v="2014"/>
    <x v="6"/>
  </r>
  <r>
    <n v="101"/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x v="3510"/>
    <n v="1402584846"/>
    <b v="0"/>
    <n v="15"/>
    <b v="1"/>
    <s v="theater/plays"/>
    <n v="60.33"/>
    <x v="1"/>
    <n v="2014"/>
    <x v="6"/>
  </r>
  <r>
    <n v="101"/>
    <n v="3511"/>
    <s v="Silent Planet"/>
    <s v="The world premiere of the first full-length play by Eve Leigh, at the intimate Finborough Theatre in London."/>
    <x v="15"/>
    <n v="1518"/>
    <x v="0"/>
    <x v="1"/>
    <s v="GBP"/>
    <n v="1415385000"/>
    <x v="3511"/>
    <n v="1413406695"/>
    <b v="0"/>
    <n v="19"/>
    <b v="1"/>
    <s v="theater/plays"/>
    <n v="79.89"/>
    <x v="1"/>
    <n v="2014"/>
    <x v="6"/>
  </r>
  <r>
    <n v="100"/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x v="3512"/>
    <n v="1424609592"/>
    <b v="0"/>
    <n v="17"/>
    <b v="1"/>
    <s v="theater/plays"/>
    <n v="58.82"/>
    <x v="1"/>
    <n v="2015"/>
    <x v="6"/>
  </r>
  <r>
    <n v="118"/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x v="0"/>
    <s v="USD"/>
    <n v="1401857940"/>
    <x v="3513"/>
    <n v="1400725112"/>
    <b v="0"/>
    <n v="44"/>
    <b v="1"/>
    <s v="theater/plays"/>
    <n v="75.34"/>
    <x v="1"/>
    <n v="2014"/>
    <x v="6"/>
  </r>
  <r>
    <n v="110"/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x v="3514"/>
    <n v="1421439552"/>
    <b v="0"/>
    <n v="10"/>
    <b v="1"/>
    <s v="theater/plays"/>
    <n v="55"/>
    <x v="1"/>
    <n v="2015"/>
    <x v="6"/>
  </r>
  <r>
    <n v="103"/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x v="3515"/>
    <n v="1430505171"/>
    <b v="0"/>
    <n v="46"/>
    <b v="1"/>
    <s v="theater/plays"/>
    <n v="66.959999999999994"/>
    <x v="1"/>
    <n v="2015"/>
    <x v="6"/>
  </r>
  <r>
    <n v="100"/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x v="3516"/>
    <n v="1407197670"/>
    <b v="0"/>
    <n v="11"/>
    <b v="1"/>
    <s v="theater/plays"/>
    <n v="227.27"/>
    <x v="1"/>
    <n v="2014"/>
    <x v="6"/>
  </r>
  <r>
    <n v="100"/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x v="3517"/>
    <n v="1401910634"/>
    <b v="0"/>
    <n v="13"/>
    <b v="1"/>
    <s v="theater/plays"/>
    <n v="307.69"/>
    <x v="1"/>
    <n v="2014"/>
    <x v="6"/>
  </r>
  <r>
    <n v="110"/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x v="3518"/>
    <n v="1410461299"/>
    <b v="0"/>
    <n v="33"/>
    <b v="1"/>
    <s v="theater/plays"/>
    <n v="50.02"/>
    <x v="1"/>
    <n v="2014"/>
    <x v="6"/>
  </r>
  <r>
    <n v="101"/>
    <n v="3519"/>
    <s v="Bookstory"/>
    <s v="Bookstory is a tiny puppet musical with some very big ideas that tells the story of the story in the digital age"/>
    <x v="13"/>
    <n v="2027"/>
    <x v="0"/>
    <x v="1"/>
    <s v="GBP"/>
    <n v="1425478950"/>
    <x v="3519"/>
    <n v="1422886950"/>
    <b v="0"/>
    <n v="28"/>
    <b v="1"/>
    <s v="theater/plays"/>
    <n v="72.39"/>
    <x v="1"/>
    <n v="2015"/>
    <x v="6"/>
  </r>
  <r>
    <n v="101"/>
    <n v="3520"/>
    <s v="Protocols"/>
    <s v="Help us to bring &quot;Protocols&quot; at the 2015 Camden Fringe. The most controversial play of the year."/>
    <x v="13"/>
    <n v="2015"/>
    <x v="0"/>
    <x v="1"/>
    <s v="GBP"/>
    <n v="1441547220"/>
    <x v="3520"/>
    <n v="1439322412"/>
    <b v="0"/>
    <n v="21"/>
    <b v="1"/>
    <s v="theater/plays"/>
    <n v="95.95"/>
    <x v="1"/>
    <n v="2015"/>
    <x v="6"/>
  </r>
  <r>
    <n v="169"/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x v="3521"/>
    <n v="1409388020"/>
    <b v="0"/>
    <n v="13"/>
    <b v="1"/>
    <s v="theater/plays"/>
    <n v="45.62"/>
    <x v="1"/>
    <n v="2014"/>
    <x v="6"/>
  </r>
  <r>
    <n v="100"/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x v="1"/>
    <s v="GBP"/>
    <n v="1442311560"/>
    <x v="3522"/>
    <n v="1439924246"/>
    <b v="0"/>
    <n v="34"/>
    <b v="1"/>
    <s v="theater/plays"/>
    <n v="41.03"/>
    <x v="1"/>
    <n v="2015"/>
    <x v="6"/>
  </r>
  <r>
    <n v="114"/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x v="3523"/>
    <n v="1469871148"/>
    <b v="0"/>
    <n v="80"/>
    <b v="1"/>
    <s v="theater/plays"/>
    <n v="56.83"/>
    <x v="1"/>
    <n v="2016"/>
    <x v="6"/>
  </r>
  <r>
    <n v="102"/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x v="3524"/>
    <n v="1409336373"/>
    <b v="0"/>
    <n v="74"/>
    <b v="1"/>
    <s v="theater/plays"/>
    <n v="137.24"/>
    <x v="1"/>
    <n v="2014"/>
    <x v="6"/>
  </r>
  <r>
    <n v="106"/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x v="3525"/>
    <n v="1438188106"/>
    <b v="0"/>
    <n v="7"/>
    <b v="1"/>
    <s v="theater/plays"/>
    <n v="75.709999999999994"/>
    <x v="1"/>
    <n v="2015"/>
    <x v="6"/>
  </r>
  <r>
    <n v="102"/>
    <n v="3526"/>
    <s v="Human, Kind Theater Project"/>
    <s v="By day we perform Acts of Kindness, by night we perform free theater, all sustained by the love of our neighbors, not ticket prices."/>
    <x v="126"/>
    <n v="3366"/>
    <x v="0"/>
    <x v="0"/>
    <s v="USD"/>
    <n v="1461823140"/>
    <x v="3526"/>
    <n v="1459411371"/>
    <b v="0"/>
    <n v="34"/>
    <b v="1"/>
    <s v="theater/plays"/>
    <n v="99"/>
    <x v="1"/>
    <n v="2016"/>
    <x v="6"/>
  </r>
  <r>
    <n v="117"/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x v="3527"/>
    <n v="1434069205"/>
    <b v="0"/>
    <n v="86"/>
    <b v="1"/>
    <s v="theater/plays"/>
    <n v="81.569999999999993"/>
    <x v="1"/>
    <n v="2015"/>
    <x v="6"/>
  </r>
  <r>
    <n v="101"/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x v="1"/>
    <s v="GBP"/>
    <n v="1484740918"/>
    <x v="3528"/>
    <n v="1483012918"/>
    <b v="0"/>
    <n v="37"/>
    <b v="1"/>
    <s v="theater/plays"/>
    <n v="45.11"/>
    <x v="1"/>
    <n v="2016"/>
    <x v="6"/>
  </r>
  <r>
    <n v="132"/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x v="3529"/>
    <n v="1434997018"/>
    <b v="0"/>
    <n v="18"/>
    <b v="1"/>
    <s v="theater/plays"/>
    <n v="36.67"/>
    <x v="1"/>
    <n v="2015"/>
    <x v="6"/>
  </r>
  <r>
    <n v="100"/>
    <n v="3530"/>
    <s v="Far From Fiction"/>
    <s v="â€œFar From Fictionâ€ is a powerful play, written by Sally Willis, offering insights into a new understanding of  female psychology."/>
    <x v="181"/>
    <n v="2750"/>
    <x v="0"/>
    <x v="1"/>
    <s v="GBP"/>
    <n v="1460318400"/>
    <x v="3530"/>
    <n v="1457881057"/>
    <b v="0"/>
    <n v="22"/>
    <b v="1"/>
    <s v="theater/plays"/>
    <n v="125"/>
    <x v="1"/>
    <n v="2016"/>
    <x v="6"/>
  </r>
  <r>
    <n v="128"/>
    <n v="3531"/>
    <s v="The Reinvention of Lily Johnson"/>
    <s v="A political comedy for a crazy election year"/>
    <x v="28"/>
    <n v="1280"/>
    <x v="0"/>
    <x v="0"/>
    <s v="USD"/>
    <n v="1467301334"/>
    <x v="3531"/>
    <n v="1464709334"/>
    <b v="0"/>
    <n v="26"/>
    <b v="1"/>
    <s v="theater/plays"/>
    <n v="49.23"/>
    <x v="1"/>
    <n v="2016"/>
    <x v="6"/>
  </r>
  <r>
    <n v="119"/>
    <n v="3532"/>
    <s v="&quot;I Will Speak For Myself&quot;"/>
    <s v="Our goal: To produce a stirring one-woman show historically based on African-American womenâ€™s experiences, struggles, and journeys."/>
    <x v="412"/>
    <n v="1142"/>
    <x v="0"/>
    <x v="0"/>
    <s v="USD"/>
    <n v="1411012740"/>
    <x v="3532"/>
    <n v="1409667827"/>
    <b v="0"/>
    <n v="27"/>
    <b v="1"/>
    <s v="theater/plays"/>
    <n v="42.3"/>
    <x v="1"/>
    <n v="2014"/>
    <x v="6"/>
  </r>
  <r>
    <n v="126"/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x v="3533"/>
    <n v="1444673767"/>
    <b v="0"/>
    <n v="8"/>
    <b v="1"/>
    <s v="theater/plays"/>
    <n v="78.88"/>
    <x v="1"/>
    <n v="2015"/>
    <x v="6"/>
  </r>
  <r>
    <n v="156"/>
    <n v="3534"/>
    <s v="Night of Ashes"/>
    <s v="A Theatrical Prequel to Hell's Rebels, the current Pathfinder Adventure Path from Paizo Publishing"/>
    <x v="10"/>
    <n v="7810"/>
    <x v="0"/>
    <x v="0"/>
    <s v="USD"/>
    <n v="1443711623"/>
    <x v="3534"/>
    <n v="1440687623"/>
    <b v="0"/>
    <n v="204"/>
    <b v="1"/>
    <s v="theater/plays"/>
    <n v="38.28"/>
    <x v="1"/>
    <n v="2015"/>
    <x v="6"/>
  </r>
  <r>
    <n v="103"/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x v="3535"/>
    <n v="1441120910"/>
    <b v="0"/>
    <n v="46"/>
    <b v="1"/>
    <s v="theater/plays"/>
    <n v="44.85"/>
    <x v="1"/>
    <n v="2015"/>
    <x v="6"/>
  </r>
  <r>
    <n v="153"/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x v="1"/>
    <s v="GBP"/>
    <n v="1450612740"/>
    <x v="3536"/>
    <n v="1448040425"/>
    <b v="0"/>
    <n v="17"/>
    <b v="1"/>
    <s v="theater/plays"/>
    <n v="13.53"/>
    <x v="1"/>
    <n v="2015"/>
    <x v="6"/>
  </r>
  <r>
    <n v="180"/>
    <n v="3537"/>
    <s v="The Untold Tales of the Brothers Grimm"/>
    <s v="A fast-pace, zany comedy involving six actors performing seven usually untold Grimm Fairy Tales about giants, witches, demons and more!"/>
    <x v="413"/>
    <n v="1218"/>
    <x v="0"/>
    <x v="5"/>
    <s v="CAD"/>
    <n v="1416211140"/>
    <x v="3537"/>
    <n v="1413016216"/>
    <b v="0"/>
    <n v="28"/>
    <b v="1"/>
    <s v="theater/plays"/>
    <n v="43.5"/>
    <x v="1"/>
    <n v="2014"/>
    <x v="6"/>
  </r>
  <r>
    <n v="128"/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x v="3538"/>
    <n v="1469009140"/>
    <b v="0"/>
    <n v="83"/>
    <b v="1"/>
    <s v="theater/plays"/>
    <n v="30.95"/>
    <x v="1"/>
    <n v="2016"/>
    <x v="6"/>
  </r>
  <r>
    <n v="120"/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x v="3539"/>
    <n v="1471543722"/>
    <b v="0"/>
    <n v="13"/>
    <b v="1"/>
    <s v="theater/plays"/>
    <n v="55.23"/>
    <x v="1"/>
    <n v="2016"/>
    <x v="6"/>
  </r>
  <r>
    <n v="123"/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x v="3540"/>
    <n v="1464307491"/>
    <b v="0"/>
    <n v="8"/>
    <b v="1"/>
    <s v="theater/plays"/>
    <n v="46.13"/>
    <x v="1"/>
    <n v="2016"/>
    <x v="6"/>
  </r>
  <r>
    <n v="105"/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x v="3541"/>
    <n v="1438882275"/>
    <b v="0"/>
    <n v="32"/>
    <b v="1"/>
    <s v="theater/plays"/>
    <n v="39.380000000000003"/>
    <x v="1"/>
    <n v="2015"/>
    <x v="6"/>
  </r>
  <r>
    <n v="102"/>
    <n v="3542"/>
    <s v="Gifts of War"/>
    <s v="Ancient Greece. Giddy, champagne soaked debauchery celebrating the Trojan War's end leads to a shocking and deadly surprise."/>
    <x v="62"/>
    <n v="5623"/>
    <x v="0"/>
    <x v="0"/>
    <s v="USD"/>
    <n v="1410099822"/>
    <x v="3542"/>
    <n v="1404915822"/>
    <b v="0"/>
    <n v="85"/>
    <b v="1"/>
    <s v="theater/plays"/>
    <n v="66.150000000000006"/>
    <x v="1"/>
    <n v="2014"/>
    <x v="6"/>
  </r>
  <r>
    <n v="105"/>
    <n v="3543"/>
    <s v="&quot;CIRQUE CAPRICIEUX, the greatest one woman show on earth&quot;"/>
    <s v="A circus theater show. An escaped carousel horse and a beautiful wire dancer let the fantasies run wild."/>
    <x v="15"/>
    <n v="1570"/>
    <x v="0"/>
    <x v="12"/>
    <s v="EUR"/>
    <n v="1435255659"/>
    <x v="3543"/>
    <n v="1432663659"/>
    <b v="0"/>
    <n v="29"/>
    <b v="1"/>
    <s v="theater/plays"/>
    <n v="54.14"/>
    <x v="1"/>
    <n v="2015"/>
    <x v="6"/>
  </r>
  <r>
    <n v="100"/>
    <n v="3544"/>
    <s v="Gruoch, or Lady Macbeth"/>
    <s v="Death &amp; Pretzels presents the world premiere of Paul Pasulka's Gruoch, or Lady Macbeth"/>
    <x v="30"/>
    <n v="2500"/>
    <x v="0"/>
    <x v="0"/>
    <s v="USD"/>
    <n v="1425758257"/>
    <x v="3544"/>
    <n v="1423166257"/>
    <b v="0"/>
    <n v="24"/>
    <b v="1"/>
    <s v="theater/plays"/>
    <n v="104.17"/>
    <x v="1"/>
    <n v="2015"/>
    <x v="6"/>
  </r>
  <r>
    <n v="100"/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x v="3545"/>
    <n v="1426188159"/>
    <b v="0"/>
    <n v="8"/>
    <b v="1"/>
    <s v="theater/plays"/>
    <n v="31.38"/>
    <x v="1"/>
    <n v="2015"/>
    <x v="6"/>
  </r>
  <r>
    <n v="102"/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x v="0"/>
    <s v="USD"/>
    <n v="1427860740"/>
    <x v="3546"/>
    <n v="1426002684"/>
    <b v="0"/>
    <n v="19"/>
    <b v="1"/>
    <s v="theater/plays"/>
    <n v="59.21"/>
    <x v="1"/>
    <n v="2015"/>
    <x v="6"/>
  </r>
  <r>
    <n v="114"/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x v="3547"/>
    <n v="1461117201"/>
    <b v="0"/>
    <n v="336"/>
    <b v="1"/>
    <s v="theater/plays"/>
    <n v="119.18"/>
    <x v="1"/>
    <n v="2016"/>
    <x v="6"/>
  </r>
  <r>
    <n v="102"/>
    <n v="3548"/>
    <s v="THE UNDERSTUDY @ WORKING STAGE"/>
    <s v="We're putting together a production of THE UNDERSTUDY by Theresa Rebeck and hope you'll help us share this story."/>
    <x v="190"/>
    <n v="2140"/>
    <x v="0"/>
    <x v="0"/>
    <s v="USD"/>
    <n v="1457139600"/>
    <x v="3548"/>
    <n v="1455230214"/>
    <b v="0"/>
    <n v="13"/>
    <b v="1"/>
    <s v="theater/plays"/>
    <n v="164.62"/>
    <x v="1"/>
    <n v="2016"/>
    <x v="6"/>
  </r>
  <r>
    <n v="102"/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x v="3549"/>
    <n v="1438939673"/>
    <b v="0"/>
    <n v="42"/>
    <b v="1"/>
    <s v="theater/plays"/>
    <n v="24.29"/>
    <x v="1"/>
    <n v="2015"/>
    <x v="6"/>
  </r>
  <r>
    <n v="105"/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x v="3550"/>
    <n v="1459632398"/>
    <b v="0"/>
    <n v="64"/>
    <b v="1"/>
    <s v="theater/plays"/>
    <n v="40.94"/>
    <x v="1"/>
    <n v="2016"/>
    <x v="6"/>
  </r>
  <r>
    <n v="102"/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x v="3551"/>
    <n v="1398342170"/>
    <b v="0"/>
    <n v="25"/>
    <b v="1"/>
    <s v="theater/plays"/>
    <n v="61.1"/>
    <x v="1"/>
    <n v="2014"/>
    <x v="6"/>
  </r>
  <r>
    <n v="100"/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x v="1"/>
    <s v="GBP"/>
    <n v="1403964324"/>
    <x v="3552"/>
    <n v="1401372324"/>
    <b v="0"/>
    <n v="20"/>
    <b v="1"/>
    <s v="theater/plays"/>
    <n v="38.65"/>
    <x v="1"/>
    <n v="2014"/>
    <x v="6"/>
  </r>
  <r>
    <n v="106"/>
    <n v="3553"/>
    <s v="Coming Home"/>
    <s v="Professional actors bring to life the true stories of 5 African-Americans struggling with mental health and their search for healing."/>
    <x v="62"/>
    <n v="5845"/>
    <x v="0"/>
    <x v="0"/>
    <s v="USD"/>
    <n v="1439337600"/>
    <x v="3553"/>
    <n v="1436575280"/>
    <b v="0"/>
    <n v="104"/>
    <b v="1"/>
    <s v="theater/plays"/>
    <n v="56.2"/>
    <x v="1"/>
    <n v="2015"/>
    <x v="6"/>
  </r>
  <r>
    <n v="113"/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x v="3554"/>
    <n v="1421025159"/>
    <b v="0"/>
    <n v="53"/>
    <b v="1"/>
    <s v="theater/plays"/>
    <n v="107"/>
    <x v="1"/>
    <n v="2015"/>
    <x v="6"/>
  </r>
  <r>
    <n v="100"/>
    <n v="3555"/>
    <s v="Free Theatre for Kids: Baby Living Room"/>
    <s v="Baby Living Room is a project created by Spazio Farma Mestre for children: free theatre for kids as sustainable education for families"/>
    <x v="262"/>
    <n v="2400"/>
    <x v="0"/>
    <x v="13"/>
    <s v="EUR"/>
    <n v="1479382594"/>
    <x v="3555"/>
    <n v="1476786994"/>
    <b v="0"/>
    <n v="14"/>
    <b v="1"/>
    <s v="theater/plays"/>
    <n v="171.43"/>
    <x v="1"/>
    <n v="2016"/>
    <x v="6"/>
  </r>
  <r>
    <n v="100"/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x v="3556"/>
    <n v="1403105724"/>
    <b v="0"/>
    <n v="20"/>
    <b v="1"/>
    <s v="theater/plays"/>
    <n v="110.5"/>
    <x v="1"/>
    <n v="2014"/>
    <x v="6"/>
  </r>
  <r>
    <n v="100"/>
    <n v="3557"/>
    <s v="Good Bread Alley"/>
    <s v="A play by April Yvette Thompson. A Gullah Healer Woman and an Afro-Cuban Priest forge a new world of magic &amp; dreams in Jim Crow Miami."/>
    <x v="57"/>
    <n v="100036"/>
    <x v="0"/>
    <x v="0"/>
    <s v="USD"/>
    <n v="1399271911"/>
    <x v="3557"/>
    <n v="1396334311"/>
    <b v="0"/>
    <n v="558"/>
    <b v="1"/>
    <s v="theater/plays"/>
    <n v="179.28"/>
    <x v="1"/>
    <n v="2014"/>
    <x v="6"/>
  </r>
  <r>
    <n v="144"/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x v="3558"/>
    <n v="1431718575"/>
    <b v="0"/>
    <n v="22"/>
    <b v="1"/>
    <s v="theater/plays"/>
    <n v="22.91"/>
    <x v="1"/>
    <n v="2015"/>
    <x v="6"/>
  </r>
  <r>
    <n v="104"/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x v="3559"/>
    <n v="1436408308"/>
    <b v="0"/>
    <n v="24"/>
    <b v="1"/>
    <s v="theater/plays"/>
    <n v="43.13"/>
    <x v="1"/>
    <n v="2015"/>
    <x v="6"/>
  </r>
  <r>
    <n v="108"/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x v="3560"/>
    <n v="1429651266"/>
    <b v="0"/>
    <n v="74"/>
    <b v="1"/>
    <s v="theater/plays"/>
    <n v="46.89"/>
    <x v="1"/>
    <n v="2015"/>
    <x v="6"/>
  </r>
  <r>
    <n v="102"/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x v="3561"/>
    <n v="1437236378"/>
    <b v="0"/>
    <n v="54"/>
    <b v="1"/>
    <s v="theater/plays"/>
    <n v="47.41"/>
    <x v="1"/>
    <n v="2015"/>
    <x v="6"/>
  </r>
  <r>
    <n v="149"/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x v="1"/>
    <s v="GBP"/>
    <n v="1457906400"/>
    <x v="3562"/>
    <n v="1457115427"/>
    <b v="0"/>
    <n v="31"/>
    <b v="1"/>
    <s v="theater/plays"/>
    <n v="15.13"/>
    <x v="1"/>
    <n v="2016"/>
    <x v="6"/>
  </r>
  <r>
    <n v="105"/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x v="3563"/>
    <n v="1467648456"/>
    <b v="0"/>
    <n v="25"/>
    <b v="1"/>
    <s v="theater/plays"/>
    <n v="21.1"/>
    <x v="1"/>
    <n v="2016"/>
    <x v="6"/>
  </r>
  <r>
    <n v="101"/>
    <n v="3564"/>
    <s v="The Pillowman Aberdeen"/>
    <s v="Multi Award-Winng play THE PILLOWMAN coming to the Arts Centre Theatre, Aberdeen"/>
    <x v="28"/>
    <n v="1005"/>
    <x v="0"/>
    <x v="1"/>
    <s v="GBP"/>
    <n v="1444060800"/>
    <x v="3564"/>
    <n v="1440082649"/>
    <b v="0"/>
    <n v="17"/>
    <b v="1"/>
    <s v="theater/plays"/>
    <n v="59.12"/>
    <x v="1"/>
    <n v="2015"/>
    <x v="6"/>
  </r>
  <r>
    <n v="131"/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x v="3565"/>
    <n v="1417456208"/>
    <b v="0"/>
    <n v="12"/>
    <b v="1"/>
    <s v="theater/plays"/>
    <n v="97.92"/>
    <x v="1"/>
    <n v="2014"/>
    <x v="6"/>
  </r>
  <r>
    <n v="105"/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x v="3566"/>
    <n v="1419423083"/>
    <b v="0"/>
    <n v="38"/>
    <b v="1"/>
    <s v="theater/plays"/>
    <n v="55.13"/>
    <x v="1"/>
    <n v="2014"/>
    <x v="6"/>
  </r>
  <r>
    <n v="109"/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x v="3567"/>
    <n v="1431372444"/>
    <b v="0"/>
    <n v="41"/>
    <b v="1"/>
    <s v="theater/plays"/>
    <n v="26.54"/>
    <x v="1"/>
    <n v="2015"/>
    <x v="6"/>
  </r>
  <r>
    <n v="111"/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x v="3568"/>
    <n v="1408383994"/>
    <b v="0"/>
    <n v="19"/>
    <b v="1"/>
    <s v="theater/plays"/>
    <n v="58.42"/>
    <x v="1"/>
    <n v="2014"/>
    <x v="6"/>
  </r>
  <r>
    <n v="100"/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x v="3569"/>
    <n v="1418142696"/>
    <b v="0"/>
    <n v="41"/>
    <b v="1"/>
    <s v="theater/plays"/>
    <n v="122.54"/>
    <x v="1"/>
    <n v="2014"/>
    <x v="6"/>
  </r>
  <r>
    <n v="114"/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x v="3570"/>
    <n v="1417593483"/>
    <b v="0"/>
    <n v="26"/>
    <b v="1"/>
    <s v="theater/plays"/>
    <n v="87.96"/>
    <x v="1"/>
    <n v="2014"/>
    <x v="6"/>
  </r>
  <r>
    <n v="122"/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x v="3571"/>
    <n v="1412109413"/>
    <b v="0"/>
    <n v="25"/>
    <b v="1"/>
    <s v="theater/plays"/>
    <n v="73.239999999999995"/>
    <x v="1"/>
    <n v="2014"/>
    <x v="6"/>
  </r>
  <r>
    <n v="100"/>
    <n v="3572"/>
    <s v="Monster"/>
    <s v="A darkly comic one woman show by Abram Rooney as part of The Camden Fringe 2015."/>
    <x v="2"/>
    <n v="500"/>
    <x v="0"/>
    <x v="1"/>
    <s v="GBP"/>
    <n v="1434894082"/>
    <x v="3572"/>
    <n v="1432302082"/>
    <b v="0"/>
    <n v="9"/>
    <b v="1"/>
    <s v="theater/plays"/>
    <n v="55.56"/>
    <x v="1"/>
    <n v="2015"/>
    <x v="6"/>
  </r>
  <r>
    <n v="103"/>
    <n v="3573"/>
    <s v="Licensed To Ill"/>
    <s v="London based theatre makers collaborating to create a new show about the history of HipHop."/>
    <x v="9"/>
    <n v="3084"/>
    <x v="0"/>
    <x v="1"/>
    <s v="GBP"/>
    <n v="1415440846"/>
    <x v="3573"/>
    <n v="1412845246"/>
    <b v="0"/>
    <n v="78"/>
    <b v="1"/>
    <s v="theater/plays"/>
    <n v="39.54"/>
    <x v="1"/>
    <n v="2014"/>
    <x v="6"/>
  </r>
  <r>
    <n v="106"/>
    <n v="3574"/>
    <s v="Galli Theater Fresh Start Fundraiser"/>
    <s v="Help Galli Theater continue to bring fairytales to children in English &amp; German in our theater and to institutions serving children."/>
    <x v="238"/>
    <n v="6155"/>
    <x v="0"/>
    <x v="0"/>
    <s v="USD"/>
    <n v="1415921848"/>
    <x v="3574"/>
    <n v="1413326248"/>
    <b v="0"/>
    <n v="45"/>
    <b v="1"/>
    <s v="theater/plays"/>
    <n v="136.78"/>
    <x v="1"/>
    <n v="2014"/>
    <x v="6"/>
  </r>
  <r>
    <n v="101"/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x v="3575"/>
    <n v="1468176527"/>
    <b v="0"/>
    <n v="102"/>
    <b v="1"/>
    <s v="theater/plays"/>
    <n v="99.34"/>
    <x v="1"/>
    <n v="2016"/>
    <x v="6"/>
  </r>
  <r>
    <n v="100"/>
    <n v="3576"/>
    <s v="Vote for Next Season's Shows!"/>
    <s v="Vote here for whatever show you want to see next year! No gimmick, no stretch goals, just a simple vote and a free ticket."/>
    <x v="213"/>
    <n v="100"/>
    <x v="0"/>
    <x v="0"/>
    <s v="USD"/>
    <n v="1480947054"/>
    <x v="3576"/>
    <n v="1475759454"/>
    <b v="0"/>
    <n v="5"/>
    <b v="1"/>
    <s v="theater/plays"/>
    <n v="20"/>
    <x v="1"/>
    <n v="2016"/>
    <x v="6"/>
  </r>
  <r>
    <n v="130"/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x v="3577"/>
    <n v="1427741583"/>
    <b v="0"/>
    <n v="27"/>
    <b v="1"/>
    <s v="theater/plays"/>
    <n v="28.89"/>
    <x v="1"/>
    <n v="2015"/>
    <x v="6"/>
  </r>
  <r>
    <n v="100"/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x v="3578"/>
    <n v="1459445777"/>
    <b v="0"/>
    <n v="37"/>
    <b v="1"/>
    <s v="theater/plays"/>
    <n v="40.549999999999997"/>
    <x v="1"/>
    <n v="2016"/>
    <x v="6"/>
  </r>
  <r>
    <n v="100"/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x v="3579"/>
    <n v="1456856256"/>
    <b v="0"/>
    <n v="14"/>
    <b v="1"/>
    <s v="theater/plays"/>
    <n v="35.71"/>
    <x v="1"/>
    <n v="2016"/>
    <x v="6"/>
  </r>
  <r>
    <n v="114"/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x v="3580"/>
    <n v="1421900022"/>
    <b v="0"/>
    <n v="27"/>
    <b v="1"/>
    <s v="theater/plays"/>
    <n v="37.96"/>
    <x v="1"/>
    <n v="2015"/>
    <x v="6"/>
  </r>
  <r>
    <n v="100"/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x v="3581"/>
    <n v="1405509510"/>
    <b v="0"/>
    <n v="45"/>
    <b v="1"/>
    <s v="theater/plays"/>
    <n v="33.33"/>
    <x v="1"/>
    <n v="2014"/>
    <x v="6"/>
  </r>
  <r>
    <n v="287"/>
    <n v="3582"/>
    <s v="REALLY REALLY"/>
    <s v="A contemporary American play touching on the scorching realities of growing up in the Millennial generation."/>
    <x v="28"/>
    <n v="2870"/>
    <x v="0"/>
    <x v="0"/>
    <s v="USD"/>
    <n v="1459822682"/>
    <x v="3582"/>
    <n v="1458613082"/>
    <b v="0"/>
    <n v="49"/>
    <b v="1"/>
    <s v="theater/plays"/>
    <n v="58.57"/>
    <x v="1"/>
    <n v="2016"/>
    <x v="6"/>
  </r>
  <r>
    <n v="109"/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x v="3583"/>
    <n v="1455790405"/>
    <b v="0"/>
    <n v="24"/>
    <b v="1"/>
    <s v="theater/plays"/>
    <n v="135.63"/>
    <x v="1"/>
    <n v="2016"/>
    <x v="6"/>
  </r>
  <r>
    <n v="116"/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x v="3584"/>
    <n v="1434180944"/>
    <b v="0"/>
    <n v="112"/>
    <b v="1"/>
    <s v="theater/plays"/>
    <n v="30.94"/>
    <x v="1"/>
    <n v="2015"/>
    <x v="6"/>
  </r>
  <r>
    <n v="119"/>
    <n v="3585"/>
    <s v="The Lost Boy (a play)"/>
    <s v="The world premiere of a play, a true story about love, loss, and a man reaching back in time as the only way to move forward."/>
    <x v="104"/>
    <n v="4050"/>
    <x v="0"/>
    <x v="0"/>
    <s v="USD"/>
    <n v="1419181890"/>
    <x v="3585"/>
    <n v="1416589890"/>
    <b v="0"/>
    <n v="23"/>
    <b v="1"/>
    <s v="theater/plays"/>
    <n v="176.09"/>
    <x v="1"/>
    <n v="2014"/>
    <x v="6"/>
  </r>
  <r>
    <n v="109"/>
    <n v="3586"/>
    <s v="Actors &amp; Musicians who are Blind or Autistic"/>
    <s v="See Theatre In A New Light"/>
    <x v="51"/>
    <n v="8207"/>
    <x v="0"/>
    <x v="0"/>
    <s v="USD"/>
    <n v="1474649070"/>
    <x v="3586"/>
    <n v="1469465070"/>
    <b v="0"/>
    <n v="54"/>
    <b v="1"/>
    <s v="theater/plays"/>
    <n v="151.97999999999999"/>
    <x v="1"/>
    <n v="2016"/>
    <x v="6"/>
  </r>
  <r>
    <n v="127"/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x v="3587"/>
    <n v="1463144254"/>
    <b v="0"/>
    <n v="28"/>
    <b v="1"/>
    <s v="theater/plays"/>
    <n v="22.61"/>
    <x v="1"/>
    <n v="2016"/>
    <x v="6"/>
  </r>
  <r>
    <n v="101"/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x v="3588"/>
    <n v="1428436410"/>
    <b v="0"/>
    <n v="11"/>
    <b v="1"/>
    <s v="theater/plays"/>
    <n v="18.27"/>
    <x v="1"/>
    <n v="2015"/>
    <x v="6"/>
  </r>
  <r>
    <n v="128"/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x v="3589"/>
    <n v="1430494347"/>
    <b v="0"/>
    <n v="62"/>
    <b v="1"/>
    <s v="theater/plays"/>
    <n v="82.26"/>
    <x v="1"/>
    <n v="2015"/>
    <x v="6"/>
  </r>
  <r>
    <n v="100"/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x v="3590"/>
    <n v="1411200034"/>
    <b v="0"/>
    <n v="73"/>
    <b v="1"/>
    <s v="theater/plays"/>
    <n v="68.53"/>
    <x v="1"/>
    <n v="2014"/>
    <x v="6"/>
  </r>
  <r>
    <n v="175"/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x v="0"/>
    <s v="USD"/>
    <n v="1422075540"/>
    <x v="3591"/>
    <n v="1419979544"/>
    <b v="0"/>
    <n v="18"/>
    <b v="1"/>
    <s v="theater/plays"/>
    <n v="68.06"/>
    <x v="1"/>
    <n v="2014"/>
    <x v="6"/>
  </r>
  <r>
    <n v="127"/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x v="3592"/>
    <n v="1418673307"/>
    <b v="0"/>
    <n v="35"/>
    <b v="1"/>
    <s v="theater/plays"/>
    <n v="72.709999999999994"/>
    <x v="1"/>
    <n v="2014"/>
    <x v="6"/>
  </r>
  <r>
    <n v="111"/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x v="3593"/>
    <n v="1417469639"/>
    <b v="0"/>
    <n v="43"/>
    <b v="1"/>
    <s v="theater/plays"/>
    <n v="77.19"/>
    <x v="1"/>
    <n v="2014"/>
    <x v="6"/>
  </r>
  <r>
    <n v="126"/>
    <n v="3594"/>
    <s v="HEDDA"/>
    <s v="An adaptation that realizes the internal struggle of Ibsenâ€™s most renowned protagonist as she traverses a claustrophobic social world"/>
    <x v="183"/>
    <n v="2015"/>
    <x v="0"/>
    <x v="0"/>
    <s v="USD"/>
    <n v="1472952982"/>
    <x v="3594"/>
    <n v="1470792982"/>
    <b v="0"/>
    <n v="36"/>
    <b v="1"/>
    <s v="theater/plays"/>
    <n v="55.97"/>
    <x v="1"/>
    <n v="2016"/>
    <x v="6"/>
  </r>
  <r>
    <n v="119"/>
    <n v="3595"/>
    <s v="The Flu Season"/>
    <s v="A new theatre company staging Will Eno's The Flu Season in Seattle"/>
    <x v="27"/>
    <n v="3081"/>
    <x v="0"/>
    <x v="0"/>
    <s v="USD"/>
    <n v="1426229940"/>
    <x v="3595"/>
    <n v="1423959123"/>
    <b v="0"/>
    <n v="62"/>
    <b v="1"/>
    <s v="theater/plays"/>
    <n v="49.69"/>
    <x v="1"/>
    <n v="2015"/>
    <x v="6"/>
  </r>
  <r>
    <n v="108"/>
    <n v="3596"/>
    <s v="SHADFLY - NEW PLAY AT THE ARTS PROJECT"/>
    <s v="A play about the last eight years of the life of Egon Schiele, one of the most influential Austrian Expressionist artists."/>
    <x v="184"/>
    <n v="1185"/>
    <x v="0"/>
    <x v="5"/>
    <s v="CAD"/>
    <n v="1409072982"/>
    <x v="3596"/>
    <n v="1407258582"/>
    <b v="0"/>
    <n v="15"/>
    <b v="1"/>
    <s v="theater/plays"/>
    <n v="79"/>
    <x v="1"/>
    <n v="2014"/>
    <x v="6"/>
  </r>
  <r>
    <n v="103"/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x v="3597"/>
    <n v="1455717790"/>
    <b v="0"/>
    <n v="33"/>
    <b v="1"/>
    <s v="theater/plays"/>
    <n v="77.73"/>
    <x v="1"/>
    <n v="2016"/>
    <x v="6"/>
  </r>
  <r>
    <n v="110"/>
    <n v="3598"/>
    <s v="Cinderella"/>
    <s v="River City Theatre Company needs your support as we embark on our thirteenth production, CINDERELLA!"/>
    <x v="28"/>
    <n v="1101"/>
    <x v="0"/>
    <x v="0"/>
    <s v="USD"/>
    <n v="1409720340"/>
    <x v="3598"/>
    <n v="1408129822"/>
    <b v="0"/>
    <n v="27"/>
    <b v="1"/>
    <s v="theater/plays"/>
    <n v="40.78"/>
    <x v="1"/>
    <n v="2014"/>
    <x v="6"/>
  </r>
  <r>
    <n v="202"/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x v="3599"/>
    <n v="1438715077"/>
    <b v="0"/>
    <n v="17"/>
    <b v="1"/>
    <s v="theater/plays"/>
    <n v="59.41"/>
    <x v="1"/>
    <n v="2015"/>
    <x v="6"/>
  </r>
  <r>
    <n v="130"/>
    <n v="3600"/>
    <s v="Pariah"/>
    <s v="The First Play From The Man Who Brought You The Black James Bond!"/>
    <x v="185"/>
    <n v="13"/>
    <x v="0"/>
    <x v="0"/>
    <s v="USD"/>
    <n v="1476390164"/>
    <x v="3600"/>
    <n v="1473970964"/>
    <b v="0"/>
    <n v="4"/>
    <b v="1"/>
    <s v="theater/plays"/>
    <n v="3.25"/>
    <x v="1"/>
    <n v="2016"/>
    <x v="6"/>
  </r>
  <r>
    <n v="104"/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x v="3601"/>
    <n v="1418860682"/>
    <b v="0"/>
    <n v="53"/>
    <b v="1"/>
    <s v="theater/plays"/>
    <n v="39.380000000000003"/>
    <x v="1"/>
    <n v="2014"/>
    <x v="6"/>
  </r>
  <r>
    <n v="100"/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x v="3602"/>
    <n v="1458336479"/>
    <b v="0"/>
    <n v="49"/>
    <b v="1"/>
    <s v="theater/plays"/>
    <n v="81.67"/>
    <x v="1"/>
    <n v="2016"/>
    <x v="6"/>
  </r>
  <r>
    <n v="171"/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x v="3603"/>
    <n v="1444164280"/>
    <b v="0"/>
    <n v="57"/>
    <b v="1"/>
    <s v="theater/plays"/>
    <n v="44.91"/>
    <x v="1"/>
    <n v="2015"/>
    <x v="6"/>
  </r>
  <r>
    <n v="113"/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x v="3604"/>
    <n v="1461370956"/>
    <b v="0"/>
    <n v="69"/>
    <b v="1"/>
    <s v="theater/plays"/>
    <n v="49.06"/>
    <x v="1"/>
    <n v="2016"/>
    <x v="6"/>
  </r>
  <r>
    <n v="184"/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x v="3605"/>
    <n v="1452798126"/>
    <b v="0"/>
    <n v="15"/>
    <b v="1"/>
    <s v="theater/plays"/>
    <n v="30.67"/>
    <x v="1"/>
    <n v="2016"/>
    <x v="6"/>
  </r>
  <r>
    <n v="130"/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x v="3606"/>
    <n v="1468593057"/>
    <b v="0"/>
    <n v="64"/>
    <b v="1"/>
    <s v="theater/plays"/>
    <n v="61.06"/>
    <x v="1"/>
    <n v="2016"/>
    <x v="6"/>
  </r>
  <r>
    <n v="105"/>
    <n v="3607"/>
    <s v="E15 at The Pleasance and CPT"/>
    <s v="'E15' is a verbatim project that looks at the story of the Focus E15 Campaign"/>
    <x v="131"/>
    <n v="580"/>
    <x v="0"/>
    <x v="1"/>
    <s v="GBP"/>
    <n v="1450137600"/>
    <x v="3607"/>
    <n v="1448924882"/>
    <b v="0"/>
    <n v="20"/>
    <b v="1"/>
    <s v="theater/plays"/>
    <n v="29"/>
    <x v="1"/>
    <n v="2015"/>
    <x v="6"/>
  </r>
  <r>
    <n v="100"/>
    <n v="3608"/>
    <s v="Petrification"/>
    <s v="Help us get the show on the road! Petrification is a new play about home, memory and identity and we need your help to tour."/>
    <x v="134"/>
    <n v="800"/>
    <x v="0"/>
    <x v="1"/>
    <s v="GBP"/>
    <n v="1466172000"/>
    <x v="3608"/>
    <n v="1463418090"/>
    <b v="0"/>
    <n v="27"/>
    <b v="1"/>
    <s v="theater/plays"/>
    <n v="29.63"/>
    <x v="1"/>
    <n v="2016"/>
    <x v="6"/>
  </r>
  <r>
    <n v="153"/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x v="1"/>
    <s v="GBP"/>
    <n v="1459378085"/>
    <x v="3609"/>
    <n v="1456789685"/>
    <b v="0"/>
    <n v="21"/>
    <b v="1"/>
    <s v="theater/plays"/>
    <n v="143.1"/>
    <x v="1"/>
    <n v="2016"/>
    <x v="6"/>
  </r>
  <r>
    <n v="162"/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x v="3610"/>
    <n v="1437214936"/>
    <b v="0"/>
    <n v="31"/>
    <b v="1"/>
    <s v="theater/plays"/>
    <n v="52.35"/>
    <x v="1"/>
    <n v="2015"/>
    <x v="6"/>
  </r>
  <r>
    <n v="136"/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x v="3611"/>
    <n v="1425891201"/>
    <b v="0"/>
    <n v="51"/>
    <b v="1"/>
    <s v="theater/plays"/>
    <n v="66.67"/>
    <x v="1"/>
    <n v="2015"/>
    <x v="6"/>
  </r>
  <r>
    <n v="144"/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x v="3612"/>
    <n v="1401470811"/>
    <b v="0"/>
    <n v="57"/>
    <b v="1"/>
    <s v="theater/plays"/>
    <n v="126.67"/>
    <x v="1"/>
    <n v="2014"/>
    <x v="6"/>
  </r>
  <r>
    <n v="100"/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x v="3613"/>
    <n v="1401372574"/>
    <b v="0"/>
    <n v="20"/>
    <b v="1"/>
    <s v="theater/plays"/>
    <n v="62.5"/>
    <x v="1"/>
    <n v="2014"/>
    <x v="6"/>
  </r>
  <r>
    <n v="101"/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x v="3614"/>
    <n v="1432083616"/>
    <b v="0"/>
    <n v="71"/>
    <b v="1"/>
    <s v="theater/plays"/>
    <n v="35.49"/>
    <x v="1"/>
    <n v="2015"/>
    <x v="6"/>
  </r>
  <r>
    <n v="107"/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x v="3615"/>
    <n v="1447164896"/>
    <b v="0"/>
    <n v="72"/>
    <b v="1"/>
    <s v="theater/plays"/>
    <n v="37.08"/>
    <x v="1"/>
    <n v="2015"/>
    <x v="6"/>
  </r>
  <r>
    <n v="125"/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x v="3616"/>
    <n v="1424213264"/>
    <b v="0"/>
    <n v="45"/>
    <b v="1"/>
    <s v="theater/plays"/>
    <n v="69.33"/>
    <x v="1"/>
    <n v="2015"/>
    <x v="6"/>
  </r>
  <r>
    <n v="119"/>
    <n v="3617"/>
    <s v="One Good Night by Aisling Caffrey"/>
    <s v="Venue hire and payment of designer for a darkly comic, all female play about power - losing it, wanting it and fighting to get it back"/>
    <x v="417"/>
    <n v="880"/>
    <x v="0"/>
    <x v="1"/>
    <s v="GBP"/>
    <n v="1488240000"/>
    <x v="3617"/>
    <n v="1486996729"/>
    <b v="0"/>
    <n v="51"/>
    <b v="1"/>
    <s v="theater/plays"/>
    <n v="17.25"/>
    <x v="1"/>
    <n v="2017"/>
    <x v="6"/>
  </r>
  <r>
    <n v="101"/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x v="3618"/>
    <n v="1430751850"/>
    <b v="0"/>
    <n v="56"/>
    <b v="1"/>
    <s v="theater/plays"/>
    <n v="36.07"/>
    <x v="1"/>
    <n v="2015"/>
    <x v="6"/>
  </r>
  <r>
    <n v="113"/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x v="3619"/>
    <n v="1476760226"/>
    <b v="0"/>
    <n v="17"/>
    <b v="1"/>
    <s v="theater/plays"/>
    <n v="66.47"/>
    <x v="1"/>
    <n v="2016"/>
    <x v="6"/>
  </r>
  <r>
    <n v="105"/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x v="0"/>
    <s v="USD"/>
    <n v="1425528000"/>
    <x v="3620"/>
    <n v="1422916261"/>
    <b v="0"/>
    <n v="197"/>
    <b v="1"/>
    <s v="theater/plays"/>
    <n v="56.07"/>
    <x v="1"/>
    <n v="2015"/>
    <x v="6"/>
  </r>
  <r>
    <n v="110"/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x v="3621"/>
    <n v="1473200844"/>
    <b v="0"/>
    <n v="70"/>
    <b v="1"/>
    <s v="theater/plays"/>
    <n v="47.03"/>
    <x v="1"/>
    <n v="2016"/>
    <x v="6"/>
  </r>
  <r>
    <n v="100"/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x v="3622"/>
    <n v="1409030371"/>
    <b v="0"/>
    <n v="21"/>
    <b v="1"/>
    <s v="theater/plays"/>
    <n v="47.67"/>
    <x v="1"/>
    <n v="2014"/>
    <x v="6"/>
  </r>
  <r>
    <n v="120"/>
    <n v="3623"/>
    <s v="Since I've Been Here"/>
    <s v="An original play exploring the complications of romantic relationships in all forms."/>
    <x v="30"/>
    <n v="3000"/>
    <x v="0"/>
    <x v="0"/>
    <s v="USD"/>
    <n v="1406358000"/>
    <x v="3623"/>
    <n v="1404841270"/>
    <b v="0"/>
    <n v="34"/>
    <b v="1"/>
    <s v="theater/plays"/>
    <n v="88.24"/>
    <x v="1"/>
    <n v="2014"/>
    <x v="6"/>
  </r>
  <r>
    <n v="105"/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x v="3624"/>
    <n v="1466793290"/>
    <b v="0"/>
    <n v="39"/>
    <b v="1"/>
    <s v="theater/plays"/>
    <n v="80.72"/>
    <x v="1"/>
    <n v="2016"/>
    <x v="6"/>
  </r>
  <r>
    <n v="103"/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x v="3625"/>
    <n v="1433259577"/>
    <b v="0"/>
    <n v="78"/>
    <b v="1"/>
    <s v="theater/plays"/>
    <n v="39.49"/>
    <x v="1"/>
    <n v="2015"/>
    <x v="6"/>
  </r>
  <r>
    <n v="102"/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x v="3626"/>
    <n v="1406390457"/>
    <b v="0"/>
    <n v="48"/>
    <b v="1"/>
    <s v="theater/plays"/>
    <n v="84.85"/>
    <x v="1"/>
    <n v="2014"/>
    <x v="6"/>
  </r>
  <r>
    <n v="100"/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x v="3627"/>
    <n v="1459446487"/>
    <b v="0"/>
    <n v="29"/>
    <b v="1"/>
    <s v="theater/plays"/>
    <n v="68.97"/>
    <x v="1"/>
    <n v="2016"/>
    <x v="6"/>
  </r>
  <r>
    <n v="0"/>
    <n v="3628"/>
    <s v="Blast From the Past"/>
    <s v="I am asking for public funding to help put together a musical tribute titled &quot;Blast From The Past&quot; reenacting famous HipHop, RnB acts."/>
    <x v="57"/>
    <n v="0"/>
    <x v="2"/>
    <x v="0"/>
    <s v="USD"/>
    <n v="1450040396"/>
    <x v="3628"/>
    <n v="1444852796"/>
    <b v="0"/>
    <n v="0"/>
    <b v="0"/>
    <s v="theater/musical"/>
    <n v="0"/>
    <x v="1"/>
    <n v="2015"/>
    <x v="40"/>
  </r>
  <r>
    <n v="0"/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x v="0"/>
    <s v="USD"/>
    <n v="1462467600"/>
    <x v="3629"/>
    <n v="1457403364"/>
    <b v="0"/>
    <n v="2"/>
    <b v="0"/>
    <s v="theater/musical"/>
    <n v="1"/>
    <x v="1"/>
    <n v="2016"/>
    <x v="40"/>
  </r>
  <r>
    <n v="0"/>
    <n v="3630"/>
    <s v="Jeremy Kyle- The Opera"/>
    <s v="The Jeremy Kyle Show offers so much subject matter to create an opera with.  Along with his brilliant put downs it could be excellent!"/>
    <x v="9"/>
    <n v="1"/>
    <x v="2"/>
    <x v="1"/>
    <s v="GBP"/>
    <n v="1417295990"/>
    <x v="3630"/>
    <n v="1414700390"/>
    <b v="0"/>
    <n v="1"/>
    <b v="0"/>
    <s v="theater/musical"/>
    <n v="1"/>
    <x v="1"/>
    <n v="2014"/>
    <x v="40"/>
  </r>
  <r>
    <n v="51"/>
    <n v="3631"/>
    <s v="Evo: An Original Rock Opera"/>
    <s v="A revival of Shadowbox Live's Off-Broadway Rock Opera to uncompromisingly explore the darker urges of humankind. But we need your help!"/>
    <x v="418"/>
    <n v="8725"/>
    <x v="2"/>
    <x v="0"/>
    <s v="USD"/>
    <n v="1411444740"/>
    <x v="3631"/>
    <n v="1409335497"/>
    <b v="0"/>
    <n v="59"/>
    <b v="0"/>
    <s v="theater/musical"/>
    <n v="147.88"/>
    <x v="1"/>
    <n v="2014"/>
    <x v="40"/>
  </r>
  <r>
    <n v="20"/>
    <n v="3632"/>
    <s v="Some Enchanted Evening UK TOUR"/>
    <s v="A professional musical revue. First performed in 2013 as a short tour, to be embarking on a full length tour across the UK in 2015!"/>
    <x v="2"/>
    <n v="100"/>
    <x v="2"/>
    <x v="1"/>
    <s v="GBP"/>
    <n v="1416781749"/>
    <x v="3632"/>
    <n v="1415053749"/>
    <b v="0"/>
    <n v="1"/>
    <b v="0"/>
    <s v="theater/musical"/>
    <n v="100"/>
    <x v="1"/>
    <n v="2014"/>
    <x v="40"/>
  </r>
  <r>
    <n v="35"/>
    <n v="3633"/>
    <s v="SMOKEY AND THE BANDIT: THE MUSICAL"/>
    <s v="SMOKEY AND THE BANDIT: THE MUSICAL_x000a_The classic film, characters and music you love, on stage, LIVE!"/>
    <x v="10"/>
    <n v="1762"/>
    <x v="2"/>
    <x v="0"/>
    <s v="USD"/>
    <n v="1479517200"/>
    <x v="3633"/>
    <n v="1475765867"/>
    <b v="0"/>
    <n v="31"/>
    <b v="0"/>
    <s v="theater/musical"/>
    <n v="56.84"/>
    <x v="1"/>
    <n v="2016"/>
    <x v="40"/>
  </r>
  <r>
    <n v="4"/>
    <n v="3634"/>
    <s v="Alice - A New Musical"/>
    <s v="Alice is an original musical for all ages with a unique new story based on Alice's Adventures in Wonderland, premiering in summer 2017."/>
    <x v="96"/>
    <n v="3185"/>
    <x v="2"/>
    <x v="5"/>
    <s v="CAD"/>
    <n v="1484366340"/>
    <x v="3634"/>
    <n v="1480219174"/>
    <b v="0"/>
    <n v="18"/>
    <b v="0"/>
    <s v="theater/musical"/>
    <n v="176.94"/>
    <x v="1"/>
    <n v="2016"/>
    <x v="40"/>
  </r>
  <r>
    <n v="36"/>
    <n v="3635"/>
    <s v="Mary's Son"/>
    <s v="Mary's Son is a pop opera about Jesus and the hope he brings to all people."/>
    <x v="8"/>
    <n v="1276"/>
    <x v="2"/>
    <x v="0"/>
    <s v="USD"/>
    <n v="1461186676"/>
    <x v="3635"/>
    <n v="1458594676"/>
    <b v="0"/>
    <n v="10"/>
    <b v="0"/>
    <s v="theater/musical"/>
    <n v="127.6"/>
    <x v="1"/>
    <n v="2016"/>
    <x v="40"/>
  </r>
  <r>
    <n v="0"/>
    <n v="3636"/>
    <s v="The Brother's of B-Block"/>
    <s v="The Brotherâ€™s of B-block is a musical play. A new take on &quot;OZ&quot; _x000a_The Wizard of OZ meets HBO's OZ."/>
    <x v="60"/>
    <n v="0"/>
    <x v="2"/>
    <x v="0"/>
    <s v="USD"/>
    <n v="1442248829"/>
    <x v="3636"/>
    <n v="1439224829"/>
    <b v="0"/>
    <n v="0"/>
    <b v="0"/>
    <s v="theater/musical"/>
    <n v="0"/>
    <x v="1"/>
    <n v="2015"/>
    <x v="40"/>
  </r>
  <r>
    <n v="31"/>
    <n v="3637"/>
    <s v="The Ballad of Downtown Jake"/>
    <s v="THE BALLAD OF DOWNTOWN JAKE is a newly created contemporary music drama that is schedule to premiere in Phoenix, AZ in March 2015."/>
    <x v="9"/>
    <n v="926"/>
    <x v="2"/>
    <x v="0"/>
    <s v="USD"/>
    <n v="1420130935"/>
    <x v="3637"/>
    <n v="1417538935"/>
    <b v="0"/>
    <n v="14"/>
    <b v="0"/>
    <s v="theater/musical"/>
    <n v="66.14"/>
    <x v="1"/>
    <n v="2014"/>
    <x v="40"/>
  </r>
  <r>
    <n v="7"/>
    <n v="3638"/>
    <s v="Project Hedwig and the Angry Inch"/>
    <s v="A rock and roll journey that explores love, loss, redemption, duality and ascension."/>
    <x v="126"/>
    <n v="216"/>
    <x v="2"/>
    <x v="5"/>
    <s v="CAD"/>
    <n v="1429456132"/>
    <x v="3638"/>
    <n v="1424275732"/>
    <b v="0"/>
    <n v="2"/>
    <b v="0"/>
    <s v="theater/musical"/>
    <n v="108"/>
    <x v="1"/>
    <n v="2015"/>
    <x v="40"/>
  </r>
  <r>
    <n v="0"/>
    <n v="3639"/>
    <s v="POE!"/>
    <s v="POE is a tragicomic musical about the life and works of Edgar Poe, with Death as his therapist helping him find peace in the beyond."/>
    <x v="31"/>
    <n v="1"/>
    <x v="2"/>
    <x v="0"/>
    <s v="USD"/>
    <n v="1475853060"/>
    <x v="3639"/>
    <n v="1470672906"/>
    <b v="0"/>
    <n v="1"/>
    <b v="0"/>
    <s v="theater/musical"/>
    <n v="1"/>
    <x v="1"/>
    <n v="2016"/>
    <x v="40"/>
  </r>
  <r>
    <n v="6"/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x v="0"/>
    <s v="USD"/>
    <n v="1431283530"/>
    <x v="3640"/>
    <n v="1428691530"/>
    <b v="0"/>
    <n v="3"/>
    <b v="0"/>
    <s v="theater/musical"/>
    <n v="18.329999999999998"/>
    <x v="1"/>
    <n v="2015"/>
    <x v="40"/>
  </r>
  <r>
    <n v="0"/>
    <n v="3641"/>
    <s v="THE PRYOR EMPIRE: A RICHARD PRYOR TRIBUTE"/>
    <s v="See Pryor from his teenage years to his last breath featuring his past wives, closest friends. &amp; his fan favorite character Mudbone."/>
    <x v="9"/>
    <n v="0"/>
    <x v="2"/>
    <x v="0"/>
    <s v="USD"/>
    <n v="1412485200"/>
    <x v="3641"/>
    <n v="1410966179"/>
    <b v="0"/>
    <n v="0"/>
    <b v="0"/>
    <s v="theater/musical"/>
    <n v="0"/>
    <x v="1"/>
    <n v="2014"/>
    <x v="40"/>
  </r>
  <r>
    <n v="2"/>
    <n v="3642"/>
    <s v="My own musical"/>
    <s v="All the world's a stage..._x000a_It is my biggest dream to perform my own, selfcreated musical with lots of kids as big as I am able to."/>
    <x v="176"/>
    <n v="15"/>
    <x v="2"/>
    <x v="12"/>
    <s v="EUR"/>
    <n v="1448902800"/>
    <x v="3642"/>
    <n v="1445369727"/>
    <b v="0"/>
    <n v="2"/>
    <b v="0"/>
    <s v="theater/musical"/>
    <n v="7.5"/>
    <x v="1"/>
    <n v="2015"/>
    <x v="40"/>
  </r>
  <r>
    <n v="0"/>
    <n v="3643"/>
    <s v="Puberty: The Musical"/>
    <s v="It feels like the first time. Like the very first time everyone's coming-of-age comes to the stage. Think 'Wicked', with bad acne."/>
    <x v="31"/>
    <n v="0"/>
    <x v="2"/>
    <x v="0"/>
    <s v="USD"/>
    <n v="1447734439"/>
    <x v="3643"/>
    <n v="1444274839"/>
    <b v="0"/>
    <n v="0"/>
    <b v="0"/>
    <s v="theater/musical"/>
    <n v="0"/>
    <x v="1"/>
    <n v="2015"/>
    <x v="40"/>
  </r>
  <r>
    <n v="16"/>
    <n v="3644"/>
    <s v="SHS presents Rodgers and Hammerstein's Cinderella"/>
    <s v="We are the Saugerties High School drama club. Please help us create our musical to keep theater alive!"/>
    <x v="10"/>
    <n v="821"/>
    <x v="2"/>
    <x v="0"/>
    <s v="USD"/>
    <n v="1457413140"/>
    <x v="3644"/>
    <n v="1454996887"/>
    <b v="0"/>
    <n v="12"/>
    <b v="0"/>
    <s v="theater/musical"/>
    <n v="68.42"/>
    <x v="1"/>
    <n v="2016"/>
    <x v="40"/>
  </r>
  <r>
    <n v="0"/>
    <n v="3645"/>
    <s v="If the Shoe Fits"/>
    <s v="This new musical comedy empowers women and girls of all ages to be themselves in their shoes, whatever shoes they choose."/>
    <x v="28"/>
    <n v="1"/>
    <x v="2"/>
    <x v="5"/>
    <s v="CAD"/>
    <n v="1479773838"/>
    <x v="3645"/>
    <n v="1477178238"/>
    <b v="0"/>
    <n v="1"/>
    <b v="0"/>
    <s v="theater/musical"/>
    <n v="1"/>
    <x v="1"/>
    <n v="2016"/>
    <x v="40"/>
  </r>
  <r>
    <n v="5"/>
    <n v="3646"/>
    <s v="Our Sacred Honor"/>
    <s v="Develop demo materials for new, true story of teen Revolutionary War heroes - for hybrid film/live stage musical"/>
    <x v="3"/>
    <n v="481"/>
    <x v="2"/>
    <x v="0"/>
    <s v="USD"/>
    <n v="1434497400"/>
    <x v="3646"/>
    <n v="1431770802"/>
    <b v="0"/>
    <n v="8"/>
    <b v="0"/>
    <s v="theater/musical"/>
    <n v="60.13"/>
    <x v="1"/>
    <n v="2015"/>
    <x v="40"/>
  </r>
  <r>
    <n v="6"/>
    <n v="3647"/>
    <s v="Zachariah Sheldon: A musical to chill your blood"/>
    <s v="Zachariah Sheldon is a brilliant, darkly twisted brand new musical with music from Mark Newton and script by Anthony Wilkes"/>
    <x v="2"/>
    <n v="30"/>
    <x v="2"/>
    <x v="1"/>
    <s v="GBP"/>
    <n v="1475258327"/>
    <x v="3647"/>
    <n v="1471370327"/>
    <b v="0"/>
    <n v="2"/>
    <b v="0"/>
    <s v="theater/musical"/>
    <n v="15"/>
    <x v="1"/>
    <n v="2016"/>
    <x v="40"/>
  </r>
  <r>
    <n v="100"/>
    <n v="3648"/>
    <s v="Moth Theater Lives"/>
    <s v="Help Moth Live! Support Moth and its artist collective to achieve its 2014/15 season."/>
    <x v="79"/>
    <n v="40153"/>
    <x v="0"/>
    <x v="0"/>
    <s v="USD"/>
    <n v="1412492445"/>
    <x v="3648"/>
    <n v="1409900445"/>
    <b v="0"/>
    <n v="73"/>
    <b v="1"/>
    <s v="theater/plays"/>
    <n v="550.04"/>
    <x v="1"/>
    <n v="2014"/>
    <x v="6"/>
  </r>
  <r>
    <n v="104"/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x v="3649"/>
    <n v="1400691994"/>
    <b v="0"/>
    <n v="8"/>
    <b v="1"/>
    <s v="theater/plays"/>
    <n v="97.5"/>
    <x v="1"/>
    <n v="2014"/>
    <x v="6"/>
  </r>
  <r>
    <n v="100"/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x v="3650"/>
    <n v="1452598184"/>
    <b v="0"/>
    <n v="17"/>
    <b v="1"/>
    <s v="theater/plays"/>
    <n v="29.41"/>
    <x v="1"/>
    <n v="2016"/>
    <x v="6"/>
  </r>
  <r>
    <n v="104"/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x v="3651"/>
    <n v="1404833442"/>
    <b v="0"/>
    <n v="9"/>
    <b v="1"/>
    <s v="theater/plays"/>
    <n v="57.78"/>
    <x v="1"/>
    <n v="2014"/>
    <x v="6"/>
  </r>
  <r>
    <n v="251"/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x v="3652"/>
    <n v="1471188502"/>
    <b v="0"/>
    <n v="17"/>
    <b v="1"/>
    <s v="theater/plays"/>
    <n v="44.24"/>
    <x v="1"/>
    <n v="2016"/>
    <x v="6"/>
  </r>
  <r>
    <n v="101"/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x v="3653"/>
    <n v="1436172207"/>
    <b v="0"/>
    <n v="33"/>
    <b v="1"/>
    <s v="theater/plays"/>
    <n v="60.91"/>
    <x v="1"/>
    <n v="2015"/>
    <x v="6"/>
  </r>
  <r>
    <n v="174"/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x v="3654"/>
    <n v="1457690386"/>
    <b v="0"/>
    <n v="38"/>
    <b v="1"/>
    <s v="theater/plays"/>
    <n v="68.84"/>
    <x v="1"/>
    <n v="2016"/>
    <x v="6"/>
  </r>
  <r>
    <n v="116"/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x v="3655"/>
    <n v="1434654998"/>
    <b v="0"/>
    <n v="79"/>
    <b v="1"/>
    <s v="theater/plays"/>
    <n v="73.58"/>
    <x v="1"/>
    <n v="2015"/>
    <x v="6"/>
  </r>
  <r>
    <n v="106"/>
    <n v="3656"/>
    <s v="AG Theater RÃ¤mibÃ¼hl Projekt 2017"/>
    <s v="Auch dieses Jahr soll wieder unter der Leitung von Christian Seiler &amp; Bruno Catalano ein Projekt der AG Theater stattfinden."/>
    <x v="10"/>
    <n v="5291"/>
    <x v="0"/>
    <x v="16"/>
    <s v="CHF"/>
    <n v="1485989940"/>
    <x v="3656"/>
    <n v="1483393836"/>
    <b v="0"/>
    <n v="46"/>
    <b v="1"/>
    <s v="theater/plays"/>
    <n v="115.02"/>
    <x v="1"/>
    <n v="2017"/>
    <x v="6"/>
  </r>
  <r>
    <n v="111"/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8"/>
    <s v="DKK"/>
    <n v="1464817320"/>
    <x v="3657"/>
    <n v="1462806419"/>
    <b v="0"/>
    <n v="20"/>
    <b v="1"/>
    <s v="theater/plays"/>
    <n v="110.75"/>
    <x v="1"/>
    <n v="2016"/>
    <x v="6"/>
  </r>
  <r>
    <n v="101"/>
    <n v="3658"/>
    <s v="Mr. Marmalade"/>
    <s v="Life is hard when your own imaginary friend can't make time for you."/>
    <x v="15"/>
    <n v="1510"/>
    <x v="0"/>
    <x v="0"/>
    <s v="USD"/>
    <n v="1404273540"/>
    <x v="3658"/>
    <n v="1400272580"/>
    <b v="0"/>
    <n v="20"/>
    <b v="1"/>
    <s v="theater/plays"/>
    <n v="75.5"/>
    <x v="1"/>
    <n v="2014"/>
    <x v="6"/>
  </r>
  <r>
    <n v="102"/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x v="3659"/>
    <n v="1424414350"/>
    <b v="0"/>
    <n v="13"/>
    <b v="1"/>
    <s v="theater/plays"/>
    <n v="235.46"/>
    <x v="1"/>
    <n v="2015"/>
    <x v="6"/>
  </r>
  <r>
    <n v="100"/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x v="3660"/>
    <n v="1417208925"/>
    <b v="0"/>
    <n v="22"/>
    <b v="1"/>
    <s v="theater/plays"/>
    <n v="11.36"/>
    <x v="1"/>
    <n v="2014"/>
    <x v="6"/>
  </r>
  <r>
    <n v="111"/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x v="3661"/>
    <n v="1458336672"/>
    <b v="0"/>
    <n v="36"/>
    <b v="1"/>
    <s v="theater/plays"/>
    <n v="92.5"/>
    <x v="1"/>
    <n v="2016"/>
    <x v="6"/>
  </r>
  <r>
    <n v="101"/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x v="3662"/>
    <n v="1425187014"/>
    <b v="0"/>
    <n v="40"/>
    <b v="1"/>
    <s v="theater/plays"/>
    <n v="202.85"/>
    <x v="1"/>
    <n v="2015"/>
    <x v="6"/>
  </r>
  <r>
    <n v="104"/>
    <n v="3663"/>
    <s v="IHDC's 2017 Pantomime - Jack and the Beanstalk"/>
    <s v="Each year our community comes together to put on a fun and funny family show. We need your help to keep our annual event going."/>
    <x v="419"/>
    <n v="234"/>
    <x v="0"/>
    <x v="1"/>
    <s v="GBP"/>
    <n v="1482321030"/>
    <x v="3663"/>
    <n v="1477133430"/>
    <b v="0"/>
    <n v="9"/>
    <b v="1"/>
    <s v="theater/plays"/>
    <n v="26"/>
    <x v="1"/>
    <n v="2016"/>
    <x v="6"/>
  </r>
  <r>
    <n v="109"/>
    <n v="3664"/>
    <s v="Cubs: an Original Work"/>
    <s v="An Original Short Play: two young women search for answers about sexuality, the history they are taught, and their animal instincts."/>
    <x v="134"/>
    <n v="875"/>
    <x v="0"/>
    <x v="0"/>
    <s v="USD"/>
    <n v="1466056689"/>
    <x v="3664"/>
    <n v="1464847089"/>
    <b v="0"/>
    <n v="19"/>
    <b v="1"/>
    <s v="theater/plays"/>
    <n v="46.05"/>
    <x v="1"/>
    <n v="2016"/>
    <x v="6"/>
  </r>
  <r>
    <n v="115"/>
    <n v="3665"/>
    <s v="Napoleon in Scotland / NapolÃ©on en Ecosse"/>
    <s v="A Fantastic creation about Napoleon, through his words and letters, sublimated by a musical score of rare beauty. Magnificent poetry!"/>
    <x v="420"/>
    <n v="714"/>
    <x v="0"/>
    <x v="6"/>
    <s v="EUR"/>
    <n v="1446062040"/>
    <x v="3665"/>
    <n v="1445109822"/>
    <b v="0"/>
    <n v="14"/>
    <b v="1"/>
    <s v="theater/plays"/>
    <n v="51"/>
    <x v="1"/>
    <n v="2015"/>
    <x v="6"/>
  </r>
  <r>
    <n v="100"/>
    <n v="3666"/>
    <s v="Israel LÃ³pez @ Ojai Playwrights Conference"/>
    <s v="Artistic Internship @ Ojai Playwrights Conference"/>
    <x v="38"/>
    <n v="1200"/>
    <x v="0"/>
    <x v="0"/>
    <s v="USD"/>
    <n v="1406185200"/>
    <x v="3666"/>
    <n v="1404337382"/>
    <b v="0"/>
    <n v="38"/>
    <b v="1"/>
    <s v="theater/plays"/>
    <n v="31.58"/>
    <x v="1"/>
    <n v="2014"/>
    <x v="6"/>
  </r>
  <r>
    <n v="103"/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x v="3667"/>
    <n v="1434669419"/>
    <b v="0"/>
    <n v="58"/>
    <b v="1"/>
    <s v="theater/plays"/>
    <n v="53.36"/>
    <x v="1"/>
    <n v="2015"/>
    <x v="6"/>
  </r>
  <r>
    <n v="104"/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x v="3668"/>
    <n v="1435670452"/>
    <b v="0"/>
    <n v="28"/>
    <b v="1"/>
    <s v="theater/plays"/>
    <n v="36.96"/>
    <x v="1"/>
    <n v="2015"/>
    <x v="6"/>
  </r>
  <r>
    <n v="138"/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x v="3669"/>
    <n v="1431447137"/>
    <b v="0"/>
    <n v="17"/>
    <b v="1"/>
    <s v="theater/plays"/>
    <n v="81.290000000000006"/>
    <x v="1"/>
    <n v="2015"/>
    <x v="6"/>
  </r>
  <r>
    <n v="110"/>
    <n v="3670"/>
    <s v="Royal Holloway's Drama Society Presents 'Posh'"/>
    <s v="Debauchery, laughter, violence and politics. Why wouldn't you want help Drama Soc's production of 'Posh' be the best it can be?"/>
    <x v="421"/>
    <n v="241"/>
    <x v="0"/>
    <x v="1"/>
    <s v="GBP"/>
    <n v="1433113200"/>
    <x v="3670"/>
    <n v="1431951611"/>
    <b v="0"/>
    <n v="12"/>
    <b v="1"/>
    <s v="theater/plays"/>
    <n v="20.079999999999998"/>
    <x v="1"/>
    <n v="2015"/>
    <x v="6"/>
  </r>
  <r>
    <n v="101"/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x v="3671"/>
    <n v="1404140667"/>
    <b v="0"/>
    <n v="40"/>
    <b v="1"/>
    <s v="theater/plays"/>
    <n v="88.25"/>
    <x v="1"/>
    <n v="2014"/>
    <x v="6"/>
  </r>
  <r>
    <n v="102"/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x v="3672"/>
    <n v="1409179384"/>
    <b v="0"/>
    <n v="57"/>
    <b v="1"/>
    <s v="theater/plays"/>
    <n v="53.44"/>
    <x v="1"/>
    <n v="2014"/>
    <x v="6"/>
  </r>
  <r>
    <n v="114"/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x v="3673"/>
    <n v="1412233497"/>
    <b v="0"/>
    <n v="114"/>
    <b v="1"/>
    <s v="theater/plays"/>
    <n v="39.869999999999997"/>
    <x v="1"/>
    <n v="2014"/>
    <x v="6"/>
  </r>
  <r>
    <n v="100"/>
    <n v="3674"/>
    <s v="FAUST.hier und jetzt"/>
    <s v="Theaterprojekt 12. Kl. Waldorfschule Essen. 2 junge Regisseure bringen volles Engagement &amp; Zeit ein. FÃ¼r ihre Finanzierung sammeln wir."/>
    <x v="37"/>
    <n v="4500"/>
    <x v="0"/>
    <x v="12"/>
    <s v="EUR"/>
    <n v="1472936229"/>
    <x v="3674"/>
    <n v="1467752229"/>
    <b v="0"/>
    <n v="31"/>
    <b v="1"/>
    <s v="theater/plays"/>
    <n v="145.16"/>
    <x v="1"/>
    <n v="2016"/>
    <x v="6"/>
  </r>
  <r>
    <n v="140"/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x v="3675"/>
    <n v="1462285182"/>
    <b v="0"/>
    <n v="3"/>
    <b v="1"/>
    <s v="theater/plays"/>
    <n v="23.33"/>
    <x v="1"/>
    <n v="2016"/>
    <x v="6"/>
  </r>
  <r>
    <n v="129"/>
    <n v="3676"/>
    <s v="The Black and White Theatre Company Inc."/>
    <s v="The Black and White Theatre Company Inc. is a small company who loves to perform and entertain, but needs your support to succeed!"/>
    <x v="134"/>
    <n v="1030"/>
    <x v="0"/>
    <x v="0"/>
    <s v="USD"/>
    <n v="1410550484"/>
    <x v="3676"/>
    <n v="1408995284"/>
    <b v="0"/>
    <n v="16"/>
    <b v="1"/>
    <s v="theater/plays"/>
    <n v="64.38"/>
    <x v="1"/>
    <n v="2014"/>
    <x v="6"/>
  </r>
  <r>
    <n v="103"/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x v="3677"/>
    <n v="1402580818"/>
    <b v="0"/>
    <n v="199"/>
    <b v="1"/>
    <s v="theater/plays"/>
    <n v="62.05"/>
    <x v="1"/>
    <n v="2014"/>
    <x v="6"/>
  </r>
  <r>
    <n v="103"/>
    <n v="3678"/>
    <s v="Some big Some bang"/>
    <s v="The Ugly Collective takes Some big Some bang to the Underbelly Venues at the Edinburgh Fringe!"/>
    <x v="13"/>
    <n v="2050"/>
    <x v="0"/>
    <x v="1"/>
    <s v="GBP"/>
    <n v="1433076298"/>
    <x v="3678"/>
    <n v="1430052298"/>
    <b v="0"/>
    <n v="31"/>
    <b v="1"/>
    <s v="theater/plays"/>
    <n v="66.13"/>
    <x v="1"/>
    <n v="2015"/>
    <x v="6"/>
  </r>
  <r>
    <n v="110"/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x v="3679"/>
    <n v="1401214581"/>
    <b v="0"/>
    <n v="30"/>
    <b v="1"/>
    <s v="theater/plays"/>
    <n v="73.400000000000006"/>
    <x v="1"/>
    <n v="2014"/>
    <x v="6"/>
  </r>
  <r>
    <n v="113"/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x v="3680"/>
    <n v="1473850434"/>
    <b v="0"/>
    <n v="34"/>
    <b v="1"/>
    <s v="theater/plays"/>
    <n v="99.5"/>
    <x v="1"/>
    <n v="2016"/>
    <x v="6"/>
  </r>
  <r>
    <n v="112"/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x v="3681"/>
    <n v="1452008290"/>
    <b v="0"/>
    <n v="18"/>
    <b v="1"/>
    <s v="theater/plays"/>
    <n v="62.17"/>
    <x v="1"/>
    <n v="2016"/>
    <x v="6"/>
  </r>
  <r>
    <n v="139"/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x v="3682"/>
    <n v="1399998418"/>
    <b v="0"/>
    <n v="67"/>
    <b v="1"/>
    <s v="theater/plays"/>
    <n v="62.33"/>
    <x v="1"/>
    <n v="2014"/>
    <x v="6"/>
  </r>
  <r>
    <n v="111"/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x v="3683"/>
    <n v="1474339696"/>
    <b v="0"/>
    <n v="66"/>
    <b v="1"/>
    <s v="theater/plays"/>
    <n v="58.79"/>
    <x v="1"/>
    <n v="2016"/>
    <x v="6"/>
  </r>
  <r>
    <n v="139"/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x v="3684"/>
    <n v="1438575586"/>
    <b v="0"/>
    <n v="23"/>
    <b v="1"/>
    <s v="theater/plays"/>
    <n v="45.35"/>
    <x v="1"/>
    <n v="2015"/>
    <x v="6"/>
  </r>
  <r>
    <n v="106"/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x v="3685"/>
    <n v="1398348859"/>
    <b v="0"/>
    <n v="126"/>
    <b v="1"/>
    <s v="theater/plays"/>
    <n v="41.94"/>
    <x v="1"/>
    <n v="2014"/>
    <x v="6"/>
  </r>
  <r>
    <n v="101"/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x v="3686"/>
    <n v="1439567660"/>
    <b v="0"/>
    <n v="6"/>
    <b v="1"/>
    <s v="theater/plays"/>
    <n v="59.17"/>
    <x v="1"/>
    <n v="2015"/>
    <x v="6"/>
  </r>
  <r>
    <n v="100"/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x v="3687"/>
    <n v="1401254055"/>
    <b v="0"/>
    <n v="25"/>
    <b v="1"/>
    <s v="theater/plays"/>
    <n v="200.49"/>
    <x v="1"/>
    <n v="2014"/>
    <x v="6"/>
  </r>
  <r>
    <n v="109"/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x v="3688"/>
    <n v="1404932004"/>
    <b v="0"/>
    <n v="39"/>
    <b v="1"/>
    <s v="theater/plays"/>
    <n v="83.97"/>
    <x v="1"/>
    <n v="2014"/>
    <x v="6"/>
  </r>
  <r>
    <n v="118"/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x v="3689"/>
    <n v="1432410639"/>
    <b v="0"/>
    <n v="62"/>
    <b v="1"/>
    <s v="theater/plays"/>
    <n v="57.26"/>
    <x v="1"/>
    <n v="2015"/>
    <x v="6"/>
  </r>
  <r>
    <n v="120"/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x v="3690"/>
    <n v="1414506083"/>
    <b v="0"/>
    <n v="31"/>
    <b v="1"/>
    <s v="theater/plays"/>
    <n v="58.06"/>
    <x v="1"/>
    <n v="2014"/>
    <x v="6"/>
  </r>
  <r>
    <n v="128"/>
    <n v="3691"/>
    <s v="Most Dangerous Man in America (WEB DuBois) by Amiri  Baraka"/>
    <s v="World Premiere of last play written by Amiri Baraka"/>
    <x v="79"/>
    <n v="51184"/>
    <x v="0"/>
    <x v="0"/>
    <s v="USD"/>
    <n v="1425272340"/>
    <x v="3691"/>
    <n v="1421426929"/>
    <b v="0"/>
    <n v="274"/>
    <b v="1"/>
    <s v="theater/plays"/>
    <n v="186.8"/>
    <x v="1"/>
    <n v="2015"/>
    <x v="6"/>
  </r>
  <r>
    <n v="126"/>
    <n v="3692"/>
    <s v="An Evening With Durang"/>
    <s v="Help us independently produce two great comedies by Christopher Durang."/>
    <x v="28"/>
    <n v="1260"/>
    <x v="0"/>
    <x v="0"/>
    <s v="USD"/>
    <n v="1411084800"/>
    <x v="3692"/>
    <n v="1410304179"/>
    <b v="0"/>
    <n v="17"/>
    <b v="1"/>
    <s v="theater/plays"/>
    <n v="74.12"/>
    <x v="1"/>
    <n v="2014"/>
    <x v="6"/>
  </r>
  <r>
    <n v="129"/>
    <n v="3693"/>
    <s v="Jason (Georgia on My Mind)"/>
    <s v="Jason (Georgia on My Mind), a solo play about a modern quest to the Republic of Georgia in the ancient steps of Jason &amp; the Argonauts"/>
    <x v="422"/>
    <n v="430"/>
    <x v="0"/>
    <x v="1"/>
    <s v="GBP"/>
    <n v="1448922600"/>
    <x v="3693"/>
    <n v="1446352529"/>
    <b v="0"/>
    <n v="14"/>
    <b v="1"/>
    <s v="theater/plays"/>
    <n v="30.71"/>
    <x v="1"/>
    <n v="2015"/>
    <x v="6"/>
  </r>
  <r>
    <n v="107"/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x v="3694"/>
    <n v="1461985967"/>
    <b v="0"/>
    <n v="60"/>
    <b v="1"/>
    <s v="theater/plays"/>
    <n v="62.67"/>
    <x v="1"/>
    <n v="2016"/>
    <x v="6"/>
  </r>
  <r>
    <n v="100"/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x v="3695"/>
    <n v="1419281610"/>
    <b v="0"/>
    <n v="33"/>
    <b v="1"/>
    <s v="theater/plays"/>
    <n v="121.36"/>
    <x v="1"/>
    <n v="2014"/>
    <x v="6"/>
  </r>
  <r>
    <n v="155"/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x v="3696"/>
    <n v="1418654916"/>
    <b v="0"/>
    <n v="78"/>
    <b v="1"/>
    <s v="theater/plays"/>
    <n v="39.74"/>
    <x v="1"/>
    <n v="2014"/>
    <x v="6"/>
  </r>
  <r>
    <n v="108"/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x v="3697"/>
    <n v="1461064248"/>
    <b v="0"/>
    <n v="30"/>
    <b v="1"/>
    <s v="theater/plays"/>
    <n v="72"/>
    <x v="1"/>
    <n v="2016"/>
    <x v="6"/>
  </r>
  <r>
    <n v="111"/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x v="3698"/>
    <n v="1454354487"/>
    <b v="0"/>
    <n v="136"/>
    <b v="1"/>
    <s v="theater/plays"/>
    <n v="40.630000000000003"/>
    <x v="1"/>
    <n v="2016"/>
    <x v="6"/>
  </r>
  <r>
    <n v="101"/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x v="3699"/>
    <n v="1410791216"/>
    <b v="0"/>
    <n v="40"/>
    <b v="1"/>
    <s v="theater/plays"/>
    <n v="63"/>
    <x v="1"/>
    <n v="2014"/>
    <x v="6"/>
  </r>
  <r>
    <n v="121"/>
    <n v="3700"/>
    <s v="Generations (Senior Project)"/>
    <s v="Help me produce the play I have written for my senior project!"/>
    <x v="2"/>
    <n v="606"/>
    <x v="0"/>
    <x v="0"/>
    <s v="USD"/>
    <n v="1412092800"/>
    <x v="3700"/>
    <n v="1409493800"/>
    <b v="0"/>
    <n v="18"/>
    <b v="1"/>
    <s v="theater/plays"/>
    <n v="33.67"/>
    <x v="1"/>
    <n v="2014"/>
    <x v="6"/>
  </r>
  <r>
    <n v="100"/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x v="3701"/>
    <n v="1430830793"/>
    <b v="0"/>
    <n v="39"/>
    <b v="1"/>
    <s v="theater/plays"/>
    <n v="38.590000000000003"/>
    <x v="1"/>
    <n v="2015"/>
    <x v="6"/>
  </r>
  <r>
    <n v="109"/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x v="3702"/>
    <n v="1464958484"/>
    <b v="0"/>
    <n v="21"/>
    <b v="1"/>
    <s v="theater/plays"/>
    <n v="155.94999999999999"/>
    <x v="1"/>
    <n v="2016"/>
    <x v="6"/>
  </r>
  <r>
    <n v="123"/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x v="0"/>
    <s v="USD"/>
    <n v="1471071540"/>
    <x v="3703"/>
    <n v="1467720388"/>
    <b v="0"/>
    <n v="30"/>
    <b v="1"/>
    <s v="theater/plays"/>
    <n v="43.2"/>
    <x v="1"/>
    <n v="2016"/>
    <x v="6"/>
  </r>
  <r>
    <n v="136"/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x v="3704"/>
    <n v="1459528394"/>
    <b v="0"/>
    <n v="27"/>
    <b v="1"/>
    <s v="theater/plays"/>
    <n v="15.15"/>
    <x v="1"/>
    <n v="2016"/>
    <x v="6"/>
  </r>
  <r>
    <n v="103"/>
    <n v="3705"/>
    <s v="Pennywinkle: A New Chicago Comedy"/>
    <s v="The play satirizes the Chicago improvisation scene exposing the rules of the craft and the eccentricities of its participants"/>
    <x v="423"/>
    <n v="2925"/>
    <x v="0"/>
    <x v="0"/>
    <s v="USD"/>
    <n v="1403546400"/>
    <x v="3705"/>
    <n v="1401714114"/>
    <b v="0"/>
    <n v="35"/>
    <b v="1"/>
    <s v="theater/plays"/>
    <n v="83.57"/>
    <x v="1"/>
    <n v="2014"/>
    <x v="6"/>
  </r>
  <r>
    <n v="121"/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x v="3706"/>
    <n v="1409262949"/>
    <b v="0"/>
    <n v="13"/>
    <b v="1"/>
    <s v="theater/plays"/>
    <n v="140"/>
    <x v="1"/>
    <n v="2014"/>
    <x v="6"/>
  </r>
  <r>
    <n v="186"/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x v="3707"/>
    <n v="1467335378"/>
    <b v="0"/>
    <n v="23"/>
    <b v="1"/>
    <s v="theater/plays"/>
    <n v="80.87"/>
    <x v="1"/>
    <n v="2016"/>
    <x v="6"/>
  </r>
  <r>
    <n v="300"/>
    <n v="3708"/>
    <s v="Much Ado About Nothing"/>
    <s v="Dear Stone Theater Company brings its inaugural production of Much Ado About Nothing to Logan Square, Chicago. Thanks for watching!"/>
    <x v="176"/>
    <n v="2100"/>
    <x v="0"/>
    <x v="0"/>
    <s v="USD"/>
    <n v="1404444286"/>
    <x v="3708"/>
    <n v="1403234686"/>
    <b v="0"/>
    <n v="39"/>
    <b v="1"/>
    <s v="theater/plays"/>
    <n v="53.85"/>
    <x v="1"/>
    <n v="2014"/>
    <x v="6"/>
  </r>
  <r>
    <n v="108"/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x v="3709"/>
    <n v="1401123546"/>
    <b v="0"/>
    <n v="35"/>
    <b v="1"/>
    <s v="theater/plays"/>
    <n v="30.93"/>
    <x v="1"/>
    <n v="2014"/>
    <x v="6"/>
  </r>
  <r>
    <n v="141"/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x v="3710"/>
    <n v="1425908988"/>
    <b v="0"/>
    <n v="27"/>
    <b v="1"/>
    <s v="theater/plays"/>
    <n v="67.959999999999994"/>
    <x v="1"/>
    <n v="2015"/>
    <x v="6"/>
  </r>
  <r>
    <n v="114"/>
    <n v="3711"/>
    <s v="The Youth Shakespeare Project 2014"/>
    <s v="Two teachers and twenty kids bring one of Shakespeare's plays to life!"/>
    <x v="2"/>
    <n v="570"/>
    <x v="0"/>
    <x v="0"/>
    <s v="USD"/>
    <n v="1402848000"/>
    <x v="3711"/>
    <n v="1400606573"/>
    <b v="0"/>
    <n v="21"/>
    <b v="1"/>
    <s v="theater/plays"/>
    <n v="27.14"/>
    <x v="1"/>
    <n v="2014"/>
    <x v="6"/>
  </r>
  <r>
    <n v="154"/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x v="3712"/>
    <n v="1431230867"/>
    <b v="0"/>
    <n v="104"/>
    <b v="1"/>
    <s v="theater/plays"/>
    <n v="110.87"/>
    <x v="1"/>
    <n v="2015"/>
    <x v="6"/>
  </r>
  <r>
    <n v="102"/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x v="3713"/>
    <n v="1463334166"/>
    <b v="0"/>
    <n v="19"/>
    <b v="1"/>
    <s v="theater/plays"/>
    <n v="106.84"/>
    <x v="1"/>
    <n v="2016"/>
    <x v="6"/>
  </r>
  <r>
    <n v="102"/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x v="3714"/>
    <n v="1429881667"/>
    <b v="0"/>
    <n v="97"/>
    <b v="1"/>
    <s v="theater/plays"/>
    <n v="105.52"/>
    <x v="1"/>
    <n v="2015"/>
    <x v="6"/>
  </r>
  <r>
    <n v="103"/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x v="3715"/>
    <n v="1422834819"/>
    <b v="0"/>
    <n v="27"/>
    <b v="1"/>
    <s v="theater/plays"/>
    <n v="132.96"/>
    <x v="1"/>
    <n v="2015"/>
    <x v="6"/>
  </r>
  <r>
    <n v="156"/>
    <n v="3716"/>
    <s v="Sylvia (a benefit show)"/>
    <s v="I am raising money to pay for the rights to produce Sylvia by A.R. Gurney. The show will be a fundraiser for Wayside Waifs."/>
    <x v="134"/>
    <n v="1246"/>
    <x v="0"/>
    <x v="0"/>
    <s v="USD"/>
    <n v="1453411109"/>
    <x v="3716"/>
    <n v="1450819109"/>
    <b v="0"/>
    <n v="24"/>
    <b v="1"/>
    <s v="theater/plays"/>
    <n v="51.92"/>
    <x v="1"/>
    <n v="2015"/>
    <x v="6"/>
  </r>
  <r>
    <n v="101"/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x v="3717"/>
    <n v="1428526049"/>
    <b v="0"/>
    <n v="13"/>
    <b v="1"/>
    <s v="theater/plays"/>
    <n v="310"/>
    <x v="1"/>
    <n v="2015"/>
    <x v="6"/>
  </r>
  <r>
    <n v="239"/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x v="3718"/>
    <n v="1422465075"/>
    <b v="0"/>
    <n v="46"/>
    <b v="1"/>
    <s v="theater/plays"/>
    <n v="26.02"/>
    <x v="1"/>
    <n v="2015"/>
    <x v="6"/>
  </r>
  <r>
    <n v="210"/>
    <n v="3719"/>
    <s v="Corium"/>
    <s v="A new piece of physical theatre about love, regret and longing."/>
    <x v="48"/>
    <n v="420"/>
    <x v="0"/>
    <x v="1"/>
    <s v="GBP"/>
    <n v="1434994266"/>
    <x v="3719"/>
    <n v="1432402266"/>
    <b v="0"/>
    <n v="4"/>
    <b v="1"/>
    <s v="theater/plays"/>
    <n v="105"/>
    <x v="1"/>
    <n v="2015"/>
    <x v="6"/>
  </r>
  <r>
    <n v="105"/>
    <n v="3720"/>
    <s v="Lakotas and the American Theatre"/>
    <s v="Breaking the American Indian stereotype in the American Theatre."/>
    <x v="126"/>
    <n v="3449"/>
    <x v="0"/>
    <x v="0"/>
    <s v="USD"/>
    <n v="1435881006"/>
    <x v="3720"/>
    <n v="1433980206"/>
    <b v="0"/>
    <n v="40"/>
    <b v="1"/>
    <s v="theater/plays"/>
    <n v="86.23"/>
    <x v="1"/>
    <n v="2015"/>
    <x v="6"/>
  </r>
  <r>
    <n v="101"/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x v="3721"/>
    <n v="1413412084"/>
    <b v="0"/>
    <n v="44"/>
    <b v="1"/>
    <s v="theater/plays"/>
    <n v="114.55"/>
    <x v="1"/>
    <n v="2014"/>
    <x v="6"/>
  </r>
  <r>
    <n v="111"/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x v="3722"/>
    <n v="1452614847"/>
    <b v="0"/>
    <n v="35"/>
    <b v="1"/>
    <s v="theater/plays"/>
    <n v="47.66"/>
    <x v="1"/>
    <n v="2016"/>
    <x v="6"/>
  </r>
  <r>
    <n v="102"/>
    <n v="3723"/>
    <s v="Beauty and the Beast"/>
    <s v="Saltmine Theatre Company present Beauty and the Beast:"/>
    <x v="37"/>
    <n v="4592"/>
    <x v="0"/>
    <x v="1"/>
    <s v="GBP"/>
    <n v="1417374262"/>
    <x v="3723"/>
    <n v="1414778662"/>
    <b v="0"/>
    <n v="63"/>
    <b v="1"/>
    <s v="theater/plays"/>
    <n v="72.89"/>
    <x v="1"/>
    <n v="2014"/>
    <x v="6"/>
  </r>
  <r>
    <n v="103"/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x v="1"/>
    <s v="GBP"/>
    <n v="1462402800"/>
    <x v="3724"/>
    <n v="1459856860"/>
    <b v="0"/>
    <n v="89"/>
    <b v="1"/>
    <s v="theater/plays"/>
    <n v="49.55"/>
    <x v="1"/>
    <n v="2016"/>
    <x v="6"/>
  </r>
  <r>
    <n v="127"/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x v="3725"/>
    <n v="1454366467"/>
    <b v="0"/>
    <n v="15"/>
    <b v="1"/>
    <s v="theater/plays"/>
    <n v="25.4"/>
    <x v="1"/>
    <n v="2016"/>
    <x v="6"/>
  </r>
  <r>
    <n v="339"/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x v="3726"/>
    <n v="1459567371"/>
    <b v="0"/>
    <n v="46"/>
    <b v="1"/>
    <s v="theater/plays"/>
    <n v="62.59"/>
    <x v="1"/>
    <n v="2016"/>
    <x v="6"/>
  </r>
  <r>
    <n v="101"/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x v="3727"/>
    <n v="1474273294"/>
    <b v="0"/>
    <n v="33"/>
    <b v="1"/>
    <s v="theater/plays"/>
    <n v="61.06"/>
    <x v="1"/>
    <n v="2016"/>
    <x v="6"/>
  </r>
  <r>
    <n v="9"/>
    <n v="3728"/>
    <s v="Bare Bones Shakespeare 2015-16 Season"/>
    <s v="Bare Bones Shakespeare's first season will start with a DFW school touring show: Romeo and Juliet."/>
    <x v="22"/>
    <n v="1862"/>
    <x v="2"/>
    <x v="0"/>
    <s v="USD"/>
    <n v="1439957176"/>
    <x v="3728"/>
    <n v="1437365176"/>
    <b v="0"/>
    <n v="31"/>
    <b v="0"/>
    <s v="theater/plays"/>
    <n v="60.06"/>
    <x v="1"/>
    <n v="2015"/>
    <x v="6"/>
  </r>
  <r>
    <n v="7"/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x v="0"/>
    <s v="USD"/>
    <n v="1427082912"/>
    <x v="3729"/>
    <n v="1423198512"/>
    <b v="0"/>
    <n v="5"/>
    <b v="0"/>
    <s v="theater/plays"/>
    <n v="72.400000000000006"/>
    <x v="1"/>
    <n v="2015"/>
    <x v="6"/>
  </r>
  <r>
    <n v="10"/>
    <n v="3730"/>
    <s v="Mark Twain is Hell for the Company - Original Play"/>
    <s v="&quot;MARK TWAIN IS HELL FOR THE COMPANY&quot; is an original theatrical production created and under development by Jeff Lowe."/>
    <x v="28"/>
    <n v="100"/>
    <x v="2"/>
    <x v="0"/>
    <s v="USD"/>
    <n v="1439828159"/>
    <x v="3730"/>
    <n v="1437236159"/>
    <b v="0"/>
    <n v="1"/>
    <b v="0"/>
    <s v="theater/plays"/>
    <n v="100"/>
    <x v="1"/>
    <n v="2015"/>
    <x v="6"/>
  </r>
  <r>
    <n v="11"/>
    <n v="3731"/>
    <s v="The Rabbit on the Moon"/>
    <s v="A long distance wrong number leads to love, but with Emily flying in to finally meet, Nick somehow forgot to mention he's blind."/>
    <x v="62"/>
    <n v="620"/>
    <x v="2"/>
    <x v="0"/>
    <s v="USD"/>
    <n v="1420860180"/>
    <x v="3731"/>
    <n v="1418234646"/>
    <b v="0"/>
    <n v="12"/>
    <b v="0"/>
    <s v="theater/plays"/>
    <n v="51.67"/>
    <x v="1"/>
    <n v="2014"/>
    <x v="6"/>
  </r>
  <r>
    <n v="15"/>
    <n v="3732"/>
    <s v="Elektra Bekent - Afstudeervoorstelling"/>
    <s v="Mijn solo voorstelling gaat over Elektra (Sophokles) en hoe zij als jongere alles beleeft en meemaakt!"/>
    <x v="16"/>
    <n v="131"/>
    <x v="2"/>
    <x v="9"/>
    <s v="EUR"/>
    <n v="1422100800"/>
    <x v="3732"/>
    <n v="1416932133"/>
    <b v="0"/>
    <n v="4"/>
    <b v="0"/>
    <s v="theater/plays"/>
    <n v="32.75"/>
    <x v="1"/>
    <n v="2014"/>
    <x v="6"/>
  </r>
  <r>
    <n v="0"/>
    <n v="3733"/>
    <s v="laughter in the hood"/>
    <s v="want to donate tickets to residents who live in the community that cant afford the 35.00 price of ticket"/>
    <x v="15"/>
    <n v="0"/>
    <x v="2"/>
    <x v="0"/>
    <s v="USD"/>
    <n v="1429396200"/>
    <x v="3733"/>
    <n v="1428539708"/>
    <b v="0"/>
    <n v="0"/>
    <b v="0"/>
    <s v="theater/plays"/>
    <n v="0"/>
    <x v="1"/>
    <n v="2015"/>
    <x v="6"/>
  </r>
  <r>
    <n v="28"/>
    <n v="3734"/>
    <s v="Shakespeare in Sarajevo"/>
    <s v="Shakespeare's plays have an important message for the world. Bosnia needs to hear. Bring Shakespeare to Sarajevo! Fund performances!"/>
    <x v="15"/>
    <n v="427"/>
    <x v="2"/>
    <x v="0"/>
    <s v="USD"/>
    <n v="1432589896"/>
    <x v="3734"/>
    <n v="1427405896"/>
    <b v="0"/>
    <n v="7"/>
    <b v="0"/>
    <s v="theater/plays"/>
    <n v="61"/>
    <x v="1"/>
    <n v="2015"/>
    <x v="6"/>
  </r>
  <r>
    <n v="13"/>
    <n v="3735"/>
    <s v="Women Beware Women"/>
    <s v="Young Actor's taking on a Jacobean tragedy. Family, betrayal, love, lust, sex and death."/>
    <x v="325"/>
    <n v="20"/>
    <x v="2"/>
    <x v="1"/>
    <s v="GBP"/>
    <n v="1432831089"/>
    <x v="3735"/>
    <n v="1430239089"/>
    <b v="0"/>
    <n v="2"/>
    <b v="0"/>
    <s v="theater/plays"/>
    <n v="10"/>
    <x v="1"/>
    <n v="2015"/>
    <x v="6"/>
  </r>
  <r>
    <n v="1"/>
    <n v="3736"/>
    <s v="Hot Dogs a new play by Suhayla El-Bushra"/>
    <s v="Hot Dogs is a new play that tackles sexism in schools and addresses issues that current sex/relationship education fails to."/>
    <x v="15"/>
    <n v="10"/>
    <x v="2"/>
    <x v="1"/>
    <s v="GBP"/>
    <n v="1427133600"/>
    <x v="3736"/>
    <n v="1423847093"/>
    <b v="0"/>
    <n v="1"/>
    <b v="0"/>
    <s v="theater/plays"/>
    <n v="10"/>
    <x v="1"/>
    <n v="2015"/>
    <x v="6"/>
  </r>
  <r>
    <n v="21"/>
    <n v="3737"/>
    <s v="Measure For Measure"/>
    <s v="The ASU Theatre and Shakespeare Club presents Measure For Measure directed by Jordyn Ochser."/>
    <x v="176"/>
    <n v="150"/>
    <x v="2"/>
    <x v="0"/>
    <s v="USD"/>
    <n v="1447311540"/>
    <x v="3737"/>
    <n v="1445358903"/>
    <b v="0"/>
    <n v="4"/>
    <b v="0"/>
    <s v="theater/plays"/>
    <n v="37.5"/>
    <x v="1"/>
    <n v="2015"/>
    <x v="6"/>
  </r>
  <r>
    <n v="18"/>
    <n v="3738"/>
    <s v="'GULF' - a new play by PIVOT THEATRE"/>
    <s v="A filmic, fast-paced exploration of trust, making its debut at Camden People's Theatre this July."/>
    <x v="15"/>
    <n v="270"/>
    <x v="2"/>
    <x v="1"/>
    <s v="GBP"/>
    <n v="1405461600"/>
    <x v="3738"/>
    <n v="1403562705"/>
    <b v="0"/>
    <n v="6"/>
    <b v="0"/>
    <s v="theater/plays"/>
    <n v="45"/>
    <x v="1"/>
    <n v="2014"/>
    <x v="6"/>
  </r>
  <r>
    <n v="20"/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x v="1"/>
    <s v="GBP"/>
    <n v="1468752468"/>
    <x v="3739"/>
    <n v="1467024468"/>
    <b v="0"/>
    <n v="8"/>
    <b v="0"/>
    <s v="theater/plays"/>
    <n v="100.63"/>
    <x v="1"/>
    <n v="2016"/>
    <x v="6"/>
  </r>
  <r>
    <n v="18"/>
    <n v="3740"/>
    <s v="dasGROUP Theatre: Savage in Limbo"/>
    <s v="Savage in Limbo is the pilot production of dasGROUP Theatre; a Dallas-based production company with an eye for grit &amp; love of theatre."/>
    <x v="13"/>
    <n v="358"/>
    <x v="2"/>
    <x v="0"/>
    <s v="USD"/>
    <n v="1407808438"/>
    <x v="3740"/>
    <n v="1405217355"/>
    <b v="0"/>
    <n v="14"/>
    <b v="0"/>
    <s v="theater/plays"/>
    <n v="25.57"/>
    <x v="1"/>
    <n v="2014"/>
    <x v="6"/>
  </r>
  <r>
    <n v="0"/>
    <n v="3741"/>
    <s v="Open House Theater"/>
    <s v="A small community with a love for theater would like to continue. Help the children of this community continue."/>
    <x v="22"/>
    <n v="0"/>
    <x v="2"/>
    <x v="0"/>
    <s v="USD"/>
    <n v="1450389950"/>
    <x v="3741"/>
    <n v="1447797950"/>
    <b v="0"/>
    <n v="0"/>
    <b v="0"/>
    <s v="theater/plays"/>
    <n v="0"/>
    <x v="1"/>
    <n v="2015"/>
    <x v="6"/>
  </r>
  <r>
    <n v="2"/>
    <n v="3742"/>
    <s v="The Jennings Family Reunion"/>
    <s v="In the midst of dealing with sending their son off to the army, Mitch and Melanie Jennings plan a family reunion to ease their sorrow."/>
    <x v="10"/>
    <n v="100"/>
    <x v="2"/>
    <x v="0"/>
    <s v="USD"/>
    <n v="1409980144"/>
    <x v="3742"/>
    <n v="1407388144"/>
    <b v="0"/>
    <n v="4"/>
    <b v="0"/>
    <s v="theater/plays"/>
    <n v="25"/>
    <x v="1"/>
    <n v="2014"/>
    <x v="6"/>
  </r>
  <r>
    <n v="0"/>
    <n v="3743"/>
    <s v="Down the Mississippi"/>
    <s v="I'm taking the Adventures of Huckleberry Finn puppet show down the Mississippi River!"/>
    <x v="41"/>
    <n v="0"/>
    <x v="2"/>
    <x v="0"/>
    <s v="USD"/>
    <n v="1404406964"/>
    <x v="3743"/>
    <n v="1401814964"/>
    <b v="0"/>
    <n v="0"/>
    <b v="0"/>
    <s v="theater/plays"/>
    <n v="0"/>
    <x v="1"/>
    <n v="2014"/>
    <x v="6"/>
  </r>
  <r>
    <n v="0"/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n v="1404532740"/>
    <x v="3744"/>
    <n v="1401823952"/>
    <b v="0"/>
    <n v="0"/>
    <b v="0"/>
    <s v="theater/plays"/>
    <n v="0"/>
    <x v="1"/>
    <n v="2014"/>
    <x v="6"/>
  </r>
  <r>
    <n v="10"/>
    <n v="3745"/>
    <s v="Tyke Theatre Web Show"/>
    <s v="Tyke wants to expand her puppet theater show to weekly online web shows and is looking for backers."/>
    <x v="213"/>
    <n v="10"/>
    <x v="2"/>
    <x v="0"/>
    <s v="USD"/>
    <n v="1407689102"/>
    <x v="3745"/>
    <n v="1405097102"/>
    <b v="0"/>
    <n v="1"/>
    <b v="0"/>
    <s v="theater/plays"/>
    <n v="10"/>
    <x v="1"/>
    <n v="2014"/>
    <x v="6"/>
  </r>
  <r>
    <n v="2"/>
    <n v="3746"/>
    <s v="Stage Play Production - &quot;I Love You to Death&quot;"/>
    <s v="Generational curses CAN be broken...right?"/>
    <x v="0"/>
    <n v="202"/>
    <x v="2"/>
    <x v="0"/>
    <s v="USD"/>
    <n v="1475918439"/>
    <x v="3746"/>
    <n v="1473326439"/>
    <b v="0"/>
    <n v="1"/>
    <b v="0"/>
    <s v="theater/plays"/>
    <n v="202"/>
    <x v="1"/>
    <n v="2016"/>
    <x v="6"/>
  </r>
  <r>
    <n v="1"/>
    <n v="3747"/>
    <s v="Counting Stars"/>
    <s v="The world premiere of an astonishing new play by acclaimed writer Atiha Sen Gupta."/>
    <x v="30"/>
    <n v="25"/>
    <x v="2"/>
    <x v="1"/>
    <s v="GBP"/>
    <n v="1436137140"/>
    <x v="3747"/>
    <n v="1433833896"/>
    <b v="0"/>
    <n v="1"/>
    <b v="0"/>
    <s v="theater/plays"/>
    <n v="25"/>
    <x v="1"/>
    <n v="2015"/>
    <x v="6"/>
  </r>
  <r>
    <n v="104"/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x v="3748"/>
    <n v="1453827436"/>
    <b v="0"/>
    <n v="52"/>
    <b v="1"/>
    <s v="theater/musical"/>
    <n v="99.54"/>
    <x v="1"/>
    <n v="2016"/>
    <x v="40"/>
  </r>
  <r>
    <n v="105"/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x v="3749"/>
    <n v="1459220588"/>
    <b v="0"/>
    <n v="7"/>
    <b v="1"/>
    <s v="theater/musical"/>
    <n v="75"/>
    <x v="1"/>
    <n v="2016"/>
    <x v="40"/>
  </r>
  <r>
    <n v="100"/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x v="3750"/>
    <n v="1421105608"/>
    <b v="0"/>
    <n v="28"/>
    <b v="1"/>
    <s v="theater/musical"/>
    <n v="215.25"/>
    <x v="1"/>
    <n v="2015"/>
    <x v="40"/>
  </r>
  <r>
    <n v="133"/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x v="3751"/>
    <n v="1454460673"/>
    <b v="0"/>
    <n v="11"/>
    <b v="1"/>
    <s v="theater/musical"/>
    <n v="120.55"/>
    <x v="1"/>
    <n v="2016"/>
    <x v="40"/>
  </r>
  <r>
    <n v="113"/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x v="3752"/>
    <n v="1473189335"/>
    <b v="0"/>
    <n v="15"/>
    <b v="1"/>
    <s v="theater/musical"/>
    <n v="37.67"/>
    <x v="1"/>
    <n v="2016"/>
    <x v="40"/>
  </r>
  <r>
    <n v="103"/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x v="3753"/>
    <n v="1430768800"/>
    <b v="0"/>
    <n v="30"/>
    <b v="1"/>
    <s v="theater/musical"/>
    <n v="172.23"/>
    <x v="1"/>
    <n v="2015"/>
    <x v="40"/>
  </r>
  <r>
    <n v="120"/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x v="3754"/>
    <n v="1403125737"/>
    <b v="0"/>
    <n v="27"/>
    <b v="1"/>
    <s v="theater/musical"/>
    <n v="111.11"/>
    <x v="1"/>
    <n v="2014"/>
    <x v="40"/>
  </r>
  <r>
    <n v="130"/>
    <n v="3755"/>
    <s v="Retro Rhapsody"/>
    <s v="We have formed an innovative company that aims to create musical comedic performances suitable for a range of venues."/>
    <x v="131"/>
    <n v="713"/>
    <x v="0"/>
    <x v="1"/>
    <s v="GBP"/>
    <n v="1460753307"/>
    <x v="3755"/>
    <n v="1458161307"/>
    <b v="0"/>
    <n v="28"/>
    <b v="1"/>
    <s v="theater/musical"/>
    <n v="25.46"/>
    <x v="1"/>
    <n v="2016"/>
    <x v="40"/>
  </r>
  <r>
    <n v="101"/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x v="3756"/>
    <n v="1399923198"/>
    <b v="0"/>
    <n v="17"/>
    <b v="1"/>
    <s v="theater/musical"/>
    <n v="267.64999999999998"/>
    <x v="1"/>
    <n v="2014"/>
    <x v="40"/>
  </r>
  <r>
    <n v="109"/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x v="3757"/>
    <n v="1415737515"/>
    <b v="0"/>
    <n v="50"/>
    <b v="1"/>
    <s v="theater/musical"/>
    <n v="75.959999999999994"/>
    <x v="1"/>
    <n v="2014"/>
    <x v="40"/>
  </r>
  <r>
    <n v="102"/>
    <n v="3758"/>
    <s v="Luigi's Ladies"/>
    <s v="LUIGI'S LADIES: an original one-woman musical comedy"/>
    <x v="15"/>
    <n v="1535"/>
    <x v="0"/>
    <x v="0"/>
    <s v="USD"/>
    <n v="1400475600"/>
    <x v="3758"/>
    <n v="1397819938"/>
    <b v="0"/>
    <n v="26"/>
    <b v="1"/>
    <s v="theater/musical"/>
    <n v="59.04"/>
    <x v="1"/>
    <n v="2014"/>
    <x v="40"/>
  </r>
  <r>
    <n v="110"/>
    <n v="3759"/>
    <s v="Pared Down Productions"/>
    <s v="A production company specializing in small-scale musicals"/>
    <x v="23"/>
    <n v="4409.7700000000004"/>
    <x v="0"/>
    <x v="0"/>
    <s v="USD"/>
    <n v="1440556553"/>
    <x v="3759"/>
    <n v="1435372553"/>
    <b v="0"/>
    <n v="88"/>
    <b v="1"/>
    <s v="theater/musical"/>
    <n v="50.11"/>
    <x v="1"/>
    <n v="2015"/>
    <x v="40"/>
  </r>
  <r>
    <n v="101"/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x v="3760"/>
    <n v="1397133386"/>
    <b v="0"/>
    <n v="91"/>
    <b v="1"/>
    <s v="theater/musical"/>
    <n v="55.5"/>
    <x v="1"/>
    <n v="2014"/>
    <x v="40"/>
  </r>
  <r>
    <n v="100"/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x v="3761"/>
    <n v="1434625937"/>
    <b v="0"/>
    <n v="3"/>
    <b v="1"/>
    <s v="theater/musical"/>
    <n v="166.67"/>
    <x v="1"/>
    <n v="2015"/>
    <x v="40"/>
  </r>
  <r>
    <n v="106"/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x v="3762"/>
    <n v="1436383889"/>
    <b v="0"/>
    <n v="28"/>
    <b v="1"/>
    <s v="theater/musical"/>
    <n v="47.43"/>
    <x v="1"/>
    <n v="2015"/>
    <x v="40"/>
  </r>
  <r>
    <n v="100"/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x v="3763"/>
    <n v="1425319226"/>
    <b v="0"/>
    <n v="77"/>
    <b v="1"/>
    <s v="theater/musical"/>
    <n v="64.94"/>
    <x v="1"/>
    <n v="2015"/>
    <x v="40"/>
  </r>
  <r>
    <n v="100"/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x v="3764"/>
    <n v="1462824832"/>
    <b v="0"/>
    <n v="27"/>
    <b v="1"/>
    <s v="theater/musical"/>
    <n v="55.56"/>
    <x v="1"/>
    <n v="2016"/>
    <x v="40"/>
  </r>
  <r>
    <n v="113"/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x v="3765"/>
    <n v="1404153482"/>
    <b v="0"/>
    <n v="107"/>
    <b v="1"/>
    <s v="theater/musical"/>
    <n v="74.22"/>
    <x v="1"/>
    <n v="2014"/>
    <x v="40"/>
  </r>
  <r>
    <n v="103"/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x v="3766"/>
    <n v="1401336045"/>
    <b v="0"/>
    <n v="96"/>
    <b v="1"/>
    <s v="theater/musical"/>
    <n v="106.93"/>
    <x v="1"/>
    <n v="2014"/>
    <x v="40"/>
  </r>
  <r>
    <n v="117"/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x v="3767"/>
    <n v="1423960097"/>
    <b v="0"/>
    <n v="56"/>
    <b v="1"/>
    <s v="theater/musical"/>
    <n v="41.7"/>
    <x v="1"/>
    <n v="2015"/>
    <x v="40"/>
  </r>
  <r>
    <n v="108"/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x v="3768"/>
    <n v="1400002090"/>
    <b v="0"/>
    <n v="58"/>
    <b v="1"/>
    <s v="theater/musical"/>
    <n v="74.239999999999995"/>
    <x v="1"/>
    <n v="2014"/>
    <x v="40"/>
  </r>
  <r>
    <n v="100"/>
    <n v="3769"/>
    <s v="The Last Five Years Distinction Project"/>
    <s v="&quot;I wanted to tell the story of two people in love, who were never in the same place at the same time.&quot;- Jason Robert Brown"/>
    <x v="184"/>
    <n v="1100"/>
    <x v="0"/>
    <x v="0"/>
    <s v="USD"/>
    <n v="1460730079"/>
    <x v="3769"/>
    <n v="1458138079"/>
    <b v="0"/>
    <n v="15"/>
    <b v="1"/>
    <s v="theater/musical"/>
    <n v="73.33"/>
    <x v="1"/>
    <n v="2016"/>
    <x v="40"/>
  </r>
  <r>
    <n v="100"/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x v="3770"/>
    <n v="1431642010"/>
    <b v="0"/>
    <n v="20"/>
    <b v="1"/>
    <s v="theater/musical"/>
    <n v="100"/>
    <x v="1"/>
    <n v="2015"/>
    <x v="40"/>
  </r>
  <r>
    <n v="146"/>
    <n v="3771"/>
    <s v="COME OUT SWINGIN'!"/>
    <s v="I would like to make a demo recording of six songs from COME OUT SWINGIN'!"/>
    <x v="28"/>
    <n v="1460"/>
    <x v="0"/>
    <x v="0"/>
    <s v="USD"/>
    <n v="1463529600"/>
    <x v="3771"/>
    <n v="1462307652"/>
    <b v="0"/>
    <n v="38"/>
    <b v="1"/>
    <s v="theater/musical"/>
    <n v="38.42"/>
    <x v="1"/>
    <n v="2016"/>
    <x v="40"/>
  </r>
  <r>
    <n v="110"/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x v="3772"/>
    <n v="1478616506"/>
    <b v="0"/>
    <n v="33"/>
    <b v="1"/>
    <s v="theater/musical"/>
    <n v="166.97"/>
    <x v="1"/>
    <n v="2016"/>
    <x v="40"/>
  </r>
  <r>
    <n v="108"/>
    <n v="3773"/>
    <s v="Dundee: A Hip-Hopera"/>
    <s v="A dramatic hip-hopera, inspired from monologues written by the performers."/>
    <x v="10"/>
    <n v="5410"/>
    <x v="0"/>
    <x v="0"/>
    <s v="USD"/>
    <n v="1479175680"/>
    <x v="3773"/>
    <n v="1476317247"/>
    <b v="0"/>
    <n v="57"/>
    <b v="1"/>
    <s v="theater/musical"/>
    <n v="94.91"/>
    <x v="1"/>
    <n v="2016"/>
    <x v="40"/>
  </r>
  <r>
    <n v="100"/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x v="3774"/>
    <n v="1427223655"/>
    <b v="0"/>
    <n v="25"/>
    <b v="1"/>
    <s v="theater/musical"/>
    <n v="100"/>
    <x v="1"/>
    <n v="2015"/>
    <x v="40"/>
  </r>
  <r>
    <n v="100"/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x v="3775"/>
    <n v="1426199843"/>
    <b v="0"/>
    <n v="14"/>
    <b v="1"/>
    <s v="theater/musical"/>
    <n v="143.21"/>
    <x v="1"/>
    <n v="2015"/>
    <x v="40"/>
  </r>
  <r>
    <n v="107"/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x v="3776"/>
    <n v="1403599778"/>
    <b v="0"/>
    <n v="94"/>
    <b v="1"/>
    <s v="theater/musical"/>
    <n v="90.82"/>
    <x v="1"/>
    <n v="2014"/>
    <x v="40"/>
  </r>
  <r>
    <n v="143"/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x v="3777"/>
    <n v="1409884821"/>
    <b v="0"/>
    <n v="59"/>
    <b v="1"/>
    <s v="theater/musical"/>
    <n v="48.54"/>
    <x v="1"/>
    <n v="2014"/>
    <x v="40"/>
  </r>
  <r>
    <n v="105"/>
    <n v="3778"/>
    <s v="Give a Puppet a Hand"/>
    <s v="Sponsor an AVENUE Q puppet for The Barn Players April 2015 production."/>
    <x v="262"/>
    <n v="2521"/>
    <x v="0"/>
    <x v="0"/>
    <s v="USD"/>
    <n v="1423942780"/>
    <x v="3778"/>
    <n v="1418758780"/>
    <b v="0"/>
    <n v="36"/>
    <b v="1"/>
    <s v="theater/musical"/>
    <n v="70.03"/>
    <x v="1"/>
    <n v="2014"/>
    <x v="40"/>
  </r>
  <r>
    <n v="104"/>
    <n v="3779"/>
    <s v="&quot;The Last Adam&quot; A New Musical, NYC reading"/>
    <s v="A fresh, re-telling of the Jesus story for a new generation."/>
    <x v="36"/>
    <n v="15597"/>
    <x v="0"/>
    <x v="0"/>
    <s v="USD"/>
    <n v="1459010340"/>
    <x v="3779"/>
    <n v="1456421940"/>
    <b v="0"/>
    <n v="115"/>
    <b v="1"/>
    <s v="theater/musical"/>
    <n v="135.63"/>
    <x v="1"/>
    <n v="2016"/>
    <x v="40"/>
  </r>
  <r>
    <n v="120"/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x v="3780"/>
    <n v="1433999785"/>
    <b v="0"/>
    <n v="30"/>
    <b v="1"/>
    <s v="theater/musical"/>
    <n v="100"/>
    <x v="1"/>
    <n v="2015"/>
    <x v="40"/>
  </r>
  <r>
    <n v="110"/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x v="3781"/>
    <n v="1408050685"/>
    <b v="0"/>
    <n v="52"/>
    <b v="1"/>
    <s v="theater/musical"/>
    <n v="94.9"/>
    <x v="1"/>
    <n v="2014"/>
    <x v="40"/>
  </r>
  <r>
    <n v="102"/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x v="3782"/>
    <n v="1466887297"/>
    <b v="0"/>
    <n v="27"/>
    <b v="1"/>
    <s v="theater/musical"/>
    <n v="75.37"/>
    <x v="1"/>
    <n v="2016"/>
    <x v="40"/>
  </r>
  <r>
    <n v="129"/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x v="3783"/>
    <n v="1455938520"/>
    <b v="0"/>
    <n v="24"/>
    <b v="1"/>
    <s v="theater/musical"/>
    <n v="64.459999999999994"/>
    <x v="1"/>
    <n v="2016"/>
    <x v="40"/>
  </r>
  <r>
    <n v="115"/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x v="3784"/>
    <n v="1465601532"/>
    <b v="0"/>
    <n v="10"/>
    <b v="1"/>
    <s v="theater/musical"/>
    <n v="115"/>
    <x v="1"/>
    <n v="2016"/>
    <x v="40"/>
  </r>
  <r>
    <n v="151"/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x v="3785"/>
    <n v="1467040769"/>
    <b v="0"/>
    <n v="30"/>
    <b v="1"/>
    <s v="theater/musical"/>
    <n v="100.5"/>
    <x v="1"/>
    <n v="2016"/>
    <x v="40"/>
  </r>
  <r>
    <n v="111"/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x v="3786"/>
    <n v="1461718475"/>
    <b v="0"/>
    <n v="71"/>
    <b v="1"/>
    <s v="theater/musical"/>
    <n v="93.77"/>
    <x v="1"/>
    <n v="2016"/>
    <x v="40"/>
  </r>
  <r>
    <n v="100"/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x v="3787"/>
    <n v="1434113406"/>
    <b v="0"/>
    <n v="10"/>
    <b v="1"/>
    <s v="theater/musical"/>
    <n v="35.1"/>
    <x v="1"/>
    <n v="2015"/>
    <x v="40"/>
  </r>
  <r>
    <n v="1"/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x v="0"/>
    <s v="USD"/>
    <n v="1450887480"/>
    <x v="3788"/>
    <n v="1448469719"/>
    <b v="0"/>
    <n v="1"/>
    <b v="0"/>
    <s v="theater/musical"/>
    <n v="500"/>
    <x v="1"/>
    <n v="2015"/>
    <x v="40"/>
  </r>
  <r>
    <n v="3"/>
    <n v="3789"/>
    <s v="Austen a New Musical Play"/>
    <s v="This fabulous new play explores the little known love life of England's most famous romantic novelist, Jane Austen."/>
    <x v="424"/>
    <n v="116"/>
    <x v="2"/>
    <x v="1"/>
    <s v="GBP"/>
    <n v="1434395418"/>
    <x v="3789"/>
    <n v="1431630618"/>
    <b v="0"/>
    <n v="4"/>
    <b v="0"/>
    <s v="theater/musical"/>
    <n v="29"/>
    <x v="1"/>
    <n v="2015"/>
    <x v="40"/>
  </r>
  <r>
    <n v="0"/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n v="1479834023"/>
    <x v="3790"/>
    <n v="1477238423"/>
    <b v="0"/>
    <n v="0"/>
    <b v="0"/>
    <s v="theater/musical"/>
    <n v="0"/>
    <x v="1"/>
    <n v="2016"/>
    <x v="40"/>
  </r>
  <r>
    <n v="0"/>
    <n v="3791"/>
    <s v="Spin! at The Cumming Playhouse"/>
    <s v="Spin! is an original musical comedy-drama presented by Blue Palm Productions."/>
    <x v="15"/>
    <n v="0"/>
    <x v="2"/>
    <x v="0"/>
    <s v="USD"/>
    <n v="1404664592"/>
    <x v="3791"/>
    <n v="1399480592"/>
    <b v="0"/>
    <n v="0"/>
    <b v="0"/>
    <s v="theater/musical"/>
    <n v="0"/>
    <x v="1"/>
    <n v="2014"/>
    <x v="40"/>
  </r>
  <r>
    <n v="0"/>
    <n v="3792"/>
    <s v="BorikÃ©n: The Show"/>
    <s v="A cultural and historic journey through Puerto Rico's music and dance!"/>
    <x v="78"/>
    <n v="35"/>
    <x v="2"/>
    <x v="0"/>
    <s v="USD"/>
    <n v="1436957022"/>
    <x v="3792"/>
    <n v="1434365022"/>
    <b v="0"/>
    <n v="2"/>
    <b v="0"/>
    <s v="theater/musical"/>
    <n v="17.5"/>
    <x v="1"/>
    <n v="2015"/>
    <x v="40"/>
  </r>
  <r>
    <n v="60"/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x v="0"/>
    <s v="USD"/>
    <n v="1418769129"/>
    <x v="3793"/>
    <n v="1416954729"/>
    <b v="0"/>
    <n v="24"/>
    <b v="0"/>
    <s v="theater/musical"/>
    <n v="174"/>
    <x v="1"/>
    <n v="2014"/>
    <x v="40"/>
  </r>
  <r>
    <n v="1"/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x v="1"/>
    <s v="GBP"/>
    <n v="1433685354"/>
    <x v="3794"/>
    <n v="1431093354"/>
    <b v="0"/>
    <n v="1"/>
    <b v="0"/>
    <s v="theater/musical"/>
    <n v="50"/>
    <x v="1"/>
    <n v="2015"/>
    <x v="40"/>
  </r>
  <r>
    <n v="2"/>
    <n v="3795"/>
    <s v="Duodeca"/>
    <s v="Poppin Productions are currently entering the development stage of their very first production -  &quot;Duodeca&quot;."/>
    <x v="20"/>
    <n v="10"/>
    <x v="2"/>
    <x v="1"/>
    <s v="GBP"/>
    <n v="1440801000"/>
    <x v="3795"/>
    <n v="1437042490"/>
    <b v="0"/>
    <n v="2"/>
    <b v="0"/>
    <s v="theater/musical"/>
    <n v="5"/>
    <x v="1"/>
    <n v="2015"/>
    <x v="40"/>
  </r>
  <r>
    <n v="0"/>
    <n v="3796"/>
    <s v="A Staged Reading of &quot;CALL ME TANIA&quot;"/>
    <s v="Part Psychological Thriller - Part Heartbreaking Drama - Part Spectacular Farce - 100% New American Musical Theatre"/>
    <x v="290"/>
    <n v="1"/>
    <x v="2"/>
    <x v="0"/>
    <s v="USD"/>
    <n v="1484354556"/>
    <x v="3796"/>
    <n v="1479170556"/>
    <b v="0"/>
    <n v="1"/>
    <b v="0"/>
    <s v="theater/musical"/>
    <n v="1"/>
    <x v="1"/>
    <n v="2016"/>
    <x v="40"/>
  </r>
  <r>
    <n v="90"/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x v="0"/>
    <s v="USD"/>
    <n v="1429564165"/>
    <x v="3797"/>
    <n v="1426972165"/>
    <b v="0"/>
    <n v="37"/>
    <b v="0"/>
    <s v="theater/musical"/>
    <n v="145.41"/>
    <x v="1"/>
    <n v="2015"/>
    <x v="40"/>
  </r>
  <r>
    <n v="1"/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x v="0"/>
    <s v="USD"/>
    <n v="1407691248"/>
    <x v="3798"/>
    <n v="1405099248"/>
    <b v="0"/>
    <n v="5"/>
    <b v="0"/>
    <s v="theater/musical"/>
    <n v="205"/>
    <x v="1"/>
    <n v="2014"/>
    <x v="40"/>
  </r>
  <r>
    <n v="4"/>
    <n v="3799"/>
    <s v="A Story Once Told"/>
    <s v="An original musical on it's way to the stage in Minneapolis, MN. Feel free to ask any questions."/>
    <x v="3"/>
    <n v="402"/>
    <x v="2"/>
    <x v="0"/>
    <s v="USD"/>
    <n v="1457734843"/>
    <x v="3799"/>
    <n v="1455142843"/>
    <b v="0"/>
    <n v="4"/>
    <b v="0"/>
    <s v="theater/musical"/>
    <n v="100.5"/>
    <x v="1"/>
    <n v="2016"/>
    <x v="40"/>
  </r>
  <r>
    <n v="4"/>
    <n v="3800"/>
    <s v="Be The Change ~ The Children's Campaign"/>
    <s v="Playground was established in 2007 on the back of paper napkins and has since provided opportunities for over 800 boys and girls."/>
    <x v="29"/>
    <n v="881"/>
    <x v="2"/>
    <x v="0"/>
    <s v="USD"/>
    <n v="1420952340"/>
    <x v="3800"/>
    <n v="1418146883"/>
    <b v="0"/>
    <n v="16"/>
    <b v="0"/>
    <s v="theater/musical"/>
    <n v="55.06"/>
    <x v="1"/>
    <n v="2014"/>
    <x v="40"/>
  </r>
  <r>
    <n v="9"/>
    <n v="3801"/>
    <s v="The Imaginary A Musical"/>
    <s v="The Imaginary : A Musical is a new musical adaptation based on the novel written by A.F. Harrold.       TheImaginaryAMusical.com"/>
    <x v="10"/>
    <n v="426"/>
    <x v="2"/>
    <x v="0"/>
    <s v="USD"/>
    <n v="1420215216"/>
    <x v="3801"/>
    <n v="1417536816"/>
    <b v="0"/>
    <n v="9"/>
    <b v="0"/>
    <s v="theater/musical"/>
    <n v="47.33"/>
    <x v="1"/>
    <n v="2014"/>
    <x v="40"/>
  </r>
  <r>
    <n v="0"/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n v="1445482906"/>
    <x v="3802"/>
    <n v="1442890906"/>
    <b v="0"/>
    <n v="0"/>
    <b v="0"/>
    <s v="theater/musical"/>
    <n v="0"/>
    <x v="1"/>
    <n v="2015"/>
    <x v="40"/>
  </r>
  <r>
    <n v="20"/>
    <n v="3803"/>
    <s v="Benjamin Button the Musical Concept Album"/>
    <s v="A fully orchestrated concept album of Benjamin Button the Musical!"/>
    <x v="14"/>
    <n v="2358"/>
    <x v="2"/>
    <x v="0"/>
    <s v="USD"/>
    <n v="1457133568"/>
    <x v="3803"/>
    <n v="1454541568"/>
    <b v="0"/>
    <n v="40"/>
    <b v="0"/>
    <s v="theater/musical"/>
    <n v="58.95"/>
    <x v="1"/>
    <n v="2016"/>
    <x v="40"/>
  </r>
  <r>
    <n v="0"/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n v="1469948400"/>
    <x v="3804"/>
    <n v="1465172024"/>
    <b v="0"/>
    <n v="0"/>
    <b v="0"/>
    <s v="theater/musical"/>
    <n v="0"/>
    <x v="1"/>
    <n v="2016"/>
    <x v="40"/>
  </r>
  <r>
    <n v="0"/>
    <n v="3805"/>
    <s v="&quot;Sounds By The River&quot; ( Original Musical)"/>
    <s v="&quot;Sounds By The River&quot; tells the story of a Detroit composer through_x000a_his music, poetry, and dance."/>
    <x v="60"/>
    <n v="3"/>
    <x v="2"/>
    <x v="0"/>
    <s v="USD"/>
    <n v="1411852640"/>
    <x v="3805"/>
    <n v="1406668640"/>
    <b v="0"/>
    <n v="2"/>
    <b v="0"/>
    <s v="theater/musical"/>
    <n v="1.5"/>
    <x v="1"/>
    <n v="2014"/>
    <x v="40"/>
  </r>
  <r>
    <n v="0"/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x v="2"/>
    <s v="AUD"/>
    <n v="1404022381"/>
    <x v="3806"/>
    <n v="1402294381"/>
    <b v="0"/>
    <n v="1"/>
    <b v="0"/>
    <s v="theater/musical"/>
    <n v="5"/>
    <x v="1"/>
    <n v="2014"/>
    <x v="40"/>
  </r>
  <r>
    <n v="30"/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x v="0"/>
    <s v="USD"/>
    <n v="1428097739"/>
    <x v="3807"/>
    <n v="1427492939"/>
    <b v="0"/>
    <n v="9"/>
    <b v="0"/>
    <s v="theater/musical"/>
    <n v="50.56"/>
    <x v="1"/>
    <n v="2015"/>
    <x v="40"/>
  </r>
  <r>
    <n v="100"/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x v="3808"/>
    <n v="1424775219"/>
    <b v="0"/>
    <n v="24"/>
    <b v="1"/>
    <s v="theater/plays"/>
    <n v="41.67"/>
    <x v="1"/>
    <n v="2015"/>
    <x v="6"/>
  </r>
  <r>
    <n v="101"/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x v="3809"/>
    <n v="1402403907"/>
    <b v="0"/>
    <n v="38"/>
    <b v="1"/>
    <s v="theater/plays"/>
    <n v="53.29"/>
    <x v="1"/>
    <n v="2014"/>
    <x v="6"/>
  </r>
  <r>
    <n v="122"/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x v="3810"/>
    <n v="1424377358"/>
    <b v="0"/>
    <n v="26"/>
    <b v="1"/>
    <s v="theater/plays"/>
    <n v="70.23"/>
    <x v="1"/>
    <n v="2015"/>
    <x v="6"/>
  </r>
  <r>
    <n v="330"/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x v="3811"/>
    <n v="1461769373"/>
    <b v="0"/>
    <n v="19"/>
    <b v="1"/>
    <s v="theater/plays"/>
    <n v="43.42"/>
    <x v="1"/>
    <n v="2016"/>
    <x v="6"/>
  </r>
  <r>
    <n v="110"/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x v="3812"/>
    <n v="1429120908"/>
    <b v="0"/>
    <n v="11"/>
    <b v="1"/>
    <s v="theater/plays"/>
    <n v="199.18"/>
    <x v="1"/>
    <n v="2015"/>
    <x v="6"/>
  </r>
  <r>
    <n v="101"/>
    <n v="3813"/>
    <s v="SUCKIN INJUN"/>
    <s v="A comedic play about hillbilly vampires and the absurdity of judging by appearances. Wanna live forever? Better watch what you drink."/>
    <x v="190"/>
    <n v="2119.9899999999998"/>
    <x v="0"/>
    <x v="0"/>
    <s v="USD"/>
    <n v="1465940580"/>
    <x v="3813"/>
    <n v="1462603021"/>
    <b v="0"/>
    <n v="27"/>
    <b v="1"/>
    <s v="theater/plays"/>
    <n v="78.52"/>
    <x v="1"/>
    <n v="2016"/>
    <x v="6"/>
  </r>
  <r>
    <n v="140"/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x v="3814"/>
    <n v="1424727712"/>
    <b v="0"/>
    <n v="34"/>
    <b v="1"/>
    <s v="theater/plays"/>
    <n v="61.82"/>
    <x v="1"/>
    <n v="2015"/>
    <x v="6"/>
  </r>
  <r>
    <n v="100"/>
    <n v="3815"/>
    <s v="The Canterbury Shakespeare Festival - first season"/>
    <s v="Come and help us make the Canterbury Shakespeare Festival a reality"/>
    <x v="28"/>
    <n v="1000.01"/>
    <x v="0"/>
    <x v="1"/>
    <s v="GBP"/>
    <n v="1440111600"/>
    <x v="3815"/>
    <n v="1437545657"/>
    <b v="0"/>
    <n v="20"/>
    <b v="1"/>
    <s v="theater/plays"/>
    <n v="50"/>
    <x v="1"/>
    <n v="2015"/>
    <x v="6"/>
  </r>
  <r>
    <n v="119"/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x v="3816"/>
    <n v="1403022823"/>
    <b v="0"/>
    <n v="37"/>
    <b v="1"/>
    <s v="theater/plays"/>
    <n v="48.34"/>
    <x v="1"/>
    <n v="2014"/>
    <x v="6"/>
  </r>
  <r>
    <n v="107"/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x v="3817"/>
    <n v="1444236216"/>
    <b v="0"/>
    <n v="20"/>
    <b v="1"/>
    <s v="theater/plays"/>
    <n v="107.25"/>
    <x v="1"/>
    <n v="2015"/>
    <x v="6"/>
  </r>
  <r>
    <n v="228"/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x v="3818"/>
    <n v="1423599182"/>
    <b v="0"/>
    <n v="10"/>
    <b v="1"/>
    <s v="theater/plays"/>
    <n v="57"/>
    <x v="1"/>
    <n v="2015"/>
    <x v="6"/>
  </r>
  <r>
    <n v="106"/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x v="3819"/>
    <n v="1435554104"/>
    <b v="0"/>
    <n v="26"/>
    <b v="1"/>
    <s v="theater/plays"/>
    <n v="40.92"/>
    <x v="1"/>
    <n v="2015"/>
    <x v="6"/>
  </r>
  <r>
    <n v="143"/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x v="3820"/>
    <n v="1433518717"/>
    <b v="0"/>
    <n v="20"/>
    <b v="1"/>
    <s v="theater/plays"/>
    <n v="21.5"/>
    <x v="1"/>
    <n v="2015"/>
    <x v="6"/>
  </r>
  <r>
    <n v="105"/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x v="3821"/>
    <n v="1449116407"/>
    <b v="0"/>
    <n v="46"/>
    <b v="1"/>
    <s v="theater/plays"/>
    <n v="79.540000000000006"/>
    <x v="1"/>
    <n v="2015"/>
    <x v="6"/>
  </r>
  <r>
    <n v="110"/>
    <n v="3822"/>
    <s v="Geschichten sollen leben"/>
    <s v="19 TheaterstÃ¼cke des Schnuppe Figurentheaters bei einem GroÃŸbrand zerstÃ¶rt - bitte unterstÃ¼tzt uns, den Wiederaufbau zu finanzieren"/>
    <x v="10"/>
    <n v="5501"/>
    <x v="0"/>
    <x v="12"/>
    <s v="EUR"/>
    <n v="1453244340"/>
    <x v="3822"/>
    <n v="1448136417"/>
    <b v="0"/>
    <n v="76"/>
    <b v="1"/>
    <s v="theater/plays"/>
    <n v="72.38"/>
    <x v="1"/>
    <n v="2015"/>
    <x v="6"/>
  </r>
  <r>
    <n v="106"/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x v="3823"/>
    <n v="1434405044"/>
    <b v="0"/>
    <n v="41"/>
    <b v="1"/>
    <s v="theater/plays"/>
    <n v="64.63"/>
    <x v="1"/>
    <n v="2015"/>
    <x v="6"/>
  </r>
  <r>
    <n v="108"/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x v="3824"/>
    <n v="1469026903"/>
    <b v="0"/>
    <n v="7"/>
    <b v="1"/>
    <s v="theater/plays"/>
    <n v="38.57"/>
    <x v="1"/>
    <n v="2016"/>
    <x v="6"/>
  </r>
  <r>
    <n v="105"/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x v="3825"/>
    <n v="1432690814"/>
    <b v="0"/>
    <n v="49"/>
    <b v="1"/>
    <s v="theater/plays"/>
    <n v="107.57"/>
    <x v="1"/>
    <n v="2015"/>
    <x v="6"/>
  </r>
  <r>
    <n v="119"/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x v="3826"/>
    <n v="1428401394"/>
    <b v="0"/>
    <n v="26"/>
    <b v="1"/>
    <s v="theater/plays"/>
    <n v="27.5"/>
    <x v="1"/>
    <n v="2015"/>
    <x v="6"/>
  </r>
  <r>
    <n v="153"/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x v="3827"/>
    <n v="1422656201"/>
    <b v="0"/>
    <n v="65"/>
    <b v="1"/>
    <s v="theater/plays"/>
    <n v="70.459999999999994"/>
    <x v="1"/>
    <n v="2015"/>
    <x v="6"/>
  </r>
  <r>
    <n v="100"/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x v="3828"/>
    <n v="1414845587"/>
    <b v="0"/>
    <n v="28"/>
    <b v="1"/>
    <s v="theater/plays"/>
    <n v="178.57"/>
    <x v="1"/>
    <n v="2014"/>
    <x v="6"/>
  </r>
  <r>
    <n v="100"/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x v="3829"/>
    <n v="1470948371"/>
    <b v="0"/>
    <n v="8"/>
    <b v="1"/>
    <s v="theater/plays"/>
    <n v="62.63"/>
    <x v="1"/>
    <n v="2016"/>
    <x v="6"/>
  </r>
  <r>
    <n v="225"/>
    <n v="3830"/>
    <s v="Run Away"/>
    <s v="The Aeon Theatre company is producing another original play by Parker Hale at the Manhattan Reportory Theatre"/>
    <x v="213"/>
    <n v="225"/>
    <x v="0"/>
    <x v="0"/>
    <s v="USD"/>
    <n v="1464371211"/>
    <x v="3830"/>
    <n v="1463161611"/>
    <b v="0"/>
    <n v="3"/>
    <b v="1"/>
    <s v="theater/plays"/>
    <n v="75"/>
    <x v="1"/>
    <n v="2016"/>
    <x v="6"/>
  </r>
  <r>
    <n v="106"/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x v="3831"/>
    <n v="1413404545"/>
    <b v="0"/>
    <n v="9"/>
    <b v="1"/>
    <s v="theater/plays"/>
    <n v="58.9"/>
    <x v="1"/>
    <n v="2014"/>
    <x v="6"/>
  </r>
  <r>
    <n v="105"/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x v="3832"/>
    <n v="1452048335"/>
    <b v="0"/>
    <n v="9"/>
    <b v="1"/>
    <s v="theater/plays"/>
    <n v="139.56"/>
    <x v="1"/>
    <n v="2016"/>
    <x v="6"/>
  </r>
  <r>
    <n v="117"/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x v="3833"/>
    <n v="1416516972"/>
    <b v="0"/>
    <n v="20"/>
    <b v="1"/>
    <s v="theater/plays"/>
    <n v="70"/>
    <x v="1"/>
    <n v="2014"/>
    <x v="6"/>
  </r>
  <r>
    <n v="109"/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x v="3834"/>
    <n v="1432032067"/>
    <b v="0"/>
    <n v="57"/>
    <b v="1"/>
    <s v="theater/plays"/>
    <n v="57.39"/>
    <x v="1"/>
    <n v="2015"/>
    <x v="6"/>
  </r>
  <r>
    <n v="160"/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x v="3835"/>
    <n v="1459463808"/>
    <b v="0"/>
    <n v="8"/>
    <b v="1"/>
    <s v="theater/plays"/>
    <n v="40"/>
    <x v="1"/>
    <n v="2016"/>
    <x v="6"/>
  </r>
  <r>
    <n v="113"/>
    <n v="3836"/>
    <s v="Home (The Place Where My Stuff Resides)"/>
    <s v="&quot;The surveyor said the foundation was shaky&quot;. A woman finds what it means to rebuild her marriage."/>
    <x v="134"/>
    <n v="900"/>
    <x v="0"/>
    <x v="0"/>
    <s v="USD"/>
    <n v="1470197340"/>
    <x v="3836"/>
    <n v="1467497652"/>
    <b v="0"/>
    <n v="14"/>
    <b v="1"/>
    <s v="theater/plays"/>
    <n v="64.290000000000006"/>
    <x v="1"/>
    <n v="2016"/>
    <x v="6"/>
  </r>
  <r>
    <n v="102"/>
    <n v="3837"/>
    <s v="Farcical Elements Presents Boeing-Boeing"/>
    <s v="A high-flying French farce with the thrust of a well-tuned jet engine"/>
    <x v="13"/>
    <n v="2042"/>
    <x v="0"/>
    <x v="1"/>
    <s v="GBP"/>
    <n v="1435947758"/>
    <x v="3837"/>
    <n v="1432837358"/>
    <b v="0"/>
    <n v="17"/>
    <b v="1"/>
    <s v="theater/plays"/>
    <n v="120.12"/>
    <x v="1"/>
    <n v="2015"/>
    <x v="6"/>
  </r>
  <r>
    <n v="101"/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x v="3838"/>
    <n v="1429722209"/>
    <b v="0"/>
    <n v="100"/>
    <b v="1"/>
    <s v="theater/plays"/>
    <n v="1008.24"/>
    <x v="1"/>
    <n v="2015"/>
    <x v="6"/>
  </r>
  <r>
    <n v="101"/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x v="3839"/>
    <n v="1433042724"/>
    <b v="0"/>
    <n v="32"/>
    <b v="1"/>
    <s v="theater/plays"/>
    <n v="63.28"/>
    <x v="1"/>
    <n v="2015"/>
    <x v="6"/>
  </r>
  <r>
    <n v="6500"/>
    <n v="3840"/>
    <s v="Tonight I'll be April"/>
    <s v="A gritty play looking at a modern day relationship, highlighting issues of mental health and abuse suffered by men."/>
    <x v="332"/>
    <n v="65"/>
    <x v="0"/>
    <x v="1"/>
    <s v="GBP"/>
    <n v="1459180229"/>
    <x v="3840"/>
    <n v="1457023829"/>
    <b v="0"/>
    <n v="3"/>
    <b v="1"/>
    <s v="theater/plays"/>
    <n v="21.67"/>
    <x v="1"/>
    <n v="2016"/>
    <x v="6"/>
  </r>
  <r>
    <n v="9"/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x v="0"/>
    <s v="USD"/>
    <n v="1405882287"/>
    <x v="3841"/>
    <n v="1400698287"/>
    <b v="1"/>
    <n v="34"/>
    <b v="0"/>
    <s v="theater/plays"/>
    <n v="25.65"/>
    <x v="1"/>
    <n v="2014"/>
    <x v="6"/>
  </r>
  <r>
    <n v="22"/>
    <n v="3842"/>
    <s v="Shakespeare's The Tempest: In-The-Round"/>
    <s v="Follow the sell-out Tree Folk Theatre, as we lead you through The Tempest with masks, puppetry and live music! 15th July - 3rd August"/>
    <x v="10"/>
    <n v="1097"/>
    <x v="2"/>
    <x v="1"/>
    <s v="GBP"/>
    <n v="1399809052"/>
    <x v="3842"/>
    <n v="1397217052"/>
    <b v="1"/>
    <n v="23"/>
    <b v="0"/>
    <s v="theater/plays"/>
    <n v="47.7"/>
    <x v="1"/>
    <n v="2014"/>
    <x v="6"/>
  </r>
  <r>
    <n v="21"/>
    <n v="3843"/>
    <s v="Vengeance Can Wait"/>
    <s v="Vengeance Can Wait navigates Japanese sub-culture as it charts a dark, twisted and touching, â€œdifferentâ€ kind of love story."/>
    <x v="10"/>
    <n v="1065"/>
    <x v="2"/>
    <x v="0"/>
    <s v="USD"/>
    <n v="1401587064"/>
    <x v="3843"/>
    <n v="1399427064"/>
    <b v="1"/>
    <n v="19"/>
    <b v="0"/>
    <s v="theater/plays"/>
    <n v="56.05"/>
    <x v="1"/>
    <n v="2014"/>
    <x v="6"/>
  </r>
  <r>
    <n v="41"/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x v="0"/>
    <s v="USD"/>
    <n v="1401778740"/>
    <x v="3844"/>
    <n v="1399474134"/>
    <b v="1"/>
    <n v="50"/>
    <b v="0"/>
    <s v="theater/plays"/>
    <n v="81.319999999999993"/>
    <x v="1"/>
    <n v="2014"/>
    <x v="6"/>
  </r>
  <r>
    <n v="2"/>
    <n v="3845"/>
    <s v="Marilyn Madness &amp; Me"/>
    <s v="He met Marilyn. He became obsessed with Norma Jean. That changed everything._x000a__x000a_                                A play by Frank Furino"/>
    <x v="79"/>
    <n v="842"/>
    <x v="2"/>
    <x v="0"/>
    <s v="USD"/>
    <n v="1443711774"/>
    <x v="3845"/>
    <n v="1441119774"/>
    <b v="1"/>
    <n v="12"/>
    <b v="0"/>
    <s v="theater/plays"/>
    <n v="70.17"/>
    <x v="1"/>
    <n v="2015"/>
    <x v="6"/>
  </r>
  <r>
    <n v="3"/>
    <n v="3846"/>
    <s v="My Insane Shakespeare"/>
    <s v="My Insane Shakespeare. An original play by Arthur Elbakyan premiering October 13th at United Solo, New York City."/>
    <x v="39"/>
    <n v="189"/>
    <x v="2"/>
    <x v="0"/>
    <s v="USD"/>
    <n v="1412405940"/>
    <x v="3846"/>
    <n v="1409721542"/>
    <b v="1"/>
    <n v="8"/>
    <b v="0"/>
    <s v="theater/plays"/>
    <n v="23.63"/>
    <x v="1"/>
    <n v="2014"/>
    <x v="6"/>
  </r>
  <r>
    <n v="16"/>
    <n v="3847"/>
    <s v="Madame X"/>
    <s v="The production of the original play &quot;Madame X&quot; by Amanda Davison. Inspired by the painting by John Singer Sargent."/>
    <x v="124"/>
    <n v="1697"/>
    <x v="2"/>
    <x v="0"/>
    <s v="USD"/>
    <n v="1437283391"/>
    <x v="3847"/>
    <n v="1433395391"/>
    <b v="1"/>
    <n v="9"/>
    <b v="0"/>
    <s v="theater/plays"/>
    <n v="188.56"/>
    <x v="1"/>
    <n v="2015"/>
    <x v="6"/>
  </r>
  <r>
    <n v="16"/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x v="0"/>
    <s v="USD"/>
    <n v="1445196989"/>
    <x v="3848"/>
    <n v="1442604989"/>
    <b v="1"/>
    <n v="43"/>
    <b v="0"/>
    <s v="theater/plays"/>
    <n v="49.51"/>
    <x v="1"/>
    <n v="2015"/>
    <x v="6"/>
  </r>
  <r>
    <n v="7"/>
    <n v="3849"/>
    <s v="Auf geht's beim Schichtl"/>
    <s v="Bayerische KomÃ¶die im Schaustellermillieu vor historischem Hintergrund des Oktoberfestes von Winfried Frey. UrauffÃ¼hrung September 2015"/>
    <x v="11"/>
    <n v="2113"/>
    <x v="2"/>
    <x v="12"/>
    <s v="EUR"/>
    <n v="1434047084"/>
    <x v="3849"/>
    <n v="1431455084"/>
    <b v="1"/>
    <n v="28"/>
    <b v="0"/>
    <s v="theater/plays"/>
    <n v="75.459999999999994"/>
    <x v="1"/>
    <n v="2015"/>
    <x v="6"/>
  </r>
  <r>
    <n v="4"/>
    <n v="3850"/>
    <s v="The Vagina Monologues 2015"/>
    <s v="V-Day is a global activist movement to end violence against women and girls."/>
    <x v="28"/>
    <n v="38"/>
    <x v="2"/>
    <x v="0"/>
    <s v="USD"/>
    <n v="1420081143"/>
    <x v="3850"/>
    <n v="1417489143"/>
    <b v="1"/>
    <n v="4"/>
    <b v="0"/>
    <s v="theater/plays"/>
    <n v="9.5"/>
    <x v="1"/>
    <n v="2014"/>
    <x v="6"/>
  </r>
  <r>
    <n v="34"/>
    <n v="3851"/>
    <s v="Waving Goodbye"/>
    <s v="A play about the horrible choices we have to make every day. Should we take a risk, or take the road most travelled?"/>
    <x v="30"/>
    <n v="852"/>
    <x v="2"/>
    <x v="1"/>
    <s v="GBP"/>
    <n v="1437129179"/>
    <x v="3851"/>
    <n v="1434537179"/>
    <b v="1"/>
    <n v="24"/>
    <b v="0"/>
    <s v="theater/plays"/>
    <n v="35.5"/>
    <x v="1"/>
    <n v="2015"/>
    <x v="6"/>
  </r>
  <r>
    <n v="0"/>
    <n v="3852"/>
    <s v="Rob Base Presents Unequally Yoked The Stage Play"/>
    <s v="Writer/Director Lynette J. Blackwell presents the hilarious entangled love story of when evil and good attempt to coexist."/>
    <x v="3"/>
    <n v="20"/>
    <x v="2"/>
    <x v="0"/>
    <s v="USD"/>
    <n v="1427427276"/>
    <x v="3852"/>
    <n v="1425270876"/>
    <b v="0"/>
    <n v="2"/>
    <b v="0"/>
    <s v="theater/plays"/>
    <n v="10"/>
    <x v="1"/>
    <n v="2015"/>
    <x v="6"/>
  </r>
  <r>
    <n v="0"/>
    <n v="3853"/>
    <s v="The Original Laughter Therapist"/>
    <s v="A dose of One-woman &quot;Dramedy&quot; to cure those daily blues is just what the doctor ordered!"/>
    <x v="57"/>
    <n v="26"/>
    <x v="2"/>
    <x v="0"/>
    <s v="USD"/>
    <n v="1409602178"/>
    <x v="3853"/>
    <n v="1406578178"/>
    <b v="0"/>
    <n v="2"/>
    <b v="0"/>
    <s v="theater/plays"/>
    <n v="13"/>
    <x v="1"/>
    <n v="2014"/>
    <x v="6"/>
  </r>
  <r>
    <n v="16"/>
    <n v="3854"/>
    <s v="The Case Of Soghomon Tehlirian"/>
    <s v="A play dedicated to the 100th anniversary of the Armenian Genocide."/>
    <x v="34"/>
    <n v="1788"/>
    <x v="2"/>
    <x v="0"/>
    <s v="USD"/>
    <n v="1431206058"/>
    <x v="3854"/>
    <n v="1428614058"/>
    <b v="0"/>
    <n v="20"/>
    <b v="0"/>
    <s v="theater/plays"/>
    <n v="89.4"/>
    <x v="1"/>
    <n v="2015"/>
    <x v="6"/>
  </r>
  <r>
    <n v="3"/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x v="0"/>
    <s v="USD"/>
    <n v="1427408271"/>
    <x v="3855"/>
    <n v="1424819871"/>
    <b v="0"/>
    <n v="1"/>
    <b v="0"/>
    <s v="theater/plays"/>
    <n v="25"/>
    <x v="1"/>
    <n v="2015"/>
    <x v="6"/>
  </r>
  <r>
    <n v="0"/>
    <n v="3856"/>
    <s v="&quot;Trouble at the Gate&quot; play"/>
    <s v="Thought-provoking drama about one who gets so caught up in churchwork, loses the true meaning of serving God, &amp; has TROUBLE AT THE GATE"/>
    <x v="10"/>
    <n v="1"/>
    <x v="2"/>
    <x v="0"/>
    <s v="USD"/>
    <n v="1425833403"/>
    <x v="3856"/>
    <n v="1423245003"/>
    <b v="0"/>
    <n v="1"/>
    <b v="0"/>
    <s v="theater/plays"/>
    <n v="1"/>
    <x v="1"/>
    <n v="2015"/>
    <x v="6"/>
  </r>
  <r>
    <n v="5"/>
    <n v="3857"/>
    <s v="I support Molding Heartz"/>
    <s v="The Ultimate Screenwriting Conference_x000a_is the experience showing screenwriters how to write and sell a screenplay in hollywood!"/>
    <x v="10"/>
    <n v="260"/>
    <x v="2"/>
    <x v="0"/>
    <s v="USD"/>
    <n v="1406913120"/>
    <x v="3857"/>
    <n v="1404927690"/>
    <b v="0"/>
    <n v="4"/>
    <b v="0"/>
    <s v="theater/plays"/>
    <n v="65"/>
    <x v="1"/>
    <n v="2014"/>
    <x v="6"/>
  </r>
  <r>
    <n v="2"/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x v="1"/>
    <s v="GBP"/>
    <n v="1432328400"/>
    <x v="3858"/>
    <n v="1430734844"/>
    <b v="0"/>
    <n v="1"/>
    <b v="0"/>
    <s v="theater/plays"/>
    <n v="10"/>
    <x v="1"/>
    <n v="2015"/>
    <x v="6"/>
  </r>
  <r>
    <n v="0"/>
    <n v="3859"/>
    <s v="What Dreams Were Made Of"/>
    <s v="This is a play that will have each and everyone that sees it thinking about the dreams they had growing up. It's a dramady"/>
    <x v="30"/>
    <n v="1"/>
    <x v="2"/>
    <x v="0"/>
    <s v="USD"/>
    <n v="1403730000"/>
    <x v="3859"/>
    <n v="1401485207"/>
    <b v="0"/>
    <n v="1"/>
    <b v="0"/>
    <s v="theater/plays"/>
    <n v="1"/>
    <x v="1"/>
    <n v="2014"/>
    <x v="6"/>
  </r>
  <r>
    <n v="18"/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x v="0"/>
    <s v="USD"/>
    <n v="1407858710"/>
    <x v="3860"/>
    <n v="1405266710"/>
    <b v="0"/>
    <n v="13"/>
    <b v="0"/>
    <s v="theater/plays"/>
    <n v="81.540000000000006"/>
    <x v="1"/>
    <n v="2014"/>
    <x v="6"/>
  </r>
  <r>
    <n v="5"/>
    <n v="3861"/>
    <s v="READY OR NOT HERE I COME"/>
    <s v="THE COMING OF THE LORD!"/>
    <x v="13"/>
    <n v="100"/>
    <x v="2"/>
    <x v="0"/>
    <s v="USD"/>
    <n v="1415828820"/>
    <x v="3861"/>
    <n v="1412258977"/>
    <b v="0"/>
    <n v="1"/>
    <b v="0"/>
    <s v="theater/plays"/>
    <n v="100"/>
    <x v="1"/>
    <n v="2014"/>
    <x v="6"/>
  </r>
  <r>
    <n v="0"/>
    <n v="3862"/>
    <s v="The Container Play"/>
    <s v="The hit immersive theatre experience of England comes to Corpus Christi!"/>
    <x v="51"/>
    <n v="1"/>
    <x v="2"/>
    <x v="0"/>
    <s v="USD"/>
    <n v="1473699540"/>
    <x v="3862"/>
    <n v="1472451356"/>
    <b v="0"/>
    <n v="1"/>
    <b v="0"/>
    <s v="theater/plays"/>
    <n v="1"/>
    <x v="1"/>
    <n v="2016"/>
    <x v="6"/>
  </r>
  <r>
    <n v="0"/>
    <n v="3863"/>
    <s v="Umma Yemaya"/>
    <s v="Umma Yemaya is  a play that examines the challenges of unconventional love. The Lady  and the Artist create their own world for love."/>
    <x v="12"/>
    <n v="0"/>
    <x v="2"/>
    <x v="0"/>
    <s v="USD"/>
    <n v="1446739905"/>
    <x v="3863"/>
    <n v="1441552305"/>
    <b v="0"/>
    <n v="0"/>
    <b v="0"/>
    <s v="theater/plays"/>
    <n v="0"/>
    <x v="1"/>
    <n v="2015"/>
    <x v="6"/>
  </r>
  <r>
    <n v="1"/>
    <n v="3864"/>
    <s v="Grammar Land Performances"/>
    <s v="I want to create a theatrical performance of the book Grammar Land and present it at schools to help children learn proper grammar."/>
    <x v="10"/>
    <n v="60"/>
    <x v="2"/>
    <x v="0"/>
    <s v="USD"/>
    <n v="1447799054"/>
    <x v="3864"/>
    <n v="1445203454"/>
    <b v="0"/>
    <n v="3"/>
    <b v="0"/>
    <s v="theater/plays"/>
    <n v="20"/>
    <x v="1"/>
    <n v="2015"/>
    <x v="6"/>
  </r>
  <r>
    <n v="27"/>
    <n v="3865"/>
    <s v="Fellatia's-Fantastic-Fun-Time-Show"/>
    <s v="Sissy Entertainment delivers a delicious cabaret that blends comedic monologue, song, and traditional sketch comedy."/>
    <x v="425"/>
    <n v="650"/>
    <x v="2"/>
    <x v="5"/>
    <s v="CAD"/>
    <n v="1409376600"/>
    <x v="3865"/>
    <n v="1405957098"/>
    <b v="0"/>
    <n v="14"/>
    <b v="0"/>
    <s v="theater/plays"/>
    <n v="46.43"/>
    <x v="1"/>
    <n v="2014"/>
    <x v="6"/>
  </r>
  <r>
    <n v="1"/>
    <n v="3866"/>
    <s v="a feminine ending, brought to you by the East End Theatre Co"/>
    <s v="A funny, moving, witty piece about a girl, her oboe, and her dreams."/>
    <x v="13"/>
    <n v="11"/>
    <x v="2"/>
    <x v="0"/>
    <s v="USD"/>
    <n v="1458703740"/>
    <x v="3866"/>
    <n v="1454453021"/>
    <b v="0"/>
    <n v="2"/>
    <b v="0"/>
    <s v="theater/plays"/>
    <n v="5.5"/>
    <x v="1"/>
    <n v="2016"/>
    <x v="6"/>
  </r>
  <r>
    <n v="13"/>
    <n v="3867"/>
    <s v="RUSSIAN PLAY &quot;HOW TO BE BRAVE&quot;"/>
    <s v="What do you know about Russian Culture? Our project helps the American children to find out about Russian literature."/>
    <x v="13"/>
    <n v="251"/>
    <x v="2"/>
    <x v="0"/>
    <s v="USD"/>
    <n v="1466278339"/>
    <x v="3867"/>
    <n v="1463686339"/>
    <b v="0"/>
    <n v="5"/>
    <b v="0"/>
    <s v="theater/plays"/>
    <n v="50.2"/>
    <x v="1"/>
    <n v="2016"/>
    <x v="6"/>
  </r>
  <r>
    <n v="0"/>
    <n v="3868"/>
    <s v="1000 words (Canceled)"/>
    <s v="New collection of music by Scott Evan Davis!"/>
    <x v="10"/>
    <n v="10"/>
    <x v="1"/>
    <x v="1"/>
    <s v="GBP"/>
    <n v="1410191405"/>
    <x v="3868"/>
    <n v="1408031405"/>
    <b v="0"/>
    <n v="1"/>
    <b v="0"/>
    <s v="theater/musical"/>
    <n v="10"/>
    <x v="1"/>
    <n v="2014"/>
    <x v="40"/>
  </r>
  <r>
    <n v="3"/>
    <n v="3869"/>
    <s v="The Masturbation Musical (Canceled)"/>
    <s v="A Musical about 3 women who pursue their Pleasure and end up finding themselves."/>
    <x v="426"/>
    <n v="452"/>
    <x v="1"/>
    <x v="0"/>
    <s v="USD"/>
    <n v="1426302660"/>
    <x v="3869"/>
    <n v="1423761792"/>
    <b v="0"/>
    <n v="15"/>
    <b v="0"/>
    <s v="theater/musical"/>
    <n v="30.13"/>
    <x v="1"/>
    <n v="2015"/>
    <x v="40"/>
  </r>
  <r>
    <n v="15"/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x v="0"/>
    <s v="USD"/>
    <n v="1404360478"/>
    <x v="3870"/>
    <n v="1401768478"/>
    <b v="0"/>
    <n v="10"/>
    <b v="0"/>
    <s v="theater/musical"/>
    <n v="150"/>
    <x v="1"/>
    <n v="2014"/>
    <x v="40"/>
  </r>
  <r>
    <n v="3"/>
    <n v="3871"/>
    <s v="Pocket Monsters: A Musical Parody (Canceled)"/>
    <s v="Our musical is finally ready to come to life, and we're raising funds to help make that happen!"/>
    <x v="15"/>
    <n v="40"/>
    <x v="1"/>
    <x v="0"/>
    <s v="USD"/>
    <n v="1490809450"/>
    <x v="3871"/>
    <n v="1485629050"/>
    <b v="0"/>
    <n v="3"/>
    <b v="0"/>
    <s v="theater/musical"/>
    <n v="13.33"/>
    <x v="1"/>
    <n v="2017"/>
    <x v="40"/>
  </r>
  <r>
    <n v="0"/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n v="1439522996"/>
    <x v="3872"/>
    <n v="1435202996"/>
    <b v="0"/>
    <n v="0"/>
    <b v="0"/>
    <s v="theater/musical"/>
    <n v="0"/>
    <x v="1"/>
    <n v="2015"/>
    <x v="40"/>
  </r>
  <r>
    <n v="0"/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x v="0"/>
    <s v="USD"/>
    <n v="1444322535"/>
    <x v="3873"/>
    <n v="1441730535"/>
    <b v="0"/>
    <n v="0"/>
    <b v="0"/>
    <s v="theater/musical"/>
    <n v="0"/>
    <x v="1"/>
    <n v="2015"/>
    <x v="40"/>
  </r>
  <r>
    <n v="0"/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x v="4"/>
    <s v="NZD"/>
    <n v="1422061200"/>
    <x v="3874"/>
    <n v="1420244622"/>
    <b v="0"/>
    <n v="0"/>
    <b v="0"/>
    <s v="theater/musical"/>
    <n v="0"/>
    <x v="1"/>
    <n v="2015"/>
    <x v="40"/>
  </r>
  <r>
    <n v="0"/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8"/>
    <s v="DKK"/>
    <n v="1472896800"/>
    <x v="3875"/>
    <n v="1472804365"/>
    <b v="0"/>
    <n v="0"/>
    <b v="0"/>
    <s v="theater/musical"/>
    <n v="0"/>
    <x v="1"/>
    <n v="2016"/>
    <x v="40"/>
  </r>
  <r>
    <n v="53"/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x v="1"/>
    <s v="GBP"/>
    <n v="1454425128"/>
    <x v="3876"/>
    <n v="1451833128"/>
    <b v="0"/>
    <n v="46"/>
    <b v="0"/>
    <s v="theater/musical"/>
    <n v="44.76"/>
    <x v="1"/>
    <n v="2016"/>
    <x v="40"/>
  </r>
  <r>
    <n v="5"/>
    <n v="3877"/>
    <s v="Does NY Heart Me? The Musical (Canceled)"/>
    <s v="Help us record the concept album and stage grand concerts with a fantastic cast and orchestra. Get your tickets, music and more!"/>
    <x v="31"/>
    <n v="1241"/>
    <x v="1"/>
    <x v="0"/>
    <s v="USD"/>
    <n v="1481213752"/>
    <x v="3877"/>
    <n v="1478621752"/>
    <b v="0"/>
    <n v="14"/>
    <b v="0"/>
    <s v="theater/musical"/>
    <n v="88.64"/>
    <x v="1"/>
    <n v="2016"/>
    <x v="40"/>
  </r>
  <r>
    <n v="0"/>
    <n v="3878"/>
    <s v="Boys In The Arts Scholarship Program (Canceled)"/>
    <s v="Encouraging young males to engage in vocational development in the art of musical theater and related dance classes."/>
    <x v="102"/>
    <n v="10"/>
    <x v="1"/>
    <x v="0"/>
    <s v="USD"/>
    <n v="1435636740"/>
    <x v="3878"/>
    <n v="1433014746"/>
    <b v="0"/>
    <n v="1"/>
    <b v="0"/>
    <s v="theater/musical"/>
    <n v="10"/>
    <x v="1"/>
    <n v="2015"/>
    <x v="40"/>
  </r>
  <r>
    <n v="0"/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n v="1422218396"/>
    <x v="3879"/>
    <n v="1419626396"/>
    <b v="0"/>
    <n v="0"/>
    <b v="0"/>
    <s v="theater/musical"/>
    <n v="0"/>
    <x v="1"/>
    <n v="2014"/>
    <x v="40"/>
  </r>
  <r>
    <n v="13"/>
    <n v="3880"/>
    <s v="Thoroughly Modern Millie (Canceled)"/>
    <s v="With Russell Grant as Mrs Meers, this classic musical taps into London's Theatro Technis 1-25 October 2014 for its UK fringe premiere!"/>
    <x v="51"/>
    <n v="980"/>
    <x v="1"/>
    <x v="1"/>
    <s v="GBP"/>
    <n v="1406761200"/>
    <x v="3880"/>
    <n v="1403724820"/>
    <b v="0"/>
    <n v="17"/>
    <b v="0"/>
    <s v="theater/musical"/>
    <n v="57.65"/>
    <x v="1"/>
    <n v="2014"/>
    <x v="40"/>
  </r>
  <r>
    <n v="5"/>
    <n v="3881"/>
    <s v="My Real Mother's Name is... (Canceled)"/>
    <s v="A musical journey coming to the Blue Venue at the 2017 Orlando Fringe Festival!"/>
    <x v="2"/>
    <n v="25"/>
    <x v="1"/>
    <x v="0"/>
    <s v="USD"/>
    <n v="1487550399"/>
    <x v="3881"/>
    <n v="1484958399"/>
    <b v="0"/>
    <n v="1"/>
    <b v="0"/>
    <s v="theater/musical"/>
    <n v="25"/>
    <x v="1"/>
    <n v="2017"/>
    <x v="40"/>
  </r>
  <r>
    <n v="0"/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n v="1454281380"/>
    <x v="3882"/>
    <n v="1451950570"/>
    <b v="0"/>
    <n v="0"/>
    <b v="0"/>
    <s v="theater/musical"/>
    <n v="0"/>
    <x v="1"/>
    <n v="2016"/>
    <x v="40"/>
  </r>
  <r>
    <n v="0"/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n v="1409668069"/>
    <x v="3883"/>
    <n v="1407076069"/>
    <b v="0"/>
    <n v="0"/>
    <b v="0"/>
    <s v="theater/musical"/>
    <n v="0"/>
    <x v="1"/>
    <n v="2014"/>
    <x v="40"/>
  </r>
  <r>
    <n v="0"/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n v="1427479192"/>
    <x v="3884"/>
    <n v="1425322792"/>
    <b v="0"/>
    <n v="0"/>
    <b v="0"/>
    <s v="theater/musical"/>
    <n v="0"/>
    <x v="1"/>
    <n v="2015"/>
    <x v="40"/>
  </r>
  <r>
    <n v="0"/>
    <n v="3885"/>
    <s v="THE SESSIONS - The Beatles at Abbey Road Studios (Canceled)"/>
    <s v="A LIVE musical spectacular theatrical experience of The Beatles recording sessions at Abbey Road Studios."/>
    <x v="427"/>
    <n v="0"/>
    <x v="1"/>
    <x v="0"/>
    <s v="USD"/>
    <n v="1462834191"/>
    <x v="3885"/>
    <n v="1460242191"/>
    <b v="0"/>
    <n v="0"/>
    <b v="0"/>
    <s v="theater/musical"/>
    <n v="0"/>
    <x v="1"/>
    <n v="2016"/>
    <x v="40"/>
  </r>
  <r>
    <n v="0"/>
    <n v="3886"/>
    <s v="a (Canceled)"/>
    <n v="1"/>
    <x v="3"/>
    <n v="0"/>
    <x v="1"/>
    <x v="2"/>
    <s v="AUD"/>
    <n v="1418275702"/>
    <x v="3886"/>
    <n v="1415683702"/>
    <b v="0"/>
    <n v="0"/>
    <b v="0"/>
    <s v="theater/musical"/>
    <n v="0"/>
    <x v="1"/>
    <n v="2014"/>
    <x v="40"/>
  </r>
  <r>
    <n v="2"/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x v="0"/>
    <s v="USD"/>
    <n v="1430517600"/>
    <x v="3887"/>
    <n v="1426538129"/>
    <b v="0"/>
    <n v="2"/>
    <b v="0"/>
    <s v="theater/musical"/>
    <n v="17.5"/>
    <x v="1"/>
    <n v="2015"/>
    <x v="40"/>
  </r>
  <r>
    <n v="27"/>
    <n v="3888"/>
    <s v="Popinjay Productions' The Odyssey"/>
    <s v="We are devising a vibrant new adaptation of Homer's The Odyssey featuring dynamic storytelling, stunning visuals and original music."/>
    <x v="13"/>
    <n v="542"/>
    <x v="2"/>
    <x v="1"/>
    <s v="GBP"/>
    <n v="1488114358"/>
    <x v="3888"/>
    <n v="1485522358"/>
    <b v="0"/>
    <n v="14"/>
    <b v="0"/>
    <s v="theater/plays"/>
    <n v="38.71"/>
    <x v="1"/>
    <n v="2017"/>
    <x v="6"/>
  </r>
  <r>
    <n v="1"/>
    <n v="3889"/>
    <s v="Sherri's Playhouse Present's A Heavenly Hand!"/>
    <s v="A romantic comedy about a girl trying to figure out what to do with her life and an angel who comes to help her."/>
    <x v="6"/>
    <n v="118"/>
    <x v="2"/>
    <x v="0"/>
    <s v="USD"/>
    <n v="1420413960"/>
    <x v="3889"/>
    <n v="1417651630"/>
    <b v="0"/>
    <n v="9"/>
    <b v="0"/>
    <s v="theater/plays"/>
    <n v="13.11"/>
    <x v="1"/>
    <n v="2014"/>
    <x v="6"/>
  </r>
  <r>
    <n v="17"/>
    <n v="3890"/>
    <s v="Something Wicked This Way Comes"/>
    <s v="Will Power Troupe is the only US group invited to perform in London's Shakespeare Festival. We need your help to bring the USA to UK!"/>
    <x v="36"/>
    <n v="2524"/>
    <x v="2"/>
    <x v="0"/>
    <s v="USD"/>
    <n v="1439662344"/>
    <x v="3890"/>
    <n v="1434478344"/>
    <b v="0"/>
    <n v="8"/>
    <b v="0"/>
    <s v="theater/plays"/>
    <n v="315.5"/>
    <x v="1"/>
    <n v="2015"/>
    <x v="6"/>
  </r>
  <r>
    <n v="33"/>
    <n v="3891"/>
    <s v="Out of the Box: A Mime Story"/>
    <s v="A comedy about a mime who dreams of becoming a stand up comedian."/>
    <x v="134"/>
    <n v="260"/>
    <x v="2"/>
    <x v="0"/>
    <s v="USD"/>
    <n v="1427086740"/>
    <x v="3891"/>
    <n v="1424488244"/>
    <b v="0"/>
    <n v="7"/>
    <b v="0"/>
    <s v="theater/plays"/>
    <n v="37.14"/>
    <x v="1"/>
    <n v="2015"/>
    <x v="6"/>
  </r>
  <r>
    <n v="0"/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n v="1408863600"/>
    <x v="3892"/>
    <n v="1408203557"/>
    <b v="0"/>
    <n v="0"/>
    <b v="0"/>
    <s v="theater/plays"/>
    <n v="0"/>
    <x v="1"/>
    <n v="2014"/>
    <x v="6"/>
  </r>
  <r>
    <n v="22"/>
    <n v="3893"/>
    <s v="MY PRIVATE REVOLUTION"/>
    <s v="An inspiring story of a young girl's journey from childhood to adulthood told through monologue, dialogue, poetry and music and dance."/>
    <x v="63"/>
    <n v="10775"/>
    <x v="2"/>
    <x v="0"/>
    <s v="USD"/>
    <n v="1404194400"/>
    <x v="3893"/>
    <n v="1400600840"/>
    <b v="0"/>
    <n v="84"/>
    <b v="0"/>
    <s v="theater/plays"/>
    <n v="128.27000000000001"/>
    <x v="1"/>
    <n v="2014"/>
    <x v="6"/>
  </r>
  <r>
    <n v="3"/>
    <n v="3894"/>
    <s v="MADE-UP: A Sitcom Theater Special"/>
    <s v="Ryan and Vanessa are hosting Christmas for the first time but instead of a happy celebration, they get a hilarious survival situation."/>
    <x v="36"/>
    <n v="520"/>
    <x v="2"/>
    <x v="0"/>
    <s v="USD"/>
    <n v="1481000340"/>
    <x v="3894"/>
    <n v="1478386812"/>
    <b v="0"/>
    <n v="11"/>
    <b v="0"/>
    <s v="theater/plays"/>
    <n v="47.27"/>
    <x v="1"/>
    <n v="2016"/>
    <x v="6"/>
  </r>
  <r>
    <n v="5"/>
    <n v="3895"/>
    <s v="Vestige"/>
    <s v="A Transgender makeup artist calls into question the loyalty of her best friend in a 1980's circus while dealing with her dying mother."/>
    <x v="28"/>
    <n v="50"/>
    <x v="2"/>
    <x v="0"/>
    <s v="USD"/>
    <n v="1425103218"/>
    <x v="3895"/>
    <n v="1422424818"/>
    <b v="0"/>
    <n v="1"/>
    <b v="0"/>
    <s v="theater/plays"/>
    <n v="50"/>
    <x v="1"/>
    <n v="2015"/>
    <x v="6"/>
  </r>
  <r>
    <n v="11"/>
    <n v="3896"/>
    <s v="Yorick and Company"/>
    <s v="Yorick and Co. is a comedy about a struggling theatre company whose mysterious benefactor starts haunting the show!"/>
    <x v="183"/>
    <n v="170"/>
    <x v="2"/>
    <x v="0"/>
    <s v="USD"/>
    <n v="1402979778"/>
    <x v="3896"/>
    <n v="1401770178"/>
    <b v="0"/>
    <n v="4"/>
    <b v="0"/>
    <s v="theater/plays"/>
    <n v="42.5"/>
    <x v="1"/>
    <n v="2014"/>
    <x v="6"/>
  </r>
  <r>
    <n v="18"/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x v="4"/>
    <s v="NZD"/>
    <n v="1420750683"/>
    <x v="3897"/>
    <n v="1418158683"/>
    <b v="0"/>
    <n v="10"/>
    <b v="0"/>
    <s v="theater/plays"/>
    <n v="44"/>
    <x v="1"/>
    <n v="2014"/>
    <x v="6"/>
  </r>
  <r>
    <n v="33"/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x v="1"/>
    <s v="GBP"/>
    <n v="1439827200"/>
    <x v="3898"/>
    <n v="1436355270"/>
    <b v="0"/>
    <n v="16"/>
    <b v="0"/>
    <s v="theater/plays"/>
    <n v="50.88"/>
    <x v="1"/>
    <n v="2015"/>
    <x v="6"/>
  </r>
  <r>
    <n v="1"/>
    <n v="3899"/>
    <s v="RAIN | a theatrical production of life-changing proportions"/>
    <s v="More than just a play, RAIN is an outreach to hurting people who feel disengaged or rejected by others."/>
    <x v="3"/>
    <n v="125"/>
    <x v="2"/>
    <x v="0"/>
    <s v="USD"/>
    <n v="1407868561"/>
    <x v="3899"/>
    <n v="1406140561"/>
    <b v="0"/>
    <n v="2"/>
    <b v="0"/>
    <s v="theater/plays"/>
    <n v="62.5"/>
    <x v="1"/>
    <n v="2014"/>
    <x v="6"/>
  </r>
  <r>
    <n v="5"/>
    <n v="3900"/>
    <s v="HUB Theatre Group presents John Logan's RED"/>
    <s v="HUB Theatre Group collaborates with local artists to present John Logan's RED to the community."/>
    <x v="30"/>
    <n v="135"/>
    <x v="2"/>
    <x v="0"/>
    <s v="USD"/>
    <n v="1433988791"/>
    <x v="3900"/>
    <n v="1431396791"/>
    <b v="0"/>
    <n v="5"/>
    <b v="0"/>
    <s v="theater/plays"/>
    <n v="27"/>
    <x v="1"/>
    <n v="2015"/>
    <x v="6"/>
  </r>
  <r>
    <n v="1"/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x v="0"/>
    <s v="USD"/>
    <n v="1450554599"/>
    <x v="3901"/>
    <n v="1447098599"/>
    <b v="0"/>
    <n v="1"/>
    <b v="0"/>
    <s v="theater/plays"/>
    <n v="25"/>
    <x v="1"/>
    <n v="2015"/>
    <x v="6"/>
  </r>
  <r>
    <n v="49"/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x v="1"/>
    <s v="GBP"/>
    <n v="1479125642"/>
    <x v="3902"/>
    <n v="1476962042"/>
    <b v="0"/>
    <n v="31"/>
    <b v="0"/>
    <s v="theater/plays"/>
    <n v="47.26"/>
    <x v="1"/>
    <n v="2016"/>
    <x v="6"/>
  </r>
  <r>
    <n v="0"/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n v="1439581080"/>
    <x v="3903"/>
    <n v="1435709765"/>
    <b v="0"/>
    <n v="0"/>
    <b v="0"/>
    <s v="theater/plays"/>
    <n v="0"/>
    <x v="1"/>
    <n v="2015"/>
    <x v="6"/>
  </r>
  <r>
    <n v="0"/>
    <n v="3904"/>
    <s v="Black America from Prophets to Pimps"/>
    <s v="A play that will cover 4000 years of black history."/>
    <x v="3"/>
    <n v="3"/>
    <x v="2"/>
    <x v="0"/>
    <s v="USD"/>
    <n v="1429074240"/>
    <x v="3904"/>
    <n v="1427866200"/>
    <b v="0"/>
    <n v="2"/>
    <b v="0"/>
    <s v="theater/plays"/>
    <n v="1.5"/>
    <x v="1"/>
    <n v="2015"/>
    <x v="6"/>
  </r>
  <r>
    <n v="12"/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x v="1"/>
    <s v="GBP"/>
    <n v="1434063600"/>
    <x v="3905"/>
    <n v="1430405903"/>
    <b v="0"/>
    <n v="7"/>
    <b v="0"/>
    <s v="theater/plays"/>
    <n v="24.71"/>
    <x v="1"/>
    <n v="2015"/>
    <x v="6"/>
  </r>
  <r>
    <n v="67"/>
    <n v="3906"/>
    <s v="First Draft Theatre"/>
    <s v="We will workshop, stage and develop new writing, devised work and adaptations. A joyful leap into the possibilities of an idea!"/>
    <x v="15"/>
    <n v="1010"/>
    <x v="2"/>
    <x v="1"/>
    <s v="GBP"/>
    <n v="1435325100"/>
    <x v="3906"/>
    <n v="1432072893"/>
    <b v="0"/>
    <n v="16"/>
    <b v="0"/>
    <s v="theater/plays"/>
    <n v="63.13"/>
    <x v="1"/>
    <n v="2015"/>
    <x v="6"/>
  </r>
  <r>
    <n v="15"/>
    <n v="3907"/>
    <s v="Burqa&amp;Rifle: A Drama: Two Women, Two Cultues, Two Histories"/>
    <s v="Burqa&amp;Rifle dramatizes the  encounter between two women -- a vigilante and a convert to Islam."/>
    <x v="28"/>
    <n v="153"/>
    <x v="2"/>
    <x v="0"/>
    <s v="USD"/>
    <n v="1414354080"/>
    <x v="3907"/>
    <n v="1411587606"/>
    <b v="0"/>
    <n v="4"/>
    <b v="0"/>
    <s v="theater/plays"/>
    <n v="38.25"/>
    <x v="1"/>
    <n v="2014"/>
    <x v="6"/>
  </r>
  <r>
    <n v="9"/>
    <n v="3908"/>
    <s v="Unconscious Subconscious"/>
    <s v="Death splits apart twin brothers in a questionable car accident. They shared dreams, and now they must share trials in the unknown."/>
    <x v="47"/>
    <n v="65"/>
    <x v="2"/>
    <x v="0"/>
    <s v="USD"/>
    <n v="1406603696"/>
    <x v="3908"/>
    <n v="1405307696"/>
    <b v="0"/>
    <n v="4"/>
    <b v="0"/>
    <s v="theater/plays"/>
    <n v="16.25"/>
    <x v="1"/>
    <n v="2014"/>
    <x v="6"/>
  </r>
  <r>
    <n v="0"/>
    <n v="3909"/>
    <s v="Woman2Woman"/>
    <s v="I am trying to put on a gospel comedy stage play that is full of laughter and life lessons as well that will change your life forever,"/>
    <x v="127"/>
    <n v="135"/>
    <x v="2"/>
    <x v="0"/>
    <s v="USD"/>
    <n v="1410424642"/>
    <x v="3909"/>
    <n v="1407832642"/>
    <b v="0"/>
    <n v="4"/>
    <b v="0"/>
    <s v="theater/plays"/>
    <n v="33.75"/>
    <x v="1"/>
    <n v="2014"/>
    <x v="6"/>
  </r>
  <r>
    <n v="3"/>
    <n v="3910"/>
    <s v="&quot;SHERLOCK HOLMES AND THE SCARLET AVENGER&quot;"/>
    <s v="Join Sherlock Holmes and Dr. Watson as the first adventure together is dramatized live on-stage!  The game is afoot!"/>
    <x v="12"/>
    <n v="185"/>
    <x v="2"/>
    <x v="0"/>
    <s v="USD"/>
    <n v="1441649397"/>
    <x v="3910"/>
    <n v="1439057397"/>
    <b v="0"/>
    <n v="3"/>
    <b v="0"/>
    <s v="theater/plays"/>
    <n v="61.67"/>
    <x v="1"/>
    <n v="2015"/>
    <x v="6"/>
  </r>
  <r>
    <n v="37"/>
    <n v="3911"/>
    <s v="Ministers of Grace"/>
    <s v="â€˜Ministers of Graceâ€™ imagines what the movie Ghostbusters would be like if written by William Shakespeare."/>
    <x v="6"/>
    <n v="2993"/>
    <x v="2"/>
    <x v="0"/>
    <s v="USD"/>
    <n v="1417033777"/>
    <x v="3911"/>
    <n v="1414438177"/>
    <b v="0"/>
    <n v="36"/>
    <b v="0"/>
    <s v="theater/plays"/>
    <n v="83.14"/>
    <x v="1"/>
    <n v="2014"/>
    <x v="6"/>
  </r>
  <r>
    <n v="0"/>
    <n v="3912"/>
    <s v="JoLee Productions"/>
    <s v="Producing &amp; directing Jake's Women by Neil Simon opening July 9 and running through July 26 for Sonoma Arts Live"/>
    <x v="36"/>
    <n v="1"/>
    <x v="2"/>
    <x v="0"/>
    <s v="USD"/>
    <n v="1429936500"/>
    <x v="3912"/>
    <n v="1424759330"/>
    <b v="0"/>
    <n v="1"/>
    <b v="0"/>
    <s v="theater/plays"/>
    <n v="1"/>
    <x v="1"/>
    <n v="2015"/>
    <x v="6"/>
  </r>
  <r>
    <n v="10"/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x v="0"/>
    <s v="USD"/>
    <n v="1448863449"/>
    <x v="3913"/>
    <n v="1446267849"/>
    <b v="0"/>
    <n v="7"/>
    <b v="0"/>
    <s v="theater/plays"/>
    <n v="142.86000000000001"/>
    <x v="1"/>
    <n v="2015"/>
    <x v="6"/>
  </r>
  <r>
    <n v="36"/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x v="1"/>
    <s v="GBP"/>
    <n v="1431298740"/>
    <x v="3914"/>
    <n v="1429558756"/>
    <b v="0"/>
    <n v="27"/>
    <b v="0"/>
    <s v="theater/plays"/>
    <n v="33.67"/>
    <x v="1"/>
    <n v="2015"/>
    <x v="6"/>
  </r>
  <r>
    <n v="0"/>
    <n v="3915"/>
    <s v="Hardcross"/>
    <s v="Following the enormous success of Hardcross, we are looking for new ways to bring this wonderful play to a wider audience."/>
    <x v="15"/>
    <n v="5"/>
    <x v="2"/>
    <x v="1"/>
    <s v="GBP"/>
    <n v="1464824309"/>
    <x v="3915"/>
    <n v="1462232309"/>
    <b v="0"/>
    <n v="1"/>
    <b v="0"/>
    <s v="theater/plays"/>
    <n v="5"/>
    <x v="1"/>
    <n v="2016"/>
    <x v="6"/>
  </r>
  <r>
    <n v="0"/>
    <n v="3916"/>
    <s v="Final exam"/>
    <s v="We're a small group of University students who need a little help making our final exam production the best product possible."/>
    <x v="13"/>
    <n v="0"/>
    <x v="2"/>
    <x v="8"/>
    <s v="DKK"/>
    <n v="1464952752"/>
    <x v="3916"/>
    <n v="1462360752"/>
    <b v="0"/>
    <n v="0"/>
    <b v="0"/>
    <s v="theater/plays"/>
    <n v="0"/>
    <x v="1"/>
    <n v="2016"/>
    <x v="6"/>
  </r>
  <r>
    <n v="0"/>
    <n v="3917"/>
    <s v="Romeo and Juliet by Cry of Curs"/>
    <s v="We place the actors and script to the fore, with productions stripped down to barest level, aiming to make theatre accessible."/>
    <x v="8"/>
    <n v="10"/>
    <x v="2"/>
    <x v="1"/>
    <s v="GBP"/>
    <n v="1410439161"/>
    <x v="3917"/>
    <n v="1407847161"/>
    <b v="0"/>
    <n v="1"/>
    <b v="0"/>
    <s v="theater/plays"/>
    <n v="10"/>
    <x v="1"/>
    <n v="2014"/>
    <x v="6"/>
  </r>
  <r>
    <n v="0"/>
    <n v="3918"/>
    <s v="The Singing Teacher"/>
    <s v="A fantastic new comedy coming to the West End 2014.  An Alan Ayckbourn meets Richard Curtis style comedy. Who knew singing was therapy!"/>
    <x v="127"/>
    <n v="120"/>
    <x v="2"/>
    <x v="1"/>
    <s v="GBP"/>
    <n v="1407168000"/>
    <x v="3918"/>
    <n v="1406131023"/>
    <b v="0"/>
    <n v="3"/>
    <b v="0"/>
    <s v="theater/plays"/>
    <n v="40"/>
    <x v="1"/>
    <n v="2014"/>
    <x v="6"/>
  </r>
  <r>
    <n v="2"/>
    <n v="3919"/>
    <s v="After The Blue"/>
    <s v="Two sisters living in a Cornish seaside town attempt to hide and escape from a life- circle of deceit, abuse, incest and revenge."/>
    <x v="10"/>
    <n v="90"/>
    <x v="2"/>
    <x v="1"/>
    <s v="GBP"/>
    <n v="1453075200"/>
    <x v="3919"/>
    <n v="1450628773"/>
    <b v="0"/>
    <n v="3"/>
    <b v="0"/>
    <s v="theater/plays"/>
    <n v="30"/>
    <x v="1"/>
    <n v="2015"/>
    <x v="6"/>
  </r>
  <r>
    <n v="5"/>
    <n v="3920"/>
    <s v="'SCARAMOUCHE JONES'' by Justin Butcher"/>
    <s v="An enthralling tale charting the ecstasies and tragedies behind the seven white masks of centenarian clown,Scaramouche Jones."/>
    <x v="30"/>
    <n v="135"/>
    <x v="2"/>
    <x v="1"/>
    <s v="GBP"/>
    <n v="1479032260"/>
    <x v="3920"/>
    <n v="1476436660"/>
    <b v="0"/>
    <n v="3"/>
    <b v="0"/>
    <s v="theater/plays"/>
    <n v="45"/>
    <x v="1"/>
    <n v="2016"/>
    <x v="6"/>
  </r>
  <r>
    <n v="0"/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n v="1414346400"/>
    <x v="3921"/>
    <n v="1413291655"/>
    <b v="0"/>
    <n v="0"/>
    <b v="0"/>
    <s v="theater/plays"/>
    <n v="0"/>
    <x v="1"/>
    <n v="2014"/>
    <x v="6"/>
  </r>
  <r>
    <n v="8"/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x v="0"/>
    <s v="USD"/>
    <n v="1425337200"/>
    <x v="3922"/>
    <n v="1421432810"/>
    <b v="0"/>
    <n v="6"/>
    <b v="0"/>
    <s v="theater/plays"/>
    <n v="10.17"/>
    <x v="1"/>
    <n v="2015"/>
    <x v="6"/>
  </r>
  <r>
    <n v="12"/>
    <n v="3923"/>
    <s v="Mrs Roosevelt Flies to London UK tour"/>
    <s v="Eleanor Roosevelt: Passionate campaigner for human rights, champion for peace, staunch supporter of FDR's policies, betrayed wife."/>
    <x v="236"/>
    <n v="1384"/>
    <x v="2"/>
    <x v="1"/>
    <s v="GBP"/>
    <n v="1428622271"/>
    <x v="3923"/>
    <n v="1426203071"/>
    <b v="0"/>
    <n v="17"/>
    <b v="0"/>
    <s v="theater/plays"/>
    <n v="81.41"/>
    <x v="1"/>
    <n v="2015"/>
    <x v="6"/>
  </r>
  <r>
    <n v="15"/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x v="0"/>
    <s v="USD"/>
    <n v="1403823722"/>
    <x v="3924"/>
    <n v="1401231722"/>
    <b v="0"/>
    <n v="40"/>
    <b v="0"/>
    <s v="theater/plays"/>
    <n v="57.25"/>
    <x v="1"/>
    <n v="2014"/>
    <x v="6"/>
  </r>
  <r>
    <n v="10"/>
    <n v="3925"/>
    <s v="Help Save High School Theater"/>
    <s v="Help Save High School Theater Program_x000a_Your donations will be used to purchase props, build sets, and costumes."/>
    <x v="325"/>
    <n v="15"/>
    <x v="2"/>
    <x v="0"/>
    <s v="USD"/>
    <n v="1406753639"/>
    <x v="3925"/>
    <n v="1404161639"/>
    <b v="0"/>
    <n v="3"/>
    <b v="0"/>
    <s v="theater/plays"/>
    <n v="5"/>
    <x v="1"/>
    <n v="2014"/>
    <x v="6"/>
  </r>
  <r>
    <n v="0"/>
    <n v="3926"/>
    <s v="Caryl Churchill's 'Top Girls' - NSW HSC Text"/>
    <s v="Producing syllabus-relevant theatre targeted to HSC students on the NSW Central Coast"/>
    <x v="10"/>
    <n v="15"/>
    <x v="2"/>
    <x v="2"/>
    <s v="AUD"/>
    <n v="1419645748"/>
    <x v="3926"/>
    <n v="1417053748"/>
    <b v="0"/>
    <n v="1"/>
    <b v="0"/>
    <s v="theater/plays"/>
    <n v="15"/>
    <x v="1"/>
    <n v="2014"/>
    <x v="6"/>
  </r>
  <r>
    <n v="1"/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x v="1"/>
    <s v="GBP"/>
    <n v="1407565504"/>
    <x v="3927"/>
    <n v="1404973504"/>
    <b v="0"/>
    <n v="2"/>
    <b v="0"/>
    <s v="theater/plays"/>
    <n v="12.5"/>
    <x v="1"/>
    <n v="2014"/>
    <x v="6"/>
  </r>
  <r>
    <n v="13"/>
    <n v="3928"/>
    <s v="CHARM by Philip Dawkins"/>
    <s v="&quot;Charm&quot; class is in session! Mama Darleena, a transgender African-American woman, shares rules for etiquette with her LGBTQ students."/>
    <x v="10"/>
    <n v="651"/>
    <x v="2"/>
    <x v="0"/>
    <s v="USD"/>
    <n v="1444971540"/>
    <x v="3928"/>
    <n v="1442593427"/>
    <b v="0"/>
    <n v="7"/>
    <b v="0"/>
    <s v="theater/plays"/>
    <n v="93"/>
    <x v="1"/>
    <n v="2015"/>
    <x v="6"/>
  </r>
  <r>
    <n v="2"/>
    <n v="3929"/>
    <s v="Comedy Of Errors: Antioch Community High School"/>
    <s v="We need to raise funds to bring this elaborate production to life with special FX makeup, highly detailed sets, and costumes."/>
    <x v="22"/>
    <n v="453"/>
    <x v="2"/>
    <x v="0"/>
    <s v="USD"/>
    <n v="1474228265"/>
    <x v="3929"/>
    <n v="1471636265"/>
    <b v="0"/>
    <n v="14"/>
    <b v="0"/>
    <s v="theater/plays"/>
    <n v="32.36"/>
    <x v="1"/>
    <n v="2016"/>
    <x v="6"/>
  </r>
  <r>
    <n v="0"/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n v="1459490400"/>
    <x v="3930"/>
    <n v="1457078868"/>
    <b v="0"/>
    <n v="0"/>
    <b v="0"/>
    <s v="theater/plays"/>
    <n v="0"/>
    <x v="1"/>
    <n v="2016"/>
    <x v="6"/>
  </r>
  <r>
    <n v="0"/>
    <n v="3931"/>
    <s v="Still I Weep"/>
    <s v="An original stage play designed to bring to light the long-term effects on adult survivors of childhood sexual abuse. We do survive!"/>
    <x v="6"/>
    <n v="0"/>
    <x v="2"/>
    <x v="0"/>
    <s v="USD"/>
    <n v="1441510707"/>
    <x v="3931"/>
    <n v="1439350707"/>
    <b v="0"/>
    <n v="0"/>
    <b v="0"/>
    <s v="theater/plays"/>
    <n v="0"/>
    <x v="1"/>
    <n v="2015"/>
    <x v="6"/>
  </r>
  <r>
    <n v="0"/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x v="0"/>
    <s v="USD"/>
    <n v="1458097364"/>
    <x v="3932"/>
    <n v="1455508964"/>
    <b v="0"/>
    <n v="1"/>
    <b v="0"/>
    <s v="theater/plays"/>
    <n v="1"/>
    <x v="1"/>
    <n v="2016"/>
    <x v="6"/>
  </r>
  <r>
    <n v="16"/>
    <n v="3933"/>
    <s v="Three for 5: A King's Story"/>
    <s v="Presenting the complete three part of writer/director Ty Foard's &quot;A King's Story&quot; ...a dramatic artistic one director play festival"/>
    <x v="39"/>
    <n v="1102"/>
    <x v="2"/>
    <x v="0"/>
    <s v="USD"/>
    <n v="1468716180"/>
    <x v="3933"/>
    <n v="1466205262"/>
    <b v="0"/>
    <n v="12"/>
    <b v="0"/>
    <s v="theater/plays"/>
    <n v="91.83"/>
    <x v="1"/>
    <n v="2016"/>
    <x v="6"/>
  </r>
  <r>
    <n v="11"/>
    <n v="3934"/>
    <s v="&quot;A Measure of Normalcy&quot;"/>
    <s v="Lost youth and lost souls struggle to find meaning amid dingy basements, vanishing malls, and a bleak Midwestern summer."/>
    <x v="10"/>
    <n v="550"/>
    <x v="2"/>
    <x v="0"/>
    <s v="USD"/>
    <n v="1443704400"/>
    <x v="3934"/>
    <n v="1439827639"/>
    <b v="0"/>
    <n v="12"/>
    <b v="0"/>
    <s v="theater/plays"/>
    <n v="45.83"/>
    <x v="1"/>
    <n v="2015"/>
    <x v="6"/>
  </r>
  <r>
    <n v="44"/>
    <n v="3935"/>
    <s v="Mr Mineshaft - A Play about Julius Eastman"/>
    <s v="Forgotten composer, virtuoso pianist, actor, and activist._x000a_I'm hoping to produce my play which explores Julius's life and music."/>
    <x v="9"/>
    <n v="1315"/>
    <x v="2"/>
    <x v="1"/>
    <s v="GBP"/>
    <n v="1443973546"/>
    <x v="3935"/>
    <n v="1438789546"/>
    <b v="0"/>
    <n v="23"/>
    <b v="0"/>
    <s v="theater/plays"/>
    <n v="57.17"/>
    <x v="1"/>
    <n v="2015"/>
    <x v="6"/>
  </r>
  <r>
    <n v="0"/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n v="1480576720"/>
    <x v="3936"/>
    <n v="1477981120"/>
    <b v="0"/>
    <n v="0"/>
    <b v="0"/>
    <s v="theater/plays"/>
    <n v="0"/>
    <x v="1"/>
    <n v="2016"/>
    <x v="6"/>
  </r>
  <r>
    <n v="86"/>
    <n v="3937"/>
    <s v="Fever - a workshop production"/>
    <s v="Support the artists of the new play FEVER: a story of love, friendship and sonnets. Donate to help us develop this production!"/>
    <x v="428"/>
    <n v="2485"/>
    <x v="2"/>
    <x v="0"/>
    <s v="USD"/>
    <n v="1468249760"/>
    <x v="3937"/>
    <n v="1465830560"/>
    <b v="0"/>
    <n v="10"/>
    <b v="0"/>
    <s v="theater/plays"/>
    <n v="248.5"/>
    <x v="1"/>
    <n v="2016"/>
    <x v="6"/>
  </r>
  <r>
    <n v="12"/>
    <n v="3938"/>
    <s v="Broken Alley â€”Â Year 3"/>
    <s v="We Kickstarted Broken Alley Theatre in the summer of 2013. It's been an amazing two years. This year, BATx goes bigger than ever."/>
    <x v="429"/>
    <n v="397"/>
    <x v="2"/>
    <x v="0"/>
    <s v="USD"/>
    <n v="1435441454"/>
    <x v="3938"/>
    <n v="1432763054"/>
    <b v="0"/>
    <n v="5"/>
    <b v="0"/>
    <s v="theater/plays"/>
    <n v="79.400000000000006"/>
    <x v="1"/>
    <n v="2015"/>
    <x v="6"/>
  </r>
  <r>
    <n v="0"/>
    <n v="3939"/>
    <s v="'Potter.' Funding 2015"/>
    <s v="'Potter.' is a parody of the popular Harry Potter series allowing aspiring actors a chance to work in a professional production."/>
    <x v="10"/>
    <n v="5"/>
    <x v="2"/>
    <x v="2"/>
    <s v="AUD"/>
    <n v="1412656200"/>
    <x v="3939"/>
    <n v="1412328979"/>
    <b v="0"/>
    <n v="1"/>
    <b v="0"/>
    <s v="theater/plays"/>
    <n v="5"/>
    <x v="1"/>
    <n v="2014"/>
    <x v="6"/>
  </r>
  <r>
    <n v="0"/>
    <n v="3940"/>
    <s v="Attraction"/>
    <s v="A Stage Play that will bring you to the edge of your seat , leave you thinkin and will also have you laughing while enjoyin the talent"/>
    <x v="10"/>
    <n v="11"/>
    <x v="2"/>
    <x v="0"/>
    <s v="USD"/>
    <n v="1420199351"/>
    <x v="3940"/>
    <n v="1416311351"/>
    <b v="0"/>
    <n v="2"/>
    <b v="0"/>
    <s v="theater/plays"/>
    <n v="5.5"/>
    <x v="1"/>
    <n v="2014"/>
    <x v="6"/>
  </r>
  <r>
    <n v="1"/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x v="0"/>
    <s v="USD"/>
    <n v="1416877200"/>
    <x v="3941"/>
    <n v="1414505137"/>
    <b v="0"/>
    <n v="2"/>
    <b v="0"/>
    <s v="theater/plays"/>
    <n v="25"/>
    <x v="1"/>
    <n v="2014"/>
    <x v="6"/>
  </r>
  <r>
    <n v="0"/>
    <n v="3942"/>
    <s v="Epic Proportions"/>
    <s v="In the 30's, two brothers, Benny and Phil, who go to the Arizona desert to be extras in a huge Biblical epic. Riotous comedy!"/>
    <x v="38"/>
    <n v="0"/>
    <x v="2"/>
    <x v="0"/>
    <s v="USD"/>
    <n v="1434490914"/>
    <x v="3942"/>
    <n v="1429306914"/>
    <b v="0"/>
    <n v="0"/>
    <b v="0"/>
    <s v="theater/plays"/>
    <n v="0"/>
    <x v="1"/>
    <n v="2015"/>
    <x v="6"/>
  </r>
  <r>
    <n v="36"/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x v="0"/>
    <s v="USD"/>
    <n v="1446483000"/>
    <x v="3943"/>
    <n v="1443811268"/>
    <b v="0"/>
    <n v="13"/>
    <b v="0"/>
    <s v="theater/plays"/>
    <n v="137.08000000000001"/>
    <x v="1"/>
    <n v="2015"/>
    <x v="6"/>
  </r>
  <r>
    <n v="0"/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n v="1440690875"/>
    <x v="3944"/>
    <n v="1438098875"/>
    <b v="0"/>
    <n v="0"/>
    <b v="0"/>
    <s v="theater/plays"/>
    <n v="0"/>
    <x v="1"/>
    <n v="2015"/>
    <x v="6"/>
  </r>
  <r>
    <n v="0"/>
    <n v="3945"/>
    <s v="Camp Curtain Call: Star Wars (A Parody)"/>
    <s v="We do a theatre camp for kids every summer doing parady shows of diff stories for kids to learn theater. This year is Star Wars Parody."/>
    <x v="13"/>
    <n v="5"/>
    <x v="2"/>
    <x v="0"/>
    <s v="USD"/>
    <n v="1431717268"/>
    <x v="3945"/>
    <n v="1429125268"/>
    <b v="0"/>
    <n v="1"/>
    <b v="0"/>
    <s v="theater/plays"/>
    <n v="5"/>
    <x v="1"/>
    <n v="2015"/>
    <x v="6"/>
  </r>
  <r>
    <n v="3"/>
    <n v="3946"/>
    <s v="DR. Mecurio's Mythical Marvels &amp; Beastiry"/>
    <s v="Dr. Mecurio's is an original work of fantasy designed and written for the stage."/>
    <x v="12"/>
    <n v="195"/>
    <x v="2"/>
    <x v="0"/>
    <s v="USD"/>
    <n v="1425110400"/>
    <x v="3946"/>
    <n v="1422388822"/>
    <b v="0"/>
    <n v="5"/>
    <b v="0"/>
    <s v="theater/plays"/>
    <n v="39"/>
    <x v="1"/>
    <n v="2015"/>
    <x v="6"/>
  </r>
  <r>
    <n v="3"/>
    <n v="3947"/>
    <s v="Tell'em I'm Gonna Make It"/>
    <s v="Soon to be known as one of the greatest gospel stage plays of all times. Great hit in New England and now we want to take  it on tour"/>
    <x v="9"/>
    <n v="101"/>
    <x v="2"/>
    <x v="0"/>
    <s v="USD"/>
    <n v="1475378744"/>
    <x v="3947"/>
    <n v="1472786744"/>
    <b v="0"/>
    <n v="2"/>
    <b v="0"/>
    <s v="theater/plays"/>
    <n v="50.5"/>
    <x v="1"/>
    <n v="2016"/>
    <x v="6"/>
  </r>
  <r>
    <n v="0"/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n v="1410076123"/>
    <x v="3948"/>
    <n v="1404892123"/>
    <b v="0"/>
    <n v="0"/>
    <b v="0"/>
    <s v="theater/plays"/>
    <n v="0"/>
    <x v="1"/>
    <n v="2014"/>
    <x v="6"/>
  </r>
  <r>
    <n v="16"/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x v="2"/>
    <s v="AUD"/>
    <n v="1423623221"/>
    <x v="3949"/>
    <n v="1421031221"/>
    <b v="0"/>
    <n v="32"/>
    <b v="0"/>
    <s v="theater/plays"/>
    <n v="49.28"/>
    <x v="1"/>
    <n v="2015"/>
    <x v="6"/>
  </r>
  <r>
    <n v="1"/>
    <n v="3950"/>
    <s v="The Great Elephant Repertory Company"/>
    <s v="With the Great Elephant Repertory we can reach those children who are perceived unreachable, educating them through performance art."/>
    <x v="23"/>
    <n v="25"/>
    <x v="2"/>
    <x v="0"/>
    <s v="USD"/>
    <n v="1460140500"/>
    <x v="3950"/>
    <n v="1457628680"/>
    <b v="0"/>
    <n v="1"/>
    <b v="0"/>
    <s v="theater/plays"/>
    <n v="25"/>
    <x v="1"/>
    <n v="2016"/>
    <x v="6"/>
  </r>
  <r>
    <n v="0"/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x v="17"/>
    <s v="EUR"/>
    <n v="1462301342"/>
    <x v="3951"/>
    <n v="1457120942"/>
    <b v="0"/>
    <n v="1"/>
    <b v="0"/>
    <s v="theater/plays"/>
    <n v="1"/>
    <x v="1"/>
    <n v="2016"/>
    <x v="6"/>
  </r>
  <r>
    <n v="0"/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x v="0"/>
    <s v="USD"/>
    <n v="1445885890"/>
    <x v="3952"/>
    <n v="1440701890"/>
    <b v="0"/>
    <n v="1"/>
    <b v="0"/>
    <s v="theater/plays"/>
    <n v="25"/>
    <x v="1"/>
    <n v="2015"/>
    <x v="6"/>
  </r>
  <r>
    <n v="0"/>
    <n v="3953"/>
    <s v="A Time Pirate's Love"/>
    <s v="Actors and actresses are needed to help me create a stage play. A stage play needs to be adapted from the book I wrote."/>
    <x v="430"/>
    <n v="0"/>
    <x v="2"/>
    <x v="0"/>
    <s v="USD"/>
    <n v="1469834940"/>
    <x v="3953"/>
    <n v="1467162586"/>
    <b v="0"/>
    <n v="0"/>
    <b v="0"/>
    <s v="theater/plays"/>
    <n v="0"/>
    <x v="1"/>
    <n v="2016"/>
    <x v="6"/>
  </r>
  <r>
    <n v="0"/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n v="1405352264"/>
    <x v="3954"/>
    <n v="1400168264"/>
    <b v="0"/>
    <n v="0"/>
    <b v="0"/>
    <s v="theater/plays"/>
    <n v="0"/>
    <x v="1"/>
    <n v="2014"/>
    <x v="6"/>
  </r>
  <r>
    <n v="24"/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x v="0"/>
    <s v="USD"/>
    <n v="1448745741"/>
    <x v="3955"/>
    <n v="1446150141"/>
    <b v="0"/>
    <n v="8"/>
    <b v="0"/>
    <s v="theater/plays"/>
    <n v="53.13"/>
    <x v="1"/>
    <n v="2015"/>
    <x v="6"/>
  </r>
  <r>
    <n v="0"/>
    <n v="3956"/>
    <s v="The Woman in Me"/>
    <s v="This saucy stage play chronicles the highs and lows of my life involving gangs, drugs and prison. The story is a transforming ministry."/>
    <x v="62"/>
    <n v="0"/>
    <x v="2"/>
    <x v="0"/>
    <s v="USD"/>
    <n v="1461543600"/>
    <x v="3956"/>
    <n v="1459203727"/>
    <b v="0"/>
    <n v="0"/>
    <b v="0"/>
    <s v="theater/plays"/>
    <n v="0"/>
    <x v="1"/>
    <n v="2016"/>
    <x v="6"/>
  </r>
  <r>
    <n v="0"/>
    <n v="3957"/>
    <s v="Yada.Yada.Yada. An Unauthorized Seinfeld Event. 9 in 90"/>
    <s v="A play about something, or maybe nothing. Four actors depicting all 9 seasons of Seinfeld in 90 minutes."/>
    <x v="89"/>
    <n v="7"/>
    <x v="2"/>
    <x v="0"/>
    <s v="USD"/>
    <n v="1468020354"/>
    <x v="3957"/>
    <n v="1464045954"/>
    <b v="0"/>
    <n v="1"/>
    <b v="0"/>
    <s v="theater/plays"/>
    <n v="7"/>
    <x v="1"/>
    <n v="2016"/>
    <x v="6"/>
  </r>
  <r>
    <n v="32"/>
    <n v="3958"/>
    <s v="Shakespeare with Noodles:  Henry IV"/>
    <s v="A children's theatre group constructing props out of swimming noodles to provide free Shakespeare in the parks to local communities."/>
    <x v="13"/>
    <n v="641"/>
    <x v="2"/>
    <x v="0"/>
    <s v="USD"/>
    <n v="1406988000"/>
    <x v="3958"/>
    <n v="1403822912"/>
    <b v="0"/>
    <n v="16"/>
    <b v="0"/>
    <s v="theater/plays"/>
    <n v="40.06"/>
    <x v="1"/>
    <n v="2014"/>
    <x v="6"/>
  </r>
  <r>
    <n v="24"/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x v="0"/>
    <s v="USD"/>
    <n v="1411930556"/>
    <x v="3959"/>
    <n v="1409338556"/>
    <b v="0"/>
    <n v="12"/>
    <b v="0"/>
    <s v="theater/plays"/>
    <n v="24.33"/>
    <x v="1"/>
    <n v="2014"/>
    <x v="6"/>
  </r>
  <r>
    <n v="2"/>
    <n v="3960"/>
    <s v="In The Time of New York"/>
    <s v="You are closer to your dreams than what you expect, your demons will always wait for you to realize them, theyâ€™ll torture you Manny."/>
    <x v="9"/>
    <n v="45"/>
    <x v="2"/>
    <x v="0"/>
    <s v="USD"/>
    <n v="1451852256"/>
    <x v="3960"/>
    <n v="1449260256"/>
    <b v="0"/>
    <n v="4"/>
    <b v="0"/>
    <s v="theater/plays"/>
    <n v="11.25"/>
    <x v="1"/>
    <n v="2015"/>
    <x v="6"/>
  </r>
  <r>
    <n v="0"/>
    <n v="3961"/>
    <s v="New Edinburgh play"/>
    <s v="I've written a fun new play exploring the reality of gay stereotypes in 2014 - with accommodation and venue hire it needs some dough :)"/>
    <x v="10"/>
    <n v="21"/>
    <x v="2"/>
    <x v="1"/>
    <s v="GBP"/>
    <n v="1399584210"/>
    <x v="3961"/>
    <n v="1397683410"/>
    <b v="0"/>
    <n v="2"/>
    <b v="0"/>
    <s v="theater/plays"/>
    <n v="10.5"/>
    <x v="1"/>
    <n v="2014"/>
    <x v="6"/>
  </r>
  <r>
    <n v="3"/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x v="1"/>
    <s v="GBP"/>
    <n v="1448722494"/>
    <x v="3962"/>
    <n v="1446562494"/>
    <b v="0"/>
    <n v="3"/>
    <b v="0"/>
    <s v="theater/plays"/>
    <n v="15"/>
    <x v="1"/>
    <n v="2015"/>
    <x v="6"/>
  </r>
  <r>
    <n v="0"/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n v="1447821717"/>
    <x v="3963"/>
    <n v="1445226117"/>
    <b v="0"/>
    <n v="0"/>
    <b v="0"/>
    <s v="theater/plays"/>
    <n v="0"/>
    <x v="1"/>
    <n v="2015"/>
    <x v="6"/>
  </r>
  <r>
    <n v="6"/>
    <n v="3964"/>
    <s v="MAMA'Z BA-B: The StagePlay"/>
    <s v="&quot;MAMA'Z BA-B&quot; is the story of Marcus Williams who struggles to find a place for himself as a young black male."/>
    <x v="13"/>
    <n v="126"/>
    <x v="2"/>
    <x v="0"/>
    <s v="USD"/>
    <n v="1429460386"/>
    <x v="3964"/>
    <n v="1424279986"/>
    <b v="0"/>
    <n v="3"/>
    <b v="0"/>
    <s v="theater/plays"/>
    <n v="42"/>
    <x v="1"/>
    <n v="2015"/>
    <x v="6"/>
  </r>
  <r>
    <n v="14"/>
    <n v="3965"/>
    <s v="Fringe Fest: Take Comfort in Falling Forever"/>
    <s v="Andrew Heller producing a production of an original play for the Philadelphia Fringe Festival. Written and Directed by Andrew Heller"/>
    <x v="13"/>
    <n v="285"/>
    <x v="2"/>
    <x v="0"/>
    <s v="USD"/>
    <n v="1460608780"/>
    <x v="3965"/>
    <n v="1455428380"/>
    <b v="0"/>
    <n v="4"/>
    <b v="0"/>
    <s v="theater/plays"/>
    <n v="71.25"/>
    <x v="1"/>
    <n v="2016"/>
    <x v="6"/>
  </r>
  <r>
    <n v="1"/>
    <n v="3966"/>
    <s v="Moroccan National Debate Team"/>
    <s v="MNDT will be the first Moroccan Team in history to participate in the WSDC. the worldâ€™s biggest high school debate tournament."/>
    <x v="51"/>
    <n v="45"/>
    <x v="2"/>
    <x v="0"/>
    <s v="USD"/>
    <n v="1406170740"/>
    <x v="3966"/>
    <n v="1402506278"/>
    <b v="0"/>
    <n v="2"/>
    <b v="0"/>
    <s v="theater/plays"/>
    <n v="22.5"/>
    <x v="1"/>
    <n v="2014"/>
    <x v="6"/>
  </r>
  <r>
    <n v="24"/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x v="0"/>
    <s v="USD"/>
    <n v="1488783507"/>
    <x v="3967"/>
    <n v="1486191507"/>
    <b v="0"/>
    <n v="10"/>
    <b v="0"/>
    <s v="theater/plays"/>
    <n v="41"/>
    <x v="1"/>
    <n v="2017"/>
    <x v="6"/>
  </r>
  <r>
    <n v="11"/>
    <n v="3968"/>
    <s v="Scarlet Letters (a play with songs)"/>
    <s v="&quot;On the breast of her gown, in fine red cloth, appeared the letter A.&quot; But what about the rest of the alphabet?"/>
    <x v="10"/>
    <n v="527"/>
    <x v="2"/>
    <x v="0"/>
    <s v="USD"/>
    <n v="1463945673"/>
    <x v="3968"/>
    <n v="1458761673"/>
    <b v="0"/>
    <n v="11"/>
    <b v="0"/>
    <s v="theater/plays"/>
    <n v="47.91"/>
    <x v="1"/>
    <n v="2016"/>
    <x v="6"/>
  </r>
  <r>
    <n v="7"/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x v="0"/>
    <s v="USD"/>
    <n v="1472442900"/>
    <x v="3969"/>
    <n v="1471638646"/>
    <b v="0"/>
    <n v="6"/>
    <b v="0"/>
    <s v="theater/plays"/>
    <n v="35.17"/>
    <x v="1"/>
    <n v="2016"/>
    <x v="6"/>
  </r>
  <r>
    <n v="0"/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x v="3970"/>
    <n v="1458333811"/>
    <b v="0"/>
    <n v="2"/>
    <b v="0"/>
    <s v="theater/plays"/>
    <n v="5.5"/>
    <x v="1"/>
    <n v="2016"/>
    <x v="6"/>
  </r>
  <r>
    <n v="1"/>
    <n v="3971"/>
    <s v="The Sentinel &amp; The Showman"/>
    <s v="The timeless story of the struggling actor, the faithful agent and   the reality of what constitutes success and failure in Hollywood."/>
    <x v="32"/>
    <n v="136"/>
    <x v="2"/>
    <x v="0"/>
    <s v="USD"/>
    <n v="1405947126"/>
    <x v="3971"/>
    <n v="1403355126"/>
    <b v="0"/>
    <n v="6"/>
    <b v="0"/>
    <s v="theater/plays"/>
    <n v="22.67"/>
    <x v="1"/>
    <n v="2014"/>
    <x v="6"/>
  </r>
  <r>
    <n v="21"/>
    <n v="3972"/>
    <s v="Valkyrie Theatre Company"/>
    <s v="We're a horror based theatre company in Oklahoma City beginning our first season of shows."/>
    <x v="28"/>
    <n v="211"/>
    <x v="2"/>
    <x v="0"/>
    <s v="USD"/>
    <n v="1423186634"/>
    <x v="3972"/>
    <n v="1418002634"/>
    <b v="0"/>
    <n v="8"/>
    <b v="0"/>
    <s v="theater/plays"/>
    <n v="26.38"/>
    <x v="1"/>
    <n v="2014"/>
    <x v="6"/>
  </r>
  <r>
    <n v="78"/>
    <n v="3973"/>
    <s v="Staged Right Theatre First Season Campaign"/>
    <s v="Staged Right Theatre Company is putting on its first season this year, and we need your help with raising money to put on four plays!"/>
    <x v="10"/>
    <n v="3905"/>
    <x v="2"/>
    <x v="0"/>
    <s v="USD"/>
    <n v="1462766400"/>
    <x v="3973"/>
    <n v="1460219110"/>
    <b v="0"/>
    <n v="37"/>
    <b v="0"/>
    <s v="theater/plays"/>
    <n v="105.54"/>
    <x v="1"/>
    <n v="2016"/>
    <x v="6"/>
  </r>
  <r>
    <n v="32"/>
    <n v="3974"/>
    <s v="The Taming of the Shrew"/>
    <s v="We are performing Shakespeare's &quot;The Taming of the Shrew&quot; in its original Elizabethan setting at the Oxford Shakespeare Festival."/>
    <x v="28"/>
    <n v="320"/>
    <x v="2"/>
    <x v="1"/>
    <s v="GBP"/>
    <n v="1464872848"/>
    <x v="3974"/>
    <n v="1462280848"/>
    <b v="0"/>
    <n v="11"/>
    <b v="0"/>
    <s v="theater/plays"/>
    <n v="29.09"/>
    <x v="1"/>
    <n v="2016"/>
    <x v="6"/>
  </r>
  <r>
    <n v="0"/>
    <n v="3975"/>
    <s v="Moon Over Mangroves"/>
    <s v="Four homeless Key West men are to be given a boat, but fates twist until only the moon and mangroves witness their earthly demise."/>
    <x v="432"/>
    <n v="0"/>
    <x v="2"/>
    <x v="0"/>
    <s v="USD"/>
    <n v="1468442898"/>
    <x v="3975"/>
    <n v="1465850898"/>
    <b v="0"/>
    <n v="0"/>
    <b v="0"/>
    <s v="theater/plays"/>
    <n v="0"/>
    <x v="1"/>
    <n v="2016"/>
    <x v="6"/>
  </r>
  <r>
    <n v="48"/>
    <n v="3976"/>
    <s v="R.U.R. at New Muses Theatre Company"/>
    <s v="Rossumâ€™s Universal Robots are the perfect workforce, without emotions, needs, or souls. But they are changing. Becoming more like us..."/>
    <x v="46"/>
    <n v="620"/>
    <x v="2"/>
    <x v="0"/>
    <s v="USD"/>
    <n v="1406876400"/>
    <x v="3976"/>
    <n v="1405024561"/>
    <b v="0"/>
    <n v="10"/>
    <b v="0"/>
    <s v="theater/plays"/>
    <n v="62"/>
    <x v="1"/>
    <n v="2014"/>
    <x v="6"/>
  </r>
  <r>
    <n v="1"/>
    <n v="3977"/>
    <s v="Tales of a Dragon KNIGHT"/>
    <s v="Created for the greatest stages of the world, will captivate the hearts of its audience with a Powerful Story Line &amp; Magical creatures!"/>
    <x v="161"/>
    <n v="1305"/>
    <x v="2"/>
    <x v="0"/>
    <s v="USD"/>
    <n v="1469213732"/>
    <x v="3977"/>
    <n v="1466621732"/>
    <b v="0"/>
    <n v="6"/>
    <b v="0"/>
    <s v="theater/plays"/>
    <n v="217.5"/>
    <x v="1"/>
    <n v="2016"/>
    <x v="6"/>
  </r>
  <r>
    <n v="11"/>
    <n v="3978"/>
    <s v="For Colored Girl Play Production"/>
    <s v="Staged play within the communities of eastern ( Kinston Wilson Wilmington ) North Carolina ! Funds will allow a child to attend! THX"/>
    <x v="13"/>
    <n v="214"/>
    <x v="2"/>
    <x v="0"/>
    <s v="USD"/>
    <n v="1422717953"/>
    <x v="3978"/>
    <n v="1417533953"/>
    <b v="0"/>
    <n v="8"/>
    <b v="0"/>
    <s v="theater/plays"/>
    <n v="26.75"/>
    <x v="1"/>
    <n v="2014"/>
    <x v="6"/>
  </r>
  <r>
    <n v="2"/>
    <n v="3979"/>
    <s v="What a Gay Play - back, bigger and longer"/>
    <s v="After a successful premiere run at Edinburgh 2014, it's been rewritten and revised and is back for another run of Edinburgh fun in 2015"/>
    <x v="12"/>
    <n v="110"/>
    <x v="2"/>
    <x v="1"/>
    <s v="GBP"/>
    <n v="1427659200"/>
    <x v="3979"/>
    <n v="1425678057"/>
    <b v="0"/>
    <n v="6"/>
    <b v="0"/>
    <s v="theater/plays"/>
    <n v="18.329999999999998"/>
    <x v="1"/>
    <n v="2015"/>
    <x v="6"/>
  </r>
  <r>
    <n v="18"/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x v="0"/>
    <s v="USD"/>
    <n v="1404570147"/>
    <x v="3980"/>
    <n v="1401978147"/>
    <b v="0"/>
    <n v="7"/>
    <b v="0"/>
    <s v="theater/plays"/>
    <n v="64.290000000000006"/>
    <x v="1"/>
    <n v="2014"/>
    <x v="6"/>
  </r>
  <r>
    <n v="4"/>
    <n v="3981"/>
    <s v="BEIRUT, LADY OF LEBANON"/>
    <s v="A Theatrical Production Celebrating the Lebanese Culture and the Human Spirit in Time of War."/>
    <x v="11"/>
    <n v="1225"/>
    <x v="2"/>
    <x v="0"/>
    <s v="USD"/>
    <n v="1468729149"/>
    <x v="3981"/>
    <n v="1463545149"/>
    <b v="0"/>
    <n v="7"/>
    <b v="0"/>
    <s v="theater/plays"/>
    <n v="175"/>
    <x v="1"/>
    <n v="2016"/>
    <x v="6"/>
  </r>
  <r>
    <n v="20"/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x v="1"/>
    <s v="GBP"/>
    <n v="1436297180"/>
    <x v="3982"/>
    <n v="1431113180"/>
    <b v="0"/>
    <n v="5"/>
    <b v="0"/>
    <s v="theater/plays"/>
    <n v="34"/>
    <x v="1"/>
    <n v="2015"/>
    <x v="6"/>
  </r>
  <r>
    <n v="35"/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x v="0"/>
    <s v="USD"/>
    <n v="1400569140"/>
    <x v="3983"/>
    <n v="1397854356"/>
    <b v="0"/>
    <n v="46"/>
    <b v="0"/>
    <s v="theater/plays"/>
    <n v="84.28"/>
    <x v="1"/>
    <n v="2014"/>
    <x v="6"/>
  </r>
  <r>
    <n v="6"/>
    <n v="3984"/>
    <s v="Fantastic Mr Fox - Novus Theatre"/>
    <s v="Novus Theatre bring you their new show 'Fantastic Mr Fox'. We hope to improve the pay for our cast and crew through Kickstarter."/>
    <x v="15"/>
    <n v="95"/>
    <x v="2"/>
    <x v="1"/>
    <s v="GBP"/>
    <n v="1415404800"/>
    <x v="3984"/>
    <n v="1412809644"/>
    <b v="0"/>
    <n v="10"/>
    <b v="0"/>
    <s v="theater/plays"/>
    <n v="9.5"/>
    <x v="1"/>
    <n v="2014"/>
    <x v="6"/>
  </r>
  <r>
    <n v="32"/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x v="3985"/>
    <n v="1454173120"/>
    <b v="0"/>
    <n v="19"/>
    <b v="0"/>
    <s v="theater/plays"/>
    <n v="33.74"/>
    <x v="1"/>
    <n v="2016"/>
    <x v="6"/>
  </r>
  <r>
    <n v="10"/>
    <n v="3986"/>
    <s v="Hippolytos - Polish Tour"/>
    <s v="After a successful run at London's Cockpit Theatre, we are invited to perform in Gardzienice OPT and at Teatr Polski in Warsaw, Poland."/>
    <x v="10"/>
    <n v="488"/>
    <x v="2"/>
    <x v="1"/>
    <s v="GBP"/>
    <n v="1462539840"/>
    <x v="3986"/>
    <n v="1460034594"/>
    <b v="0"/>
    <n v="13"/>
    <b v="0"/>
    <s v="theater/plays"/>
    <n v="37.54"/>
    <x v="1"/>
    <n v="2016"/>
    <x v="6"/>
  </r>
  <r>
    <n v="38"/>
    <n v="3987"/>
    <s v="Write Now 5"/>
    <s v="Write Now 5 is a new writing festival in south east London promoting new work from emerging playwrights."/>
    <x v="44"/>
    <n v="151"/>
    <x v="2"/>
    <x v="1"/>
    <s v="GBP"/>
    <n v="1400278290"/>
    <x v="3987"/>
    <n v="1399414290"/>
    <b v="0"/>
    <n v="13"/>
    <b v="0"/>
    <s v="theater/plays"/>
    <n v="11.62"/>
    <x v="1"/>
    <n v="2014"/>
    <x v="6"/>
  </r>
  <r>
    <n v="2"/>
    <n v="3988"/>
    <s v="Folk-Tales: What Stories Do Your Folks Tell?"/>
    <s v="An evening of of stories based both in myth and truth."/>
    <x v="15"/>
    <n v="32"/>
    <x v="2"/>
    <x v="0"/>
    <s v="USD"/>
    <n v="1440813413"/>
    <x v="3988"/>
    <n v="1439517413"/>
    <b v="0"/>
    <n v="4"/>
    <b v="0"/>
    <s v="theater/plays"/>
    <n v="8"/>
    <x v="1"/>
    <n v="2015"/>
    <x v="6"/>
  </r>
  <r>
    <n v="0"/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n v="1447009181"/>
    <x v="3989"/>
    <n v="1444413581"/>
    <b v="0"/>
    <n v="0"/>
    <b v="0"/>
    <s v="theater/plays"/>
    <n v="0"/>
    <x v="1"/>
    <n v="2015"/>
    <x v="6"/>
  </r>
  <r>
    <n v="4"/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x v="1"/>
    <s v="GBP"/>
    <n v="1456934893"/>
    <x v="3990"/>
    <n v="1454342893"/>
    <b v="0"/>
    <n v="3"/>
    <b v="0"/>
    <s v="theater/plays"/>
    <n v="23"/>
    <x v="1"/>
    <n v="2016"/>
    <x v="6"/>
  </r>
  <r>
    <n v="20"/>
    <n v="3991"/>
    <s v="NTACTheatre - North Texas Actor's Collaborative Theatre"/>
    <s v="North Texas first actor-driven theatre company needs your help"/>
    <x v="2"/>
    <n v="100"/>
    <x v="2"/>
    <x v="0"/>
    <s v="USD"/>
    <n v="1433086082"/>
    <x v="3991"/>
    <n v="1430494082"/>
    <b v="0"/>
    <n v="1"/>
    <b v="0"/>
    <s v="theater/plays"/>
    <n v="100"/>
    <x v="1"/>
    <n v="2015"/>
    <x v="6"/>
  </r>
  <r>
    <n v="5"/>
    <n v="3992"/>
    <s v="Tearing Down Cabrini-Green, a dynamic social commentary."/>
    <s v="A richly textured and intellectually powerful social commentary about family, community and America."/>
    <x v="3"/>
    <n v="541"/>
    <x v="2"/>
    <x v="0"/>
    <s v="USD"/>
    <n v="1449876859"/>
    <x v="3992"/>
    <n v="1444689259"/>
    <b v="0"/>
    <n v="9"/>
    <b v="0"/>
    <s v="theater/plays"/>
    <n v="60.11"/>
    <x v="1"/>
    <n v="2015"/>
    <x v="6"/>
  </r>
  <r>
    <n v="0"/>
    <n v="3993"/>
    <s v="Invincible Diamonds: A Survivor's Guide"/>
    <s v="I am seeking to turn my collection of urban poetry into a stage play. My desire is to inspire victims to heal."/>
    <x v="63"/>
    <n v="3"/>
    <x v="2"/>
    <x v="0"/>
    <s v="USD"/>
    <n v="1431549912"/>
    <x v="3993"/>
    <n v="1428957912"/>
    <b v="0"/>
    <n v="1"/>
    <b v="0"/>
    <s v="theater/plays"/>
    <n v="3"/>
    <x v="1"/>
    <n v="2015"/>
    <x v="6"/>
  </r>
  <r>
    <n v="0"/>
    <n v="3994"/>
    <s v="Poles Apart - A Play in 2 Acts"/>
    <s v="Is Henson willing to dare risk a theatrical speaking tour of his North Pole adventures...and more?"/>
    <x v="13"/>
    <n v="5"/>
    <x v="2"/>
    <x v="0"/>
    <s v="USD"/>
    <n v="1405761690"/>
    <x v="3994"/>
    <n v="1403169690"/>
    <b v="0"/>
    <n v="1"/>
    <b v="0"/>
    <s v="theater/plays"/>
    <n v="5"/>
    <x v="1"/>
    <n v="2014"/>
    <x v="6"/>
  </r>
  <r>
    <n v="35"/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x v="1"/>
    <s v="GBP"/>
    <n v="1423913220"/>
    <x v="3995"/>
    <n v="1421339077"/>
    <b v="0"/>
    <n v="4"/>
    <b v="0"/>
    <s v="theater/plays"/>
    <n v="17.5"/>
    <x v="1"/>
    <n v="2015"/>
    <x v="6"/>
  </r>
  <r>
    <n v="17"/>
    <n v="3996"/>
    <s v="Anansi the Spider - An African Folktale"/>
    <s v="The African tale of Anansi the Spider is that of a trickster who often uses cleverness and harmless jokes to get what he wants."/>
    <x v="9"/>
    <n v="497"/>
    <x v="2"/>
    <x v="0"/>
    <s v="USD"/>
    <n v="1416499440"/>
    <x v="3996"/>
    <n v="1415341464"/>
    <b v="0"/>
    <n v="17"/>
    <b v="0"/>
    <s v="theater/plays"/>
    <n v="29.24"/>
    <x v="1"/>
    <n v="2014"/>
    <x v="6"/>
  </r>
  <r>
    <n v="0"/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n v="1428222221"/>
    <x v="3997"/>
    <n v="1425633821"/>
    <b v="0"/>
    <n v="0"/>
    <b v="0"/>
    <s v="theater/plays"/>
    <n v="0"/>
    <x v="1"/>
    <n v="2015"/>
    <x v="6"/>
  </r>
  <r>
    <n v="57"/>
    <n v="3998"/>
    <s v="Forsaken Angels-A New Play"/>
    <s v="Forsaken Angels, a powerful new play by William Leary, author of DCMTA's Best Of 2014 Play Masquerade."/>
    <x v="21"/>
    <n v="715"/>
    <x v="2"/>
    <x v="0"/>
    <s v="USD"/>
    <n v="1427580426"/>
    <x v="3998"/>
    <n v="1424992026"/>
    <b v="0"/>
    <n v="12"/>
    <b v="0"/>
    <s v="theater/plays"/>
    <n v="59.58"/>
    <x v="1"/>
    <n v="2015"/>
    <x v="6"/>
  </r>
  <r>
    <n v="17"/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x v="0"/>
    <s v="USD"/>
    <n v="1409514709"/>
    <x v="3999"/>
    <n v="1406058798"/>
    <b v="0"/>
    <n v="14"/>
    <b v="0"/>
    <s v="theater/plays"/>
    <n v="82.57"/>
    <x v="1"/>
    <n v="2014"/>
    <x v="6"/>
  </r>
  <r>
    <n v="0"/>
    <n v="4000"/>
    <s v="The Escorts"/>
    <s v="An Enticing Trip into the World of Assisted Dying"/>
    <x v="6"/>
    <n v="10"/>
    <x v="2"/>
    <x v="0"/>
    <s v="USD"/>
    <n v="1462631358"/>
    <x v="4000"/>
    <n v="1457450958"/>
    <b v="0"/>
    <n v="1"/>
    <b v="0"/>
    <s v="theater/plays"/>
    <n v="10"/>
    <x v="1"/>
    <n v="2016"/>
    <x v="6"/>
  </r>
  <r>
    <n v="38"/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x v="1"/>
    <s v="GBP"/>
    <n v="1488394800"/>
    <x v="4001"/>
    <n v="1486681708"/>
    <b v="0"/>
    <n v="14"/>
    <b v="0"/>
    <s v="theater/plays"/>
    <n v="32.36"/>
    <x v="1"/>
    <n v="2017"/>
    <x v="6"/>
  </r>
  <r>
    <n v="2"/>
    <n v="4002"/>
    <s v="Terry Pratchett's Wyrd Sisters"/>
    <s v="Bring Wyrd Sisters, a comedy of Shakespearean proportions, to small-town Texas. Loosely parodies the â€œScottish Play.â€"/>
    <x v="21"/>
    <n v="23"/>
    <x v="2"/>
    <x v="0"/>
    <s v="USD"/>
    <n v="1411779761"/>
    <x v="4002"/>
    <n v="1409187761"/>
    <b v="0"/>
    <n v="4"/>
    <b v="0"/>
    <s v="theater/plays"/>
    <n v="5.75"/>
    <x v="1"/>
    <n v="2014"/>
    <x v="6"/>
  </r>
  <r>
    <n v="10"/>
    <n v="4003"/>
    <s v="MAMA BA-B: The Stage Play"/>
    <s v="&quot;MAMA'Z BA-B&quot; is the story of Marcus Williams who struggles to find a place for himself as a young black male."/>
    <x v="13"/>
    <n v="201"/>
    <x v="2"/>
    <x v="0"/>
    <s v="USD"/>
    <n v="1424009147"/>
    <x v="4003"/>
    <n v="1421417147"/>
    <b v="0"/>
    <n v="2"/>
    <b v="0"/>
    <s v="theater/plays"/>
    <n v="100.5"/>
    <x v="1"/>
    <n v="2015"/>
    <x v="6"/>
  </r>
  <r>
    <n v="0"/>
    <n v="4004"/>
    <s v="South Florida Tours"/>
    <s v="Help Launch The Queen Into South Florida!"/>
    <x v="2"/>
    <n v="1"/>
    <x v="2"/>
    <x v="0"/>
    <s v="USD"/>
    <n v="1412740457"/>
    <x v="4004"/>
    <n v="1410148457"/>
    <b v="0"/>
    <n v="1"/>
    <b v="0"/>
    <s v="theater/plays"/>
    <n v="1"/>
    <x v="1"/>
    <n v="2014"/>
    <x v="6"/>
  </r>
  <r>
    <n v="1"/>
    <n v="4005"/>
    <s v="Bringing more Art to the Community"/>
    <s v="Help us bring more Art to the Community. It's our second production, Fences by August Wilson. Help us make it a success!"/>
    <x v="9"/>
    <n v="40"/>
    <x v="2"/>
    <x v="0"/>
    <s v="USD"/>
    <n v="1413832985"/>
    <x v="4005"/>
    <n v="1408648985"/>
    <b v="0"/>
    <n v="2"/>
    <b v="0"/>
    <s v="theater/plays"/>
    <n v="20"/>
    <x v="1"/>
    <n v="2014"/>
    <x v="6"/>
  </r>
  <r>
    <n v="0"/>
    <n v="4006"/>
    <s v="&quot;The Norwegians&quot; Midwestern Tour"/>
    <s v="Olive and Betty have cheating boyfriends. The solution: Gus and Tor, two Norwegian hit men who specialize in solving such problems."/>
    <x v="11"/>
    <n v="2"/>
    <x v="2"/>
    <x v="0"/>
    <s v="USD"/>
    <n v="1455647587"/>
    <x v="4006"/>
    <n v="1453487587"/>
    <b v="0"/>
    <n v="1"/>
    <b v="0"/>
    <s v="theater/plays"/>
    <n v="2"/>
    <x v="1"/>
    <n v="2016"/>
    <x v="6"/>
  </r>
  <r>
    <n v="0"/>
    <n v="4007"/>
    <s v="POLES APART - A PLAY IN 2 ACTS"/>
    <s v="Is the public ready to hear Matt's story? Is he willing to risk public speaking and the waning reputation among his own race?"/>
    <x v="13"/>
    <n v="5"/>
    <x v="2"/>
    <x v="0"/>
    <s v="USD"/>
    <n v="1409070480"/>
    <x v="4007"/>
    <n v="1406572381"/>
    <b v="0"/>
    <n v="1"/>
    <b v="0"/>
    <s v="theater/plays"/>
    <n v="5"/>
    <x v="1"/>
    <n v="2014"/>
    <x v="6"/>
  </r>
  <r>
    <n v="6"/>
    <n v="4008"/>
    <s v="Lovers and Other Strangers at The Cockpit"/>
    <s v="Lovers and Other Strangers by RenÃ©e Taylor and Joseph Bologna, showing at The Cockpit theatre in Marylebone, 10th - 14th August 2015"/>
    <x v="28"/>
    <n v="60"/>
    <x v="2"/>
    <x v="1"/>
    <s v="GBP"/>
    <n v="1437606507"/>
    <x v="4008"/>
    <n v="1435014507"/>
    <b v="0"/>
    <n v="4"/>
    <b v="0"/>
    <s v="theater/plays"/>
    <n v="15"/>
    <x v="1"/>
    <n v="2015"/>
    <x v="6"/>
  </r>
  <r>
    <n v="4"/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x v="1"/>
    <s v="GBP"/>
    <n v="1410281360"/>
    <x v="4009"/>
    <n v="1406825360"/>
    <b v="0"/>
    <n v="3"/>
    <b v="0"/>
    <s v="theater/plays"/>
    <n v="25"/>
    <x v="1"/>
    <n v="2014"/>
    <x v="6"/>
  </r>
  <r>
    <n v="24"/>
    <n v="4010"/>
    <s v="The Connection Play 2014"/>
    <s v="JUNTO Productions is proud to present our first production, the premiere of The Connection, a play by Jeffrey Paul."/>
    <x v="312"/>
    <n v="1742"/>
    <x v="2"/>
    <x v="0"/>
    <s v="USD"/>
    <n v="1414348166"/>
    <x v="4010"/>
    <n v="1412879366"/>
    <b v="0"/>
    <n v="38"/>
    <b v="0"/>
    <s v="theater/plays"/>
    <n v="45.84"/>
    <x v="1"/>
    <n v="2014"/>
    <x v="6"/>
  </r>
  <r>
    <n v="8"/>
    <n v="4011"/>
    <s v="Just Bryan, a radio drama"/>
    <s v="Radio drama about a failed comedian with the help of his Dictaphone friend Alan, tries to become a success whilst fighting his demons."/>
    <x v="49"/>
    <n v="19"/>
    <x v="2"/>
    <x v="1"/>
    <s v="GBP"/>
    <n v="1422450278"/>
    <x v="4011"/>
    <n v="1419858278"/>
    <b v="0"/>
    <n v="4"/>
    <b v="0"/>
    <s v="theater/plays"/>
    <n v="4.75"/>
    <x v="1"/>
    <n v="2014"/>
    <x v="6"/>
  </r>
  <r>
    <n v="0"/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n v="1430571849"/>
    <x v="4012"/>
    <n v="1427979849"/>
    <b v="0"/>
    <n v="0"/>
    <b v="0"/>
    <s v="theater/plays"/>
    <n v="0"/>
    <x v="1"/>
    <n v="2015"/>
    <x v="6"/>
  </r>
  <r>
    <n v="1"/>
    <n v="4013"/>
    <s v="Harriet Tubman Woman Of Faith"/>
    <s v="Harriet Tubman Woman of Faith is a remarkable narrative about the life and faith of Harriet Tubman, told through a dream of a teenager."/>
    <x v="13"/>
    <n v="26"/>
    <x v="2"/>
    <x v="0"/>
    <s v="USD"/>
    <n v="1424070823"/>
    <x v="4013"/>
    <n v="1421478823"/>
    <b v="0"/>
    <n v="2"/>
    <b v="0"/>
    <s v="theater/plays"/>
    <n v="13"/>
    <x v="1"/>
    <n v="2015"/>
    <x v="6"/>
  </r>
  <r>
    <n v="0"/>
    <n v="4014"/>
    <s v="Ministry theater"/>
    <s v="I am trying to put together a ministry theater company for junior / high schoolers that which puts on free shows in the SoCal area."/>
    <x v="7"/>
    <n v="0"/>
    <x v="2"/>
    <x v="0"/>
    <s v="USD"/>
    <n v="1457157269"/>
    <x v="4014"/>
    <n v="1455861269"/>
    <b v="0"/>
    <n v="0"/>
    <b v="0"/>
    <s v="theater/plays"/>
    <n v="0"/>
    <x v="1"/>
    <n v="2016"/>
    <x v="6"/>
  </r>
  <r>
    <n v="0"/>
    <n v="4015"/>
    <s v="Shakespeare In The Park"/>
    <s v="FREE Shakespeare In the Park in Bergen County, NJ on July 24, 25, 31, and August 1. We need your support to help keep our show FREE"/>
    <x v="39"/>
    <n v="1"/>
    <x v="2"/>
    <x v="0"/>
    <s v="USD"/>
    <n v="1437331463"/>
    <x v="4015"/>
    <n v="1434739463"/>
    <b v="0"/>
    <n v="1"/>
    <b v="0"/>
    <s v="theater/plays"/>
    <n v="1"/>
    <x v="1"/>
    <n v="2015"/>
    <x v="6"/>
  </r>
  <r>
    <n v="14"/>
    <n v="4016"/>
    <s v="MENTAL Play"/>
    <s v="A new play and project exploring challenges faced by young adults struggling with mental health issues in contemporary Britain."/>
    <x v="2"/>
    <n v="70"/>
    <x v="2"/>
    <x v="1"/>
    <s v="GBP"/>
    <n v="1410987400"/>
    <x v="4016"/>
    <n v="1408395400"/>
    <b v="0"/>
    <n v="7"/>
    <b v="0"/>
    <s v="theater/plays"/>
    <n v="10"/>
    <x v="1"/>
    <n v="2014"/>
    <x v="6"/>
  </r>
  <r>
    <n v="1"/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x v="0"/>
    <s v="USD"/>
    <n v="1409846874"/>
    <x v="4017"/>
    <n v="1407254874"/>
    <b v="0"/>
    <n v="2"/>
    <b v="0"/>
    <s v="theater/plays"/>
    <n v="52.5"/>
    <x v="1"/>
    <n v="2014"/>
    <x v="6"/>
  </r>
  <r>
    <n v="9"/>
    <n v="4018"/>
    <s v="Time Please Fringe"/>
    <s v="Funding for a production of Time Please at the Brighton Fringe 2017... and beyond."/>
    <x v="15"/>
    <n v="130"/>
    <x v="2"/>
    <x v="1"/>
    <s v="GBP"/>
    <n v="1475877108"/>
    <x v="4018"/>
    <n v="1473285108"/>
    <b v="0"/>
    <n v="4"/>
    <b v="0"/>
    <s v="theater/plays"/>
    <n v="32.5"/>
    <x v="1"/>
    <n v="2016"/>
    <x v="6"/>
  </r>
  <r>
    <n v="1"/>
    <n v="4019"/>
    <s v="We Don't Play Fight"/>
    <s v="Finally a crossover of the arts takes place! Theater &amp; LIVE Pro Wrestling. A unique story featuring TV Pro Wrestling without the TV."/>
    <x v="8"/>
    <n v="29"/>
    <x v="2"/>
    <x v="0"/>
    <s v="USD"/>
    <n v="1460737680"/>
    <x v="4019"/>
    <n v="1455725596"/>
    <b v="0"/>
    <n v="4"/>
    <b v="0"/>
    <s v="theater/plays"/>
    <n v="7.25"/>
    <x v="1"/>
    <n v="2016"/>
    <x v="6"/>
  </r>
  <r>
    <n v="17"/>
    <n v="4020"/>
    <s v="Those That Fly"/>
    <s v="Having lived her whole life in the midst of a civil war, 11 year old Leyla dreams of being a pilot so she may fly her family to safety."/>
    <x v="20"/>
    <n v="100"/>
    <x v="2"/>
    <x v="0"/>
    <s v="USD"/>
    <n v="1427168099"/>
    <x v="4020"/>
    <n v="1424579699"/>
    <b v="0"/>
    <n v="3"/>
    <b v="0"/>
    <s v="theater/plays"/>
    <n v="33.33"/>
    <x v="1"/>
    <n v="2015"/>
    <x v="6"/>
  </r>
  <r>
    <n v="1"/>
    <n v="4021"/>
    <s v="Angels in Houston"/>
    <s v="Help a group of actors end bigotry in Houston, TX by supporting a  full production of Angels in America."/>
    <x v="36"/>
    <n v="125"/>
    <x v="2"/>
    <x v="0"/>
    <s v="USD"/>
    <n v="1414360358"/>
    <x v="4021"/>
    <n v="1409176358"/>
    <b v="0"/>
    <n v="2"/>
    <b v="0"/>
    <s v="theater/plays"/>
    <n v="62.5"/>
    <x v="1"/>
    <n v="2014"/>
    <x v="6"/>
  </r>
  <r>
    <n v="70"/>
    <n v="4022"/>
    <s v="The Merchant of Venice as Shakespeare Heard It"/>
    <s v="Help us produce a video of the first Original Pronunciation Merchant of Venice."/>
    <x v="102"/>
    <n v="12521"/>
    <x v="2"/>
    <x v="0"/>
    <s v="USD"/>
    <n v="1422759240"/>
    <x v="4022"/>
    <n v="1418824867"/>
    <b v="0"/>
    <n v="197"/>
    <b v="0"/>
    <s v="theater/plays"/>
    <n v="63.56"/>
    <x v="1"/>
    <n v="2014"/>
    <x v="6"/>
  </r>
  <r>
    <n v="0"/>
    <n v="4023"/>
    <s v="Forgive &amp; Forget"/>
    <s v="An original gospel stage play that explores the pain and hurt caused by those who struggle to forgive others!"/>
    <x v="39"/>
    <n v="0"/>
    <x v="2"/>
    <x v="0"/>
    <s v="USD"/>
    <n v="1458860363"/>
    <x v="4023"/>
    <n v="1454975963"/>
    <b v="0"/>
    <n v="0"/>
    <b v="0"/>
    <s v="theater/plays"/>
    <n v="0"/>
    <x v="1"/>
    <n v="2016"/>
    <x v="6"/>
  </r>
  <r>
    <n v="1"/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x v="0"/>
    <s v="USD"/>
    <n v="1441037097"/>
    <x v="4024"/>
    <n v="1438445097"/>
    <b v="0"/>
    <n v="1"/>
    <b v="0"/>
    <s v="theater/plays"/>
    <n v="10"/>
    <x v="1"/>
    <n v="2015"/>
    <x v="6"/>
  </r>
  <r>
    <n v="5"/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x v="6"/>
    <s v="EUR"/>
    <n v="1437889336"/>
    <x v="4025"/>
    <n v="1432705336"/>
    <b v="0"/>
    <n v="4"/>
    <b v="0"/>
    <s v="theater/plays"/>
    <n v="62.5"/>
    <x v="1"/>
    <n v="2015"/>
    <x v="6"/>
  </r>
  <r>
    <n v="0"/>
    <n v="4026"/>
    <s v="Speak to my Soul: A Montage of Voices"/>
    <s v="This is a play that voices that stories of the black experience in America using spoken word, song and dance."/>
    <x v="23"/>
    <n v="0"/>
    <x v="2"/>
    <x v="0"/>
    <s v="USD"/>
    <n v="1449247439"/>
    <x v="4026"/>
    <n v="1444059839"/>
    <b v="0"/>
    <n v="0"/>
    <b v="0"/>
    <s v="theater/plays"/>
    <n v="0"/>
    <x v="1"/>
    <n v="2015"/>
    <x v="6"/>
  </r>
  <r>
    <n v="7"/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x v="0"/>
    <s v="USD"/>
    <n v="1487811600"/>
    <x v="4027"/>
    <n v="1486077481"/>
    <b v="0"/>
    <n v="7"/>
    <b v="0"/>
    <s v="theater/plays"/>
    <n v="30.71"/>
    <x v="1"/>
    <n v="2017"/>
    <x v="6"/>
  </r>
  <r>
    <n v="28"/>
    <n v="4028"/>
    <s v="The Last King of the I.D.A. (Minnesota Fringe)"/>
    <s v="The 2014 Minnesota Fringe Festival brings the World Premiere of LightBright's one-act play, The Last King of the I.D.A."/>
    <x v="13"/>
    <n v="561"/>
    <x v="2"/>
    <x v="0"/>
    <s v="USD"/>
    <n v="1402007500"/>
    <x v="4028"/>
    <n v="1399415500"/>
    <b v="0"/>
    <n v="11"/>
    <b v="0"/>
    <s v="theater/plays"/>
    <n v="51"/>
    <x v="1"/>
    <n v="2014"/>
    <x v="6"/>
  </r>
  <r>
    <n v="0"/>
    <n v="4029"/>
    <s v="Next 2 the Stage"/>
    <s v="A theater complex that educates as we entertain.  We will provide shows that inspire and theater classes that motivate."/>
    <x v="22"/>
    <n v="0"/>
    <x v="2"/>
    <x v="0"/>
    <s v="USD"/>
    <n v="1450053370"/>
    <x v="4029"/>
    <n v="1447461370"/>
    <b v="0"/>
    <n v="0"/>
    <b v="0"/>
    <s v="theater/plays"/>
    <n v="0"/>
    <x v="1"/>
    <n v="2015"/>
    <x v="6"/>
  </r>
  <r>
    <n v="16"/>
    <n v="4030"/>
    <s v="The Martin and Lewis Tribute Show"/>
    <s v="The world's best and only tribute to Dean Martin and Jerry Lewis_x000a_ bringing back the Music, Laughter and the Love."/>
    <x v="30"/>
    <n v="400"/>
    <x v="2"/>
    <x v="0"/>
    <s v="USD"/>
    <n v="1454525340"/>
    <x v="4030"/>
    <n v="1452008599"/>
    <b v="0"/>
    <n v="6"/>
    <b v="0"/>
    <s v="theater/plays"/>
    <n v="66.67"/>
    <x v="1"/>
    <n v="2016"/>
    <x v="6"/>
  </r>
  <r>
    <n v="0"/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n v="1418914964"/>
    <x v="4031"/>
    <n v="1414591364"/>
    <b v="0"/>
    <n v="0"/>
    <b v="0"/>
    <s v="theater/plays"/>
    <n v="0"/>
    <x v="1"/>
    <n v="2014"/>
    <x v="6"/>
  </r>
  <r>
    <n v="7"/>
    <n v="4032"/>
    <s v="The Modern Theater's 'Play It Forward' Fund"/>
    <s v="'Play it Forward' is a ticket bank for individuals in need. Fund a theater experience for someone that would otherwise go without!"/>
    <x v="436"/>
    <n v="413"/>
    <x v="2"/>
    <x v="0"/>
    <s v="USD"/>
    <n v="1450211116"/>
    <x v="4032"/>
    <n v="1445023516"/>
    <b v="0"/>
    <n v="7"/>
    <b v="0"/>
    <s v="theater/plays"/>
    <n v="59"/>
    <x v="1"/>
    <n v="2015"/>
    <x v="6"/>
  </r>
  <r>
    <n v="26"/>
    <n v="4033"/>
    <s v="2020 Vision: a love story told over sixty years"/>
    <s v="Help us produce an iconic new verse play, set in the year 2020, with virtuoso acting and hauntingly beautiful words and music"/>
    <x v="437"/>
    <n v="6141.99"/>
    <x v="2"/>
    <x v="1"/>
    <s v="GBP"/>
    <n v="1475398800"/>
    <x v="4033"/>
    <n v="1472711224"/>
    <b v="0"/>
    <n v="94"/>
    <b v="0"/>
    <s v="theater/plays"/>
    <n v="65.34"/>
    <x v="1"/>
    <n v="2016"/>
    <x v="6"/>
  </r>
  <r>
    <n v="1"/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x v="0"/>
    <s v="USD"/>
    <n v="1428097450"/>
    <x v="4034"/>
    <n v="1425509050"/>
    <b v="0"/>
    <n v="2"/>
    <b v="0"/>
    <s v="theater/plays"/>
    <n v="100"/>
    <x v="1"/>
    <n v="2015"/>
    <x v="6"/>
  </r>
  <r>
    <n v="37"/>
    <n v="4035"/>
    <s v="The Lost Boy"/>
    <s v="&quot;Stories are where you go to look for the truth of your own life.&quot; (Frank Delaney)"/>
    <x v="3"/>
    <n v="3685"/>
    <x v="2"/>
    <x v="0"/>
    <s v="USD"/>
    <n v="1413925887"/>
    <x v="4035"/>
    <n v="1411333887"/>
    <b v="0"/>
    <n v="25"/>
    <b v="0"/>
    <s v="theater/plays"/>
    <n v="147.4"/>
    <x v="1"/>
    <n v="2014"/>
    <x v="6"/>
  </r>
  <r>
    <n v="47"/>
    <n v="4036"/>
    <s v="3 Days In Savannah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x v="4036"/>
    <n v="1402784964"/>
    <b v="0"/>
    <n v="17"/>
    <b v="0"/>
    <s v="theater/plays"/>
    <n v="166.06"/>
    <x v="1"/>
    <n v="2014"/>
    <x v="6"/>
  </r>
  <r>
    <n v="11"/>
    <n v="4037"/>
    <s v="The Pelican, by August Strindberg"/>
    <s v="The Pelican is a haunted play by one of Swedenâ€™s most renowned playwrights, August Strindberg, about a mother's tragic deceit."/>
    <x v="176"/>
    <n v="80"/>
    <x v="2"/>
    <x v="0"/>
    <s v="USD"/>
    <n v="1464099900"/>
    <x v="4037"/>
    <n v="1462585315"/>
    <b v="0"/>
    <n v="2"/>
    <b v="0"/>
    <s v="theater/plays"/>
    <n v="40"/>
    <x v="1"/>
    <n v="2016"/>
    <x v="6"/>
  </r>
  <r>
    <n v="12"/>
    <n v="4038"/>
    <s v="Take the Vagina Monologues to Main Street in Lexington, NC!"/>
    <s v="We are vagina warriors ready to bring our message of human rights, empowerment and diversity to Main St. Lexington, NC."/>
    <x v="30"/>
    <n v="301"/>
    <x v="2"/>
    <x v="0"/>
    <s v="USD"/>
    <n v="1413573010"/>
    <x v="4038"/>
    <n v="1408389010"/>
    <b v="0"/>
    <n v="4"/>
    <b v="0"/>
    <s v="theater/plays"/>
    <n v="75.25"/>
    <x v="1"/>
    <n v="2014"/>
    <x v="6"/>
  </r>
  <r>
    <n v="60"/>
    <n v="4039"/>
    <s v="Defiant Entertainment presents: The Park Bench"/>
    <s v="Help stage an original One Act Play that brings awareness to Alzheimer's in its debut performance."/>
    <x v="2"/>
    <n v="300"/>
    <x v="2"/>
    <x v="0"/>
    <s v="USD"/>
    <n v="1448949540"/>
    <x v="4039"/>
    <n v="1446048367"/>
    <b v="0"/>
    <n v="5"/>
    <b v="0"/>
    <s v="theater/plays"/>
    <n v="60"/>
    <x v="1"/>
    <n v="2015"/>
    <x v="6"/>
  </r>
  <r>
    <n v="31"/>
    <n v="4040"/>
    <s v="The Last Encore Musical"/>
    <s v="This nationally published book, set in the 70â€™s, tells the untold story of singers and a friendly reunion visit turning bad."/>
    <x v="6"/>
    <n v="2500"/>
    <x v="2"/>
    <x v="0"/>
    <s v="USD"/>
    <n v="1437188400"/>
    <x v="4040"/>
    <n v="1432100004"/>
    <b v="0"/>
    <n v="2"/>
    <b v="0"/>
    <s v="theater/plays"/>
    <n v="1250"/>
    <x v="1"/>
    <n v="2015"/>
    <x v="6"/>
  </r>
  <r>
    <n v="0"/>
    <n v="4041"/>
    <s v="In the Land of Gold"/>
    <s v="A bold, colouful, vibrant play centred around the last remaining monarchy of Africa."/>
    <x v="10"/>
    <n v="21"/>
    <x v="2"/>
    <x v="1"/>
    <s v="GBP"/>
    <n v="1473160954"/>
    <x v="4041"/>
    <n v="1467976954"/>
    <b v="0"/>
    <n v="2"/>
    <b v="0"/>
    <s v="theater/plays"/>
    <n v="10.5"/>
    <x v="1"/>
    <n v="2016"/>
    <x v="6"/>
  </r>
  <r>
    <n v="0"/>
    <n v="4042"/>
    <s v="Messages"/>
    <s v="Acting group and production for inner city youth, about inner city youth. The problems and stuation that they see everyday."/>
    <x v="3"/>
    <n v="21"/>
    <x v="2"/>
    <x v="0"/>
    <s v="USD"/>
    <n v="1421781360"/>
    <x v="4042"/>
    <n v="1419213664"/>
    <b v="0"/>
    <n v="3"/>
    <b v="0"/>
    <s v="theater/plays"/>
    <n v="7"/>
    <x v="1"/>
    <n v="2014"/>
    <x v="6"/>
  </r>
  <r>
    <n v="0"/>
    <n v="4043"/>
    <s v="Not making potato salad here!"/>
    <s v="This could be my last play, need to bring my son out to see it before it's over.  Need to fly him here from BC"/>
    <x v="43"/>
    <n v="0"/>
    <x v="2"/>
    <x v="5"/>
    <s v="CAD"/>
    <n v="1416524325"/>
    <x v="4043"/>
    <n v="1415228325"/>
    <b v="0"/>
    <n v="0"/>
    <b v="0"/>
    <s v="theater/plays"/>
    <n v="0"/>
    <x v="1"/>
    <n v="2014"/>
    <x v="6"/>
  </r>
  <r>
    <n v="38"/>
    <n v="4044"/>
    <s v="Cielito Lindo (Pretty Little One)"/>
    <s v="A bilingual play in The New Works Festival at UT that crosses cultures and explores what it means to be confident with who you are."/>
    <x v="20"/>
    <n v="225"/>
    <x v="2"/>
    <x v="0"/>
    <s v="USD"/>
    <n v="1428642000"/>
    <x v="4044"/>
    <n v="1426050982"/>
    <b v="0"/>
    <n v="4"/>
    <b v="0"/>
    <s v="theater/plays"/>
    <n v="56.25"/>
    <x v="1"/>
    <n v="2015"/>
    <x v="6"/>
  </r>
  <r>
    <n v="0"/>
    <n v="4045"/>
    <s v="The Hostages"/>
    <s v="&quot;The Hostages&quot; is about a bank robbery gone wrong, as we learn more about each characters, we question who are the actually hostages..."/>
    <x v="10"/>
    <n v="1"/>
    <x v="2"/>
    <x v="2"/>
    <s v="AUD"/>
    <n v="1408596589"/>
    <x v="4045"/>
    <n v="1406004589"/>
    <b v="0"/>
    <n v="1"/>
    <b v="0"/>
    <s v="theater/plays"/>
    <n v="1"/>
    <x v="1"/>
    <n v="2014"/>
    <x v="6"/>
  </r>
  <r>
    <n v="8"/>
    <n v="4046"/>
    <s v="Glenn Herman's EXPRESSIONS: The UnKnown"/>
    <s v="An eclectic One Man stage show, that takes the audience on a journey through vast personalities, as he discovers his true self...#Drama"/>
    <x v="439"/>
    <n v="460"/>
    <x v="2"/>
    <x v="0"/>
    <s v="USD"/>
    <n v="1413992210"/>
    <x v="4046"/>
    <n v="1411400210"/>
    <b v="0"/>
    <n v="12"/>
    <b v="0"/>
    <s v="theater/plays"/>
    <n v="38.33"/>
    <x v="1"/>
    <n v="2014"/>
    <x v="6"/>
  </r>
  <r>
    <n v="2"/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x v="0"/>
    <s v="USD"/>
    <n v="1420938000"/>
    <x v="4047"/>
    <n v="1418862743"/>
    <b v="0"/>
    <n v="4"/>
    <b v="0"/>
    <s v="theater/plays"/>
    <n v="27.5"/>
    <x v="1"/>
    <n v="2014"/>
    <x v="6"/>
  </r>
  <r>
    <n v="18"/>
    <n v="4048"/>
    <s v="Speechless"/>
    <s v="The unspoken story of growing up disabled with cerebral palsy and no speech. This inclusive company fights ignorance using dark humour."/>
    <x v="73"/>
    <n v="3001"/>
    <x v="2"/>
    <x v="1"/>
    <s v="GBP"/>
    <n v="1460373187"/>
    <x v="4048"/>
    <n v="1457352787"/>
    <b v="0"/>
    <n v="91"/>
    <b v="0"/>
    <s v="theater/plays"/>
    <n v="32.979999999999997"/>
    <x v="1"/>
    <n v="2016"/>
    <x v="6"/>
  </r>
  <r>
    <n v="0"/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x v="0"/>
    <s v="USD"/>
    <n v="1436914815"/>
    <x v="4049"/>
    <n v="1434322815"/>
    <b v="0"/>
    <n v="1"/>
    <b v="0"/>
    <s v="theater/plays"/>
    <n v="16"/>
    <x v="1"/>
    <n v="2015"/>
    <x v="6"/>
  </r>
  <r>
    <n v="0"/>
    <n v="4050"/>
    <s v="Ø¢Ù…ÙŠÙ† (Amen)"/>
    <s v="Amen is an important jarring story about the repercussions of reporting the war from the front lines and the war that follows them home"/>
    <x v="15"/>
    <n v="1"/>
    <x v="2"/>
    <x v="0"/>
    <s v="USD"/>
    <n v="1414077391"/>
    <x v="4050"/>
    <n v="1411485391"/>
    <b v="0"/>
    <n v="1"/>
    <b v="0"/>
    <s v="theater/plays"/>
    <n v="1"/>
    <x v="1"/>
    <n v="2014"/>
    <x v="6"/>
  </r>
  <r>
    <n v="0"/>
    <n v="4051"/>
    <s v="Phantom of the Kun Opera"/>
    <s v="It is a heart-breaking life story of Wu family who tries to preserve the gem of Chinese Kun Opera through generations."/>
    <x v="2"/>
    <n v="0"/>
    <x v="2"/>
    <x v="0"/>
    <s v="USD"/>
    <n v="1399618380"/>
    <x v="4051"/>
    <n v="1399058797"/>
    <b v="0"/>
    <n v="0"/>
    <b v="0"/>
    <s v="theater/plays"/>
    <n v="0"/>
    <x v="1"/>
    <n v="2014"/>
    <x v="6"/>
  </r>
  <r>
    <n v="38"/>
    <n v="4052"/>
    <s v="Throw Like A Girl"/>
    <s v="This empowering piece encourages women to rise up and pursue their dreams, not by behaving like a boy but by,_x000a_â€œThrowing Like A Girl.â€"/>
    <x v="9"/>
    <n v="1126"/>
    <x v="2"/>
    <x v="0"/>
    <s v="USD"/>
    <n v="1413234316"/>
    <x v="4052"/>
    <n v="1408050316"/>
    <b v="0"/>
    <n v="13"/>
    <b v="0"/>
    <s v="theater/plays"/>
    <n v="86.62"/>
    <x v="1"/>
    <n v="2014"/>
    <x v="6"/>
  </r>
  <r>
    <n v="22"/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x v="1"/>
    <s v="GBP"/>
    <n v="1416081600"/>
    <x v="4053"/>
    <n v="1413477228"/>
    <b v="0"/>
    <n v="2"/>
    <b v="0"/>
    <s v="theater/plays"/>
    <n v="55"/>
    <x v="1"/>
    <n v="2014"/>
    <x v="6"/>
  </r>
  <r>
    <n v="0"/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x v="0"/>
    <s v="USD"/>
    <n v="1475294400"/>
    <x v="4054"/>
    <n v="1472674285"/>
    <b v="0"/>
    <n v="0"/>
    <b v="0"/>
    <s v="theater/plays"/>
    <n v="0"/>
    <x v="1"/>
    <n v="2016"/>
    <x v="6"/>
  </r>
  <r>
    <n v="18"/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x v="1"/>
    <s v="GBP"/>
    <n v="1403192031"/>
    <x v="4055"/>
    <n v="1400600031"/>
    <b v="0"/>
    <n v="21"/>
    <b v="0"/>
    <s v="theater/plays"/>
    <n v="41.95"/>
    <x v="1"/>
    <n v="2014"/>
    <x v="6"/>
  </r>
  <r>
    <n v="53"/>
    <n v="4056"/>
    <s v="American Pride"/>
    <s v="American Pride is a play centered on the Poetry of one Iraq War veteran, and follows her journey through war and back home."/>
    <x v="15"/>
    <n v="795"/>
    <x v="2"/>
    <x v="0"/>
    <s v="USD"/>
    <n v="1467575940"/>
    <x v="4056"/>
    <n v="1465856639"/>
    <b v="0"/>
    <n v="9"/>
    <b v="0"/>
    <s v="theater/plays"/>
    <n v="88.33"/>
    <x v="1"/>
    <n v="2016"/>
    <x v="6"/>
  </r>
  <r>
    <n v="22"/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x v="1"/>
    <s v="GBP"/>
    <n v="1448492400"/>
    <x v="4057"/>
    <n v="1446506080"/>
    <b v="0"/>
    <n v="6"/>
    <b v="0"/>
    <s v="theater/plays"/>
    <n v="129.16999999999999"/>
    <x v="1"/>
    <n v="2015"/>
    <x v="6"/>
  </r>
  <r>
    <n v="3"/>
    <n v="4058"/>
    <s v="Secret of Shahrazad (World Premier)"/>
    <s v="Help reveal the beauty of Islamic culture by launching this new adventure play celebrating Persian music, dance, and lore."/>
    <x v="192"/>
    <n v="95"/>
    <x v="2"/>
    <x v="0"/>
    <s v="USD"/>
    <n v="1459483140"/>
    <x v="4058"/>
    <n v="1458178044"/>
    <b v="0"/>
    <n v="4"/>
    <b v="0"/>
    <s v="theater/plays"/>
    <n v="23.75"/>
    <x v="1"/>
    <n v="2016"/>
    <x v="6"/>
  </r>
  <r>
    <n v="3"/>
    <n v="4059"/>
    <s v="The Million Dollar Shot"/>
    <s v="A very Canadian children's play inspired by the tradition of British pantomimes like Aladdin, and the Nutcracker."/>
    <x v="3"/>
    <n v="250"/>
    <x v="2"/>
    <x v="5"/>
    <s v="CAD"/>
    <n v="1410836400"/>
    <x v="4059"/>
    <n v="1408116152"/>
    <b v="0"/>
    <n v="7"/>
    <b v="0"/>
    <s v="theater/plays"/>
    <n v="35.71"/>
    <x v="1"/>
    <n v="2014"/>
    <x v="6"/>
  </r>
  <r>
    <n v="3"/>
    <n v="4060"/>
    <s v="Good Evening, I'm Robert Service"/>
    <s v="A funny, poignant play that revives the forgotten life and adventures of great Scottish Canadian, world renowned poet, Robert Service."/>
    <x v="3"/>
    <n v="285"/>
    <x v="2"/>
    <x v="5"/>
    <s v="CAD"/>
    <n v="1403539200"/>
    <x v="4060"/>
    <n v="1400604056"/>
    <b v="0"/>
    <n v="5"/>
    <b v="0"/>
    <s v="theater/plays"/>
    <n v="57"/>
    <x v="1"/>
    <n v="2014"/>
    <x v="6"/>
  </r>
  <r>
    <n v="0"/>
    <n v="4061"/>
    <s v="PRODUCE the Stage Play SKYLAR'S SYNDROME by Gavin Kayner"/>
    <s v="SKYLAR'S SYNDROME is a tremendous psychodrama by master playwright Gavin Kayner!"/>
    <x v="441"/>
    <n v="0"/>
    <x v="2"/>
    <x v="0"/>
    <s v="USD"/>
    <n v="1461205423"/>
    <x v="4061"/>
    <n v="1456025023"/>
    <b v="0"/>
    <n v="0"/>
    <b v="0"/>
    <s v="theater/plays"/>
    <n v="0"/>
    <x v="1"/>
    <n v="2016"/>
    <x v="6"/>
  </r>
  <r>
    <n v="2"/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x v="0"/>
    <s v="USD"/>
    <n v="1467481468"/>
    <x v="4062"/>
    <n v="1464889468"/>
    <b v="0"/>
    <n v="3"/>
    <b v="0"/>
    <s v="theater/plays"/>
    <n v="163.33000000000001"/>
    <x v="1"/>
    <n v="2016"/>
    <x v="6"/>
  </r>
  <r>
    <n v="1"/>
    <n v="4063"/>
    <s v="Whisper Me Happy Ever After (WMHEA)"/>
    <s v="WMHAE by Julie McNamara, raises awareness of the effects domestic violence has on the mental health of young people who witness it."/>
    <x v="196"/>
    <n v="135"/>
    <x v="2"/>
    <x v="1"/>
    <s v="GBP"/>
    <n v="1403886084"/>
    <x v="4063"/>
    <n v="1401294084"/>
    <b v="0"/>
    <n v="9"/>
    <b v="0"/>
    <s v="theater/plays"/>
    <n v="15"/>
    <x v="1"/>
    <n v="2014"/>
    <x v="6"/>
  </r>
  <r>
    <n v="19"/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x v="2"/>
    <s v="AUD"/>
    <n v="1430316426"/>
    <x v="4064"/>
    <n v="1427724426"/>
    <b v="0"/>
    <n v="6"/>
    <b v="0"/>
    <s v="theater/plays"/>
    <n v="64.17"/>
    <x v="1"/>
    <n v="2015"/>
    <x v="6"/>
  </r>
  <r>
    <n v="1"/>
    <n v="4065"/>
    <s v="A Midsummer's Night's Dream"/>
    <s v="A classical/ fantasy version of midsummers done by professionally trained actors in Tulsa!"/>
    <x v="23"/>
    <n v="27"/>
    <x v="2"/>
    <x v="0"/>
    <s v="USD"/>
    <n v="1407883811"/>
    <x v="4065"/>
    <n v="1405291811"/>
    <b v="0"/>
    <n v="4"/>
    <b v="0"/>
    <s v="theater/plays"/>
    <n v="6.75"/>
    <x v="1"/>
    <n v="2014"/>
    <x v="6"/>
  </r>
  <r>
    <n v="0"/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x v="0"/>
    <s v="USD"/>
    <n v="1463619388"/>
    <x v="4066"/>
    <n v="1461027388"/>
    <b v="0"/>
    <n v="1"/>
    <b v="0"/>
    <s v="theater/plays"/>
    <n v="25"/>
    <x v="1"/>
    <n v="2016"/>
    <x v="6"/>
  </r>
  <r>
    <n v="61"/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x v="0"/>
    <s v="USD"/>
    <n v="1443408550"/>
    <x v="4067"/>
    <n v="1439952550"/>
    <b v="0"/>
    <n v="17"/>
    <b v="0"/>
    <s v="theater/plays"/>
    <n v="179.12"/>
    <x v="1"/>
    <n v="2015"/>
    <x v="6"/>
  </r>
  <r>
    <n v="1"/>
    <n v="4068"/>
    <s v="Produce BELLE DAME SANS MERCI a stage play"/>
    <s v="Be a PRODUCER of the Original stage play BELLE DAME SANS MERCI by Michael Fenlason! :-) :-( !"/>
    <x v="442"/>
    <n v="34.950000000000003"/>
    <x v="2"/>
    <x v="0"/>
    <s v="USD"/>
    <n v="1484348700"/>
    <x v="4068"/>
    <n v="1481756855"/>
    <b v="0"/>
    <n v="1"/>
    <b v="0"/>
    <s v="theater/plays"/>
    <n v="34.950000000000003"/>
    <x v="1"/>
    <n v="2016"/>
    <x v="6"/>
  </r>
  <r>
    <n v="34"/>
    <n v="4069"/>
    <s v="The Pendulum Swings"/>
    <s v="'The Pendulum Swings' is a three-act dark comedy that sees Frank and Michael await their execution on Death Row."/>
    <x v="21"/>
    <n v="430"/>
    <x v="2"/>
    <x v="1"/>
    <s v="GBP"/>
    <n v="1425124800"/>
    <x v="4069"/>
    <n v="1421596356"/>
    <b v="0"/>
    <n v="13"/>
    <b v="0"/>
    <s v="theater/plays"/>
    <n v="33.08"/>
    <x v="1"/>
    <n v="2015"/>
    <x v="6"/>
  </r>
  <r>
    <n v="17"/>
    <n v="4070"/>
    <s v="Southern Utah University: V-Day 2015"/>
    <s v="V-Day Southern Utah University 2015 and Second Studio Players presents: The Vagina Monologues"/>
    <x v="28"/>
    <n v="165"/>
    <x v="2"/>
    <x v="0"/>
    <s v="USD"/>
    <n v="1425178800"/>
    <x v="4070"/>
    <n v="1422374420"/>
    <b v="0"/>
    <n v="6"/>
    <b v="0"/>
    <s v="theater/plays"/>
    <n v="27.5"/>
    <x v="1"/>
    <n v="2015"/>
    <x v="6"/>
  </r>
  <r>
    <n v="0"/>
    <n v="4071"/>
    <s v="ATEMPORAL"/>
    <s v="ExÃ¡men final de alumnos del Centro de CapacitaciÃ³n de la ANDA. Son extractos de obras: El JardÃ­n de los CerezoS, Madre Coraje y Casa"/>
    <x v="22"/>
    <n v="0"/>
    <x v="2"/>
    <x v="14"/>
    <s v="MXN"/>
    <n v="1482779931"/>
    <x v="4071"/>
    <n v="1480187931"/>
    <b v="0"/>
    <n v="0"/>
    <b v="0"/>
    <s v="theater/plays"/>
    <n v="0"/>
    <x v="1"/>
    <n v="2016"/>
    <x v="6"/>
  </r>
  <r>
    <n v="0"/>
    <n v="4072"/>
    <s v="Oh! What a Lovely War - Salute the Centenary"/>
    <s v="Salute the Centenary with this satirical and moving play. The centenary has national relevance, and we want to mark it in our community"/>
    <x v="28"/>
    <n v="4"/>
    <x v="2"/>
    <x v="1"/>
    <s v="GBP"/>
    <n v="1408646111"/>
    <x v="4072"/>
    <n v="1403462111"/>
    <b v="0"/>
    <n v="2"/>
    <b v="0"/>
    <s v="theater/plays"/>
    <n v="2"/>
    <x v="1"/>
    <n v="2014"/>
    <x v="6"/>
  </r>
  <r>
    <n v="1"/>
    <n v="4073"/>
    <s v="OTHELLO, by William Shakespeare ( FUNDRAISER)"/>
    <s v="OTHELLO, directed by Daniel Echevarria. A tragedy that highlights political corruption and the madness that can come out of love."/>
    <x v="8"/>
    <n v="37"/>
    <x v="2"/>
    <x v="0"/>
    <s v="USD"/>
    <n v="1431144000"/>
    <x v="4073"/>
    <n v="1426407426"/>
    <b v="0"/>
    <n v="2"/>
    <b v="0"/>
    <s v="theater/plays"/>
    <n v="18.5"/>
    <x v="1"/>
    <n v="2015"/>
    <x v="6"/>
  </r>
  <r>
    <n v="27"/>
    <n v="4074"/>
    <s v="The Free Man - the story of Hurr"/>
    <s v="A performance to inspire people, regardless of their faith, to visualise the repentance of Hurr and the forgiveness of Imam Hussain"/>
    <x v="181"/>
    <n v="735"/>
    <x v="2"/>
    <x v="1"/>
    <s v="GBP"/>
    <n v="1446732975"/>
    <x v="4074"/>
    <n v="1444137375"/>
    <b v="0"/>
    <n v="21"/>
    <b v="0"/>
    <s v="theater/plays"/>
    <n v="35"/>
    <x v="1"/>
    <n v="2015"/>
    <x v="6"/>
  </r>
  <r>
    <n v="29"/>
    <n v="4075"/>
    <s v="Julius Caesar - Which side will you choose?"/>
    <s v="Set in the near future, this version of Shakespeare's classic play looks at how events that shook an empire could still happen today."/>
    <x v="13"/>
    <n v="576"/>
    <x v="2"/>
    <x v="1"/>
    <s v="GBP"/>
    <n v="1404149280"/>
    <x v="4075"/>
    <n v="1400547969"/>
    <b v="0"/>
    <n v="13"/>
    <b v="0"/>
    <s v="theater/plays"/>
    <n v="44.31"/>
    <x v="1"/>
    <n v="2014"/>
    <x v="6"/>
  </r>
  <r>
    <n v="0"/>
    <n v="4076"/>
    <s v="The Walls of Jericho ( A Voice for Warrior Families)"/>
    <s v="A play to raise awareness about the effects of mental illness on a military family in the Cold War area."/>
    <x v="176"/>
    <n v="0"/>
    <x v="2"/>
    <x v="0"/>
    <s v="USD"/>
    <n v="1413921060"/>
    <x v="4076"/>
    <n v="1411499149"/>
    <b v="0"/>
    <n v="0"/>
    <b v="0"/>
    <s v="theater/plays"/>
    <n v="0"/>
    <x v="1"/>
    <n v="2014"/>
    <x v="6"/>
  </r>
  <r>
    <n v="9"/>
    <n v="4077"/>
    <s v="Citrus Heights Theatre In The Heights"/>
    <s v="We aim to bring creative, innovative, exciting, educational and fun community theater (with a professional attitude) to a new location."/>
    <x v="36"/>
    <n v="1335"/>
    <x v="2"/>
    <x v="0"/>
    <s v="USD"/>
    <n v="1482339794"/>
    <x v="4077"/>
    <n v="1479747794"/>
    <b v="0"/>
    <n v="6"/>
    <b v="0"/>
    <s v="theater/plays"/>
    <n v="222.5"/>
    <x v="1"/>
    <n v="2016"/>
    <x v="6"/>
  </r>
  <r>
    <n v="0"/>
    <n v="4078"/>
    <s v="Theatre Memoire"/>
    <s v="Theatre Memoire are a High Wycombe based theatre company. Performing plays about multi-culturalism and interconectedness."/>
    <x v="49"/>
    <n v="0"/>
    <x v="2"/>
    <x v="1"/>
    <s v="GBP"/>
    <n v="1485543242"/>
    <x v="4078"/>
    <n v="1482951242"/>
    <b v="0"/>
    <n v="0"/>
    <b v="0"/>
    <s v="theater/plays"/>
    <n v="0"/>
    <x v="1"/>
    <n v="2016"/>
    <x v="6"/>
  </r>
  <r>
    <n v="0"/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x v="0"/>
    <s v="USD"/>
    <n v="1466375521"/>
    <x v="4079"/>
    <n v="1463783521"/>
    <b v="0"/>
    <n v="1"/>
    <b v="0"/>
    <s v="theater/plays"/>
    <n v="5"/>
    <x v="1"/>
    <n v="2016"/>
    <x v="6"/>
  </r>
  <r>
    <n v="0"/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n v="1465930440"/>
    <x v="4080"/>
    <n v="1463849116"/>
    <b v="0"/>
    <n v="0"/>
    <b v="0"/>
    <s v="theater/plays"/>
    <n v="0"/>
    <x v="1"/>
    <n v="2016"/>
    <x v="6"/>
  </r>
  <r>
    <n v="16"/>
    <n v="4081"/>
    <s v="AU Theatre Wing (Pygmalion Sound and Lighting Fees)"/>
    <s v="AUTheatreWing is a student theatre association fostering the development of the dramatic arts at our university."/>
    <x v="443"/>
    <n v="350"/>
    <x v="2"/>
    <x v="0"/>
    <s v="USD"/>
    <n v="1425819425"/>
    <x v="4081"/>
    <n v="1423231025"/>
    <b v="0"/>
    <n v="12"/>
    <b v="0"/>
    <s v="theater/plays"/>
    <n v="29.17"/>
    <x v="1"/>
    <n v="2015"/>
    <x v="6"/>
  </r>
  <r>
    <n v="2"/>
    <n v="4082"/>
    <s v="Blazed Donuts: An Orginial One Act"/>
    <s v="A short one act play about an undercover cop posing as a girl scout trying to stop a doughnut shop from selling drug filled doughnuts."/>
    <x v="325"/>
    <n v="3"/>
    <x v="2"/>
    <x v="0"/>
    <s v="USD"/>
    <n v="1447542000"/>
    <x v="4082"/>
    <n v="1446179553"/>
    <b v="0"/>
    <n v="2"/>
    <b v="0"/>
    <s v="theater/plays"/>
    <n v="1.5"/>
    <x v="1"/>
    <n v="2015"/>
    <x v="6"/>
  </r>
  <r>
    <n v="22"/>
    <n v="4083"/>
    <s v="Defendant Maurice Chevalier"/>
    <s v="Condemned to death for Collaboration with the Nazis, popular French Singer &amp; Entertainer Maurice Chevalier tells his side of the story"/>
    <x v="8"/>
    <n v="759"/>
    <x v="2"/>
    <x v="0"/>
    <s v="USD"/>
    <n v="1452795416"/>
    <x v="4083"/>
    <n v="1450203416"/>
    <b v="0"/>
    <n v="6"/>
    <b v="0"/>
    <s v="theater/plays"/>
    <n v="126.5"/>
    <x v="1"/>
    <n v="2015"/>
    <x v="6"/>
  </r>
  <r>
    <n v="0"/>
    <n v="4084"/>
    <s v="WANTS (We Are Not The Same)"/>
    <s v="WANTS deals with diversity in all its various facets._x000a_The drama is set in a futuristic society where no diversity si accepted."/>
    <x v="9"/>
    <n v="10"/>
    <x v="2"/>
    <x v="13"/>
    <s v="EUR"/>
    <n v="1476008906"/>
    <x v="4084"/>
    <n v="1473416906"/>
    <b v="0"/>
    <n v="1"/>
    <b v="0"/>
    <s v="theater/plays"/>
    <n v="10"/>
    <x v="1"/>
    <n v="2016"/>
    <x v="6"/>
  </r>
  <r>
    <n v="0"/>
    <n v="4085"/>
    <s v="Age of Valor: Heritage - The Audio Drama"/>
    <s v="Just like the good old fashioned radio dramas, Heritage will be performed and narrated for you by 16 different talented voice actors."/>
    <x v="8"/>
    <n v="10"/>
    <x v="2"/>
    <x v="0"/>
    <s v="USD"/>
    <n v="1427169540"/>
    <x v="4085"/>
    <n v="1424701775"/>
    <b v="0"/>
    <n v="1"/>
    <b v="0"/>
    <s v="theater/plays"/>
    <n v="10"/>
    <x v="1"/>
    <n v="2015"/>
    <x v="6"/>
  </r>
  <r>
    <n v="5"/>
    <n v="4086"/>
    <s v="Carpe Diem Theater Troupe"/>
    <s v="Our theater troupe needs your help to put on a unique production of Hamlet! Pledge to help young actors learn and refine their skills!"/>
    <x v="28"/>
    <n v="47"/>
    <x v="2"/>
    <x v="0"/>
    <s v="USD"/>
    <n v="1448078400"/>
    <x v="4086"/>
    <n v="1445985299"/>
    <b v="0"/>
    <n v="5"/>
    <b v="0"/>
    <s v="theater/plays"/>
    <n v="9.4"/>
    <x v="1"/>
    <n v="2015"/>
    <x v="6"/>
  </r>
  <r>
    <n v="0"/>
    <n v="4087"/>
    <s v="Stage Production &quot;The Nail Shop&quot;"/>
    <s v="Comedy Stage Play"/>
    <x v="376"/>
    <n v="0"/>
    <x v="2"/>
    <x v="0"/>
    <s v="USD"/>
    <n v="1468777786"/>
    <x v="4087"/>
    <n v="1466185786"/>
    <b v="0"/>
    <n v="0"/>
    <b v="0"/>
    <s v="theater/plays"/>
    <n v="0"/>
    <x v="1"/>
    <n v="2016"/>
    <x v="6"/>
  </r>
  <r>
    <n v="11"/>
    <n v="4088"/>
    <s v="Community Theatre Project-Children's Show (Arthur)"/>
    <s v="Young persons theatre company working in deprived area seeking funding for children's theatrical production."/>
    <x v="13"/>
    <n v="216"/>
    <x v="2"/>
    <x v="1"/>
    <s v="GBP"/>
    <n v="1421403960"/>
    <x v="4088"/>
    <n v="1418827324"/>
    <b v="0"/>
    <n v="3"/>
    <b v="0"/>
    <s v="theater/plays"/>
    <n v="72"/>
    <x v="1"/>
    <n v="2014"/>
    <x v="6"/>
  </r>
  <r>
    <n v="5"/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x v="0"/>
    <s v="USD"/>
    <n v="1433093700"/>
    <x v="4089"/>
    <n v="1430242488"/>
    <b v="0"/>
    <n v="8"/>
    <b v="0"/>
    <s v="theater/plays"/>
    <n v="30"/>
    <x v="1"/>
    <n v="2015"/>
    <x v="6"/>
  </r>
  <r>
    <n v="3"/>
    <n v="4090"/>
    <s v="&quot; Sweet O'l Mama &quot; Theater Production"/>
    <s v="A gripping re-enactment of a true breast cancer survival story, highlighted with inspiration and laughter!"/>
    <x v="28"/>
    <n v="32"/>
    <x v="2"/>
    <x v="0"/>
    <s v="USD"/>
    <n v="1438959600"/>
    <x v="4090"/>
    <n v="1437754137"/>
    <b v="0"/>
    <n v="3"/>
    <b v="0"/>
    <s v="theater/plays"/>
    <n v="10.67"/>
    <x v="1"/>
    <n v="2015"/>
    <x v="6"/>
  </r>
  <r>
    <n v="13"/>
    <n v="4091"/>
    <s v="The 'Theater of Community' Tour"/>
    <s v="Unique  troupe will bring the wonder &amp; joy of Therapeutic Theater to  youth with severe multiple disabilities, &amp; adults with Alzheimers"/>
    <x v="183"/>
    <n v="204"/>
    <x v="2"/>
    <x v="0"/>
    <s v="USD"/>
    <n v="1421410151"/>
    <x v="4091"/>
    <n v="1418818151"/>
    <b v="0"/>
    <n v="8"/>
    <b v="0"/>
    <s v="theater/plays"/>
    <n v="25.5"/>
    <x v="1"/>
    <n v="2014"/>
    <x v="6"/>
  </r>
  <r>
    <n v="0"/>
    <n v="4092"/>
    <s v="A CRY FOR HELP"/>
    <s v="&quot;A Cry for Help is Riveting, Inspiring, and Mesmerizing. You will laugh, cry, and be thinking about your own Cry for Help&quot;"/>
    <x v="74"/>
    <n v="20"/>
    <x v="2"/>
    <x v="0"/>
    <s v="USD"/>
    <n v="1428205247"/>
    <x v="4092"/>
    <n v="1423024847"/>
    <b v="0"/>
    <n v="1"/>
    <b v="0"/>
    <s v="theater/plays"/>
    <n v="20"/>
    <x v="1"/>
    <n v="2015"/>
    <x v="6"/>
  </r>
  <r>
    <n v="2"/>
    <n v="4093"/>
    <s v="The Grouch Who Couldn't Steal Christmas"/>
    <s v="'The Grouch' is the perfect way to brighten up your Christmas. Full of love, laughs and some sheer calculated silliness, don't miss it!"/>
    <x v="30"/>
    <n v="60"/>
    <x v="2"/>
    <x v="1"/>
    <s v="GBP"/>
    <n v="1440272093"/>
    <x v="4093"/>
    <n v="1435088093"/>
    <b v="0"/>
    <n v="4"/>
    <b v="0"/>
    <s v="theater/plays"/>
    <n v="15"/>
    <x v="1"/>
    <n v="2015"/>
    <x v="6"/>
  </r>
  <r>
    <n v="37"/>
    <n v="4094"/>
    <s v="Live at the Speakeasy with Ryan Anderson"/>
    <s v="Live at the Speakeasy with Ryan Anderson is a local talk show! Showcasing local artist, special guest, and talented bands."/>
    <x v="13"/>
    <n v="730"/>
    <x v="2"/>
    <x v="0"/>
    <s v="USD"/>
    <n v="1413953940"/>
    <x v="4094"/>
    <n v="1410141900"/>
    <b v="0"/>
    <n v="8"/>
    <b v="0"/>
    <s v="theater/plays"/>
    <n v="91.25"/>
    <x v="1"/>
    <n v="2014"/>
    <x v="6"/>
  </r>
  <r>
    <n v="3"/>
    <n v="4095"/>
    <s v="LOPE ENAMORADO"/>
    <s v="Proyecto teatral dirigido por MartÃ­n Acosta que habla y reflexiona sobre el amor y su naturaleza."/>
    <x v="11"/>
    <n v="800"/>
    <x v="2"/>
    <x v="14"/>
    <s v="MXN"/>
    <n v="1482108350"/>
    <x v="4095"/>
    <n v="1479516350"/>
    <b v="0"/>
    <n v="1"/>
    <b v="0"/>
    <s v="theater/plays"/>
    <n v="800"/>
    <x v="1"/>
    <n v="2016"/>
    <x v="6"/>
  </r>
  <r>
    <n v="11"/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x v="1"/>
    <s v="GBP"/>
    <n v="1488271860"/>
    <x v="4096"/>
    <n v="1484484219"/>
    <b v="0"/>
    <n v="5"/>
    <b v="0"/>
    <s v="theater/plays"/>
    <n v="80"/>
    <x v="1"/>
    <n v="2017"/>
    <x v="6"/>
  </r>
  <r>
    <n v="0"/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n v="1454284500"/>
    <x v="4097"/>
    <n v="1449431237"/>
    <b v="0"/>
    <n v="0"/>
    <b v="0"/>
    <s v="theater/plays"/>
    <n v="0"/>
    <x v="1"/>
    <n v="2015"/>
    <x v="6"/>
  </r>
  <r>
    <n v="0"/>
    <n v="4098"/>
    <s v="Life is simple"/>
    <s v="Community Youth play, written by and performed by the youth about finding joy in the simple things in life"/>
    <x v="96"/>
    <n v="0"/>
    <x v="2"/>
    <x v="0"/>
    <s v="USD"/>
    <n v="1465060797"/>
    <x v="4098"/>
    <n v="1462468797"/>
    <b v="0"/>
    <n v="0"/>
    <b v="0"/>
    <s v="theater/plays"/>
    <n v="0"/>
    <x v="1"/>
    <n v="2016"/>
    <x v="6"/>
  </r>
  <r>
    <n v="1"/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x v="0"/>
    <s v="USD"/>
    <n v="1472847873"/>
    <x v="4099"/>
    <n v="1468959873"/>
    <b v="0"/>
    <n v="1"/>
    <b v="0"/>
    <s v="theater/plays"/>
    <n v="50"/>
    <x v="1"/>
    <n v="2016"/>
    <x v="6"/>
  </r>
  <r>
    <n v="0"/>
    <n v="4100"/>
    <s v="America is at the Mall: A Play in Three Acts"/>
    <s v="How does war change a family?  A peek into one family's kitchen as their soldier fights in Iraq."/>
    <x v="444"/>
    <n v="0"/>
    <x v="2"/>
    <x v="0"/>
    <s v="USD"/>
    <n v="1414205990"/>
    <x v="4100"/>
    <n v="1413341990"/>
    <b v="0"/>
    <n v="0"/>
    <b v="0"/>
    <s v="theater/plays"/>
    <n v="0"/>
    <x v="1"/>
    <n v="2014"/>
    <x v="6"/>
  </r>
  <r>
    <n v="0"/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n v="1485380482"/>
    <x v="4101"/>
    <n v="1482788482"/>
    <b v="0"/>
    <n v="0"/>
    <b v="0"/>
    <s v="theater/plays"/>
    <n v="0"/>
    <x v="1"/>
    <n v="2016"/>
    <x v="6"/>
  </r>
  <r>
    <n v="27"/>
    <n v="4102"/>
    <s v="4th Wall Theatre Project"/>
    <s v="Local Community theater to get up and running in the Idaho Falls area. Something new, something different!"/>
    <x v="2"/>
    <n v="137"/>
    <x v="2"/>
    <x v="0"/>
    <s v="USD"/>
    <n v="1463343673"/>
    <x v="4102"/>
    <n v="1460751673"/>
    <b v="0"/>
    <n v="6"/>
    <b v="0"/>
    <s v="theater/plays"/>
    <n v="22.83"/>
    <x v="1"/>
    <n v="2016"/>
    <x v="6"/>
  </r>
  <r>
    <n v="10"/>
    <n v="4103"/>
    <s v="Weather Men"/>
    <s v="Weather Men is a play, written by Nathan Black.  A comedy/drama that explores the question of 'why people stay together?'"/>
    <x v="28"/>
    <n v="100"/>
    <x v="2"/>
    <x v="0"/>
    <s v="USD"/>
    <n v="1440613920"/>
    <x v="4103"/>
    <n v="1435953566"/>
    <b v="0"/>
    <n v="6"/>
    <b v="0"/>
    <s v="theater/plays"/>
    <n v="16.670000000000002"/>
    <x v="1"/>
    <n v="2015"/>
    <x v="6"/>
  </r>
  <r>
    <n v="21"/>
    <n v="4104"/>
    <s v="PETER PAN - a new play by Ebony Rattle"/>
    <s v="PETER PAN, written by Ebony Rattle, is a new retelling of the classic play by J.M. Barrie about a boy who refused to grow up."/>
    <x v="9"/>
    <n v="641"/>
    <x v="2"/>
    <x v="2"/>
    <s v="AUD"/>
    <n v="1477550434"/>
    <x v="4104"/>
    <n v="1474958434"/>
    <b v="0"/>
    <n v="14"/>
    <b v="0"/>
    <s v="theater/plays"/>
    <n v="45.79"/>
    <x v="1"/>
    <n v="2016"/>
    <x v="6"/>
  </r>
  <r>
    <n v="7"/>
    <n v="4105"/>
    <s v="Â¡LlÃ©vame!"/>
    <s v="Buscamos finalizar el proceso de producciÃ³n de un espectÃ¡culo de payaso y con Ã©l, activar espacios pÃºblicos para la escena clown."/>
    <x v="287"/>
    <n v="2300"/>
    <x v="2"/>
    <x v="14"/>
    <s v="MXN"/>
    <n v="1482711309"/>
    <x v="4105"/>
    <n v="1479860109"/>
    <b v="0"/>
    <n v="6"/>
    <b v="0"/>
    <s v="theater/plays"/>
    <n v="383.33"/>
    <x v="1"/>
    <n v="2016"/>
    <x v="6"/>
  </r>
  <r>
    <n v="71"/>
    <n v="4106"/>
    <s v="David Facer, Paradox Magic"/>
    <s v="No magic show has ever integrated theatre arts like this.  World of Paradox is designed for all audiences and is interactive in nature."/>
    <x v="10"/>
    <n v="3530"/>
    <x v="2"/>
    <x v="0"/>
    <s v="USD"/>
    <n v="1427936400"/>
    <x v="4106"/>
    <n v="1424221866"/>
    <b v="0"/>
    <n v="33"/>
    <b v="0"/>
    <s v="theater/plays"/>
    <n v="106.97"/>
    <x v="1"/>
    <n v="2015"/>
    <x v="6"/>
  </r>
  <r>
    <n v="2"/>
    <n v="4107"/>
    <s v="Sacrifice"/>
    <s v="A new dramatic comedy dealing with a father's unwillingness to let go of his past causes major problems for the future of his daughter."/>
    <x v="13"/>
    <n v="41"/>
    <x v="2"/>
    <x v="0"/>
    <s v="USD"/>
    <n v="1411596001"/>
    <x v="4107"/>
    <n v="1409608801"/>
    <b v="0"/>
    <n v="4"/>
    <b v="0"/>
    <s v="theater/plays"/>
    <n v="10.25"/>
    <x v="1"/>
    <n v="2014"/>
    <x v="6"/>
  </r>
  <r>
    <n v="2"/>
    <n v="4108"/>
    <s v="The Black Woman's Attitude Stage Play"/>
    <s v="We are producing and directing a stage play that will focus on relationships and the stereotypes/truths that prohibit growth."/>
    <x v="9"/>
    <n v="59"/>
    <x v="2"/>
    <x v="0"/>
    <s v="USD"/>
    <n v="1488517200"/>
    <x v="4108"/>
    <n v="1485909937"/>
    <b v="0"/>
    <n v="1"/>
    <b v="0"/>
    <s v="theater/plays"/>
    <n v="59"/>
    <x v="1"/>
    <n v="2017"/>
    <x v="6"/>
  </r>
  <r>
    <n v="0"/>
    <n v="4109"/>
    <s v="Jack the Lad"/>
    <s v="Jack the Lad - a new play that explores how far the boundaries of friendship will stretch when morality and loyalties clash."/>
    <x v="2"/>
    <n v="0"/>
    <x v="2"/>
    <x v="1"/>
    <s v="GBP"/>
    <n v="1448805404"/>
    <x v="4109"/>
    <n v="1446209804"/>
    <b v="0"/>
    <n v="0"/>
    <b v="0"/>
    <s v="theater/plays"/>
    <n v="0"/>
    <x v="1"/>
    <n v="2015"/>
    <x v="6"/>
  </r>
  <r>
    <n v="29"/>
    <n v="4110"/>
    <s v="Take Tartuffe to Edinburgh Fringe Festival!"/>
    <s v="Set in the height of sex, drugs and rock 'n' roll this production is an exciting new take on Moliere's classic! Performing with SpaceUK"/>
    <x v="43"/>
    <n v="86"/>
    <x v="2"/>
    <x v="1"/>
    <s v="GBP"/>
    <n v="1469113351"/>
    <x v="4110"/>
    <n v="1463929351"/>
    <b v="0"/>
    <n v="6"/>
    <b v="0"/>
    <s v="theater/plays"/>
    <n v="14.33"/>
    <x v="1"/>
    <n v="2016"/>
    <x v="6"/>
  </r>
  <r>
    <n v="3"/>
    <n v="4111"/>
    <s v="REBORN IN LOVE"/>
    <s v="REBORN IN LOVE is the sequel to REBORN FROM ABOVE: A Tale of Eternal Love.  This is part two, of a One-Act play series."/>
    <x v="9"/>
    <n v="94"/>
    <x v="2"/>
    <x v="0"/>
    <s v="USD"/>
    <n v="1424747740"/>
    <x v="4111"/>
    <n v="1422155740"/>
    <b v="0"/>
    <n v="6"/>
    <b v="0"/>
    <s v="theater/plays"/>
    <n v="15.67"/>
    <x v="1"/>
    <n v="2015"/>
    <x v="6"/>
  </r>
  <r>
    <n v="0"/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x v="17"/>
    <s v="EUR"/>
    <n v="1456617600"/>
    <x v="4112"/>
    <n v="1454280186"/>
    <b v="0"/>
    <n v="1"/>
    <b v="0"/>
    <s v="theater/plays"/>
    <n v="1"/>
    <x v="1"/>
    <n v="2016"/>
    <x v="6"/>
  </r>
  <r>
    <n v="0"/>
    <n v="4113"/>
    <s v="The Toy Box by Anthony H. Wallace"/>
    <s v="A family oriented play about Christians &amp; the sins they live with, portrayed by &quot;puppets and toys&quot; at Queensbury Theater in Houston."/>
    <x v="15"/>
    <n v="3"/>
    <x v="2"/>
    <x v="0"/>
    <s v="USD"/>
    <n v="1452234840"/>
    <x v="4113"/>
    <n v="1450619123"/>
    <b v="0"/>
    <n v="3"/>
    <b v="0"/>
    <s v="theater/plays"/>
    <n v="1"/>
    <x v="1"/>
    <n v="2015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0.75806451612903225"/>
    <n v="0.24193548387096775"/>
    <n v="0"/>
  </r>
  <r>
    <x v="1"/>
    <n v="388"/>
    <n v="146"/>
    <n v="0"/>
    <n v="534"/>
    <n v="0.72659176029962547"/>
    <n v="0.27340823970037453"/>
    <n v="0"/>
  </r>
  <r>
    <x v="2"/>
    <n v="93"/>
    <n v="76"/>
    <n v="0"/>
    <n v="169"/>
    <n v="0.55029585798816572"/>
    <n v="0.44970414201183434"/>
    <n v="0"/>
  </r>
  <r>
    <x v="3"/>
    <n v="39"/>
    <n v="33"/>
    <n v="0"/>
    <n v="72"/>
    <n v="0.54166666666666663"/>
    <n v="0.45833333333333331"/>
    <n v="0"/>
  </r>
  <r>
    <x v="4"/>
    <n v="12"/>
    <n v="12"/>
    <n v="0"/>
    <n v="24"/>
    <n v="0.5"/>
    <n v="0.5"/>
    <n v="0"/>
  </r>
  <r>
    <x v="5"/>
    <n v="9"/>
    <n v="11"/>
    <n v="0"/>
    <n v="20"/>
    <n v="0.45"/>
    <n v="0.55000000000000004"/>
    <n v="0"/>
  </r>
  <r>
    <x v="6"/>
    <n v="1"/>
    <n v="4"/>
    <n v="0"/>
    <n v="5"/>
    <n v="0.2"/>
    <n v="0.8"/>
    <n v="0"/>
  </r>
  <r>
    <x v="7"/>
    <n v="3"/>
    <n v="8"/>
    <n v="0"/>
    <n v="11"/>
    <n v="0.27272727272727271"/>
    <n v="0.72727272727272729"/>
    <n v="0"/>
  </r>
  <r>
    <x v="8"/>
    <n v="4"/>
    <n v="2"/>
    <n v="0"/>
    <n v="6"/>
    <n v="0.66666666666666663"/>
    <n v="0.33333333333333331"/>
    <n v="0"/>
  </r>
  <r>
    <x v="9"/>
    <n v="2"/>
    <n v="1"/>
    <n v="0"/>
    <n v="3"/>
    <n v="0.66666666666666663"/>
    <n v="0.33333333333333331"/>
    <n v="0"/>
  </r>
  <r>
    <x v="10"/>
    <n v="0"/>
    <n v="1"/>
    <n v="0"/>
    <n v="1"/>
    <n v="0"/>
    <n v="1"/>
    <n v="0"/>
  </r>
  <r>
    <x v="11"/>
    <n v="2"/>
    <n v="10"/>
    <n v="0"/>
    <n v="12"/>
    <n v="0.16666666666666666"/>
    <n v="0.8333333333333333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2C3DE-80F0-4BE3-8952-94EEBD1CC00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4">
  <location ref="A5:E19" firstHeaderRow="1" firstDataRow="2" firstDataCol="1" rowPageCount="2" colPageCount="1"/>
  <pivotFields count="22">
    <pivotField numFmtId="165" showAll="0"/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 sortType="ascending"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Page"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0"/>
        <item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2"/>
    </i>
    <i>
      <x v="3"/>
    </i>
    <i t="grand">
      <x/>
    </i>
  </colItems>
  <pageFields count="2">
    <pageField fld="17" item="8" hier="-1"/>
    <pageField fld="21" hier="-1"/>
  </pageFields>
  <dataFields count="1">
    <dataField name="Count of outcomes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E41A1-54A6-4B4F-A9CC-1F971213D9C2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D14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9" showAll="0"/>
    <pivotField dataField="1" numFmtId="9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I1" zoomScale="95" zoomScaleNormal="95" workbookViewId="0">
      <selection activeCell="I12" sqref="I12"/>
    </sheetView>
  </sheetViews>
  <sheetFormatPr defaultColWidth="8.886718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6.109375" customWidth="1"/>
    <col min="11" max="11" width="17.88671875" customWidth="1"/>
    <col min="12" max="12" width="15.44140625" customWidth="1"/>
    <col min="13" max="13" width="24.44140625" customWidth="1"/>
    <col min="14" max="14" width="36.44140625" customWidth="1"/>
    <col min="15" max="15" width="41.109375" customWidth="1"/>
  </cols>
  <sheetData>
    <row r="1" spans="1:15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8313</v>
      </c>
      <c r="K1" s="1" t="s">
        <v>8259</v>
      </c>
      <c r="L1" s="1" t="s">
        <v>8260</v>
      </c>
      <c r="M1" s="1" t="s">
        <v>8261</v>
      </c>
      <c r="N1" s="1" t="s">
        <v>8262</v>
      </c>
      <c r="O1" s="1" t="s">
        <v>8305</v>
      </c>
    </row>
    <row r="2" spans="1:15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12">
        <f>(I2/86400)+DATE(1970,1,1)</f>
        <v>42208.125</v>
      </c>
      <c r="K2">
        <v>1434931811</v>
      </c>
      <c r="L2" t="b">
        <v>0</v>
      </c>
      <c r="M2">
        <v>182</v>
      </c>
      <c r="N2" t="b">
        <v>1</v>
      </c>
      <c r="O2" t="s">
        <v>8263</v>
      </c>
    </row>
    <row r="3" spans="1:15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 s="12">
        <f t="shared" ref="J3:J66" si="0">(I3/86400)+DATE(1970,1,1)</f>
        <v>42796.600497685184</v>
      </c>
      <c r="K3">
        <v>1485872683</v>
      </c>
      <c r="L3" t="b">
        <v>0</v>
      </c>
      <c r="M3">
        <v>79</v>
      </c>
      <c r="N3" t="b">
        <v>1</v>
      </c>
      <c r="O3" t="s">
        <v>8263</v>
      </c>
    </row>
    <row r="4" spans="1:15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 s="12">
        <f t="shared" si="0"/>
        <v>42415.702349537038</v>
      </c>
      <c r="K4">
        <v>1454691083</v>
      </c>
      <c r="L4" t="b">
        <v>0</v>
      </c>
      <c r="M4">
        <v>35</v>
      </c>
      <c r="N4" t="b">
        <v>1</v>
      </c>
      <c r="O4" t="s">
        <v>8263</v>
      </c>
    </row>
    <row r="5" spans="1:15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 s="12">
        <f t="shared" si="0"/>
        <v>41858.515127314815</v>
      </c>
      <c r="K5">
        <v>1404822107</v>
      </c>
      <c r="L5" t="b">
        <v>0</v>
      </c>
      <c r="M5">
        <v>150</v>
      </c>
      <c r="N5" t="b">
        <v>1</v>
      </c>
      <c r="O5" t="s">
        <v>8263</v>
      </c>
    </row>
    <row r="6" spans="1:15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 s="12">
        <f t="shared" si="0"/>
        <v>42357.834247685183</v>
      </c>
      <c r="K6">
        <v>1447963279</v>
      </c>
      <c r="L6" t="b">
        <v>0</v>
      </c>
      <c r="M6">
        <v>284</v>
      </c>
      <c r="N6" t="b">
        <v>1</v>
      </c>
      <c r="O6" t="s">
        <v>8263</v>
      </c>
    </row>
    <row r="7" spans="1:15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 s="12">
        <f t="shared" si="0"/>
        <v>42580.232638888891</v>
      </c>
      <c r="K7">
        <v>1468362207</v>
      </c>
      <c r="L7" t="b">
        <v>0</v>
      </c>
      <c r="M7">
        <v>47</v>
      </c>
      <c r="N7" t="b">
        <v>1</v>
      </c>
      <c r="O7" t="s">
        <v>8263</v>
      </c>
    </row>
    <row r="8" spans="1:15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 s="12">
        <f t="shared" si="0"/>
        <v>41804.072337962964</v>
      </c>
      <c r="K8">
        <v>1401846250</v>
      </c>
      <c r="L8" t="b">
        <v>0</v>
      </c>
      <c r="M8">
        <v>58</v>
      </c>
      <c r="N8" t="b">
        <v>1</v>
      </c>
      <c r="O8" t="s">
        <v>8263</v>
      </c>
    </row>
    <row r="9" spans="1:15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 s="12">
        <f t="shared" si="0"/>
        <v>42556.047071759254</v>
      </c>
      <c r="K9">
        <v>1464224867</v>
      </c>
      <c r="L9" t="b">
        <v>0</v>
      </c>
      <c r="M9">
        <v>57</v>
      </c>
      <c r="N9" t="b">
        <v>1</v>
      </c>
      <c r="O9" t="s">
        <v>8263</v>
      </c>
    </row>
    <row r="10" spans="1:15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 s="12">
        <f t="shared" si="0"/>
        <v>42475.875</v>
      </c>
      <c r="K10">
        <v>1460155212</v>
      </c>
      <c r="L10" t="b">
        <v>0</v>
      </c>
      <c r="M10">
        <v>12</v>
      </c>
      <c r="N10" t="b">
        <v>1</v>
      </c>
      <c r="O10" t="s">
        <v>8263</v>
      </c>
    </row>
    <row r="11" spans="1:15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 s="12">
        <f t="shared" si="0"/>
        <v>42477.103518518517</v>
      </c>
      <c r="K11">
        <v>1458268144</v>
      </c>
      <c r="L11" t="b">
        <v>0</v>
      </c>
      <c r="M11">
        <v>20</v>
      </c>
      <c r="N11" t="b">
        <v>1</v>
      </c>
      <c r="O11" t="s">
        <v>8263</v>
      </c>
    </row>
    <row r="12" spans="1:15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 s="12">
        <f t="shared" si="0"/>
        <v>41815.068043981482</v>
      </c>
      <c r="K12">
        <v>1400636279</v>
      </c>
      <c r="L12" t="b">
        <v>0</v>
      </c>
      <c r="M12">
        <v>19</v>
      </c>
      <c r="N12" t="b">
        <v>1</v>
      </c>
      <c r="O12" t="s">
        <v>8263</v>
      </c>
    </row>
    <row r="13" spans="1:15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 s="12">
        <f t="shared" si="0"/>
        <v>42604.125</v>
      </c>
      <c r="K13">
        <v>1469126462</v>
      </c>
      <c r="L13" t="b">
        <v>0</v>
      </c>
      <c r="M13">
        <v>75</v>
      </c>
      <c r="N13" t="b">
        <v>1</v>
      </c>
      <c r="O13" t="s">
        <v>8263</v>
      </c>
    </row>
    <row r="14" spans="1:15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 s="12">
        <f t="shared" si="0"/>
        <v>41836.125</v>
      </c>
      <c r="K14">
        <v>1401642425</v>
      </c>
      <c r="L14" t="b">
        <v>0</v>
      </c>
      <c r="M14">
        <v>827</v>
      </c>
      <c r="N14" t="b">
        <v>1</v>
      </c>
      <c r="O14" t="s">
        <v>8263</v>
      </c>
    </row>
    <row r="15" spans="1:15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 s="12">
        <f t="shared" si="0"/>
        <v>42544.852083333331</v>
      </c>
      <c r="K15">
        <v>1463588109</v>
      </c>
      <c r="L15" t="b">
        <v>0</v>
      </c>
      <c r="M15">
        <v>51</v>
      </c>
      <c r="N15" t="b">
        <v>1</v>
      </c>
      <c r="O15" t="s">
        <v>8263</v>
      </c>
    </row>
    <row r="16" spans="1:15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 s="12">
        <f t="shared" si="0"/>
        <v>41833.582638888889</v>
      </c>
      <c r="K16">
        <v>1403051888</v>
      </c>
      <c r="L16" t="b">
        <v>0</v>
      </c>
      <c r="M16">
        <v>41</v>
      </c>
      <c r="N16" t="b">
        <v>1</v>
      </c>
      <c r="O16" t="s">
        <v>8263</v>
      </c>
    </row>
    <row r="17" spans="1:15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 s="12">
        <f t="shared" si="0"/>
        <v>42274.843055555553</v>
      </c>
      <c r="K17">
        <v>1441790658</v>
      </c>
      <c r="L17" t="b">
        <v>0</v>
      </c>
      <c r="M17">
        <v>98</v>
      </c>
      <c r="N17" t="b">
        <v>1</v>
      </c>
      <c r="O17" t="s">
        <v>8263</v>
      </c>
    </row>
    <row r="18" spans="1:15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 s="12">
        <f t="shared" si="0"/>
        <v>41806.229166666664</v>
      </c>
      <c r="K18">
        <v>1398971211</v>
      </c>
      <c r="L18" t="b">
        <v>0</v>
      </c>
      <c r="M18">
        <v>70</v>
      </c>
      <c r="N18" t="b">
        <v>1</v>
      </c>
      <c r="O18" t="s">
        <v>8263</v>
      </c>
    </row>
    <row r="19" spans="1:15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 s="12">
        <f t="shared" si="0"/>
        <v>41947.773402777777</v>
      </c>
      <c r="K19">
        <v>1412530422</v>
      </c>
      <c r="L19" t="b">
        <v>0</v>
      </c>
      <c r="M19">
        <v>36</v>
      </c>
      <c r="N19" t="b">
        <v>1</v>
      </c>
      <c r="O19" t="s">
        <v>8263</v>
      </c>
    </row>
    <row r="20" spans="1:15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 s="12">
        <f t="shared" si="0"/>
        <v>41899.542314814811</v>
      </c>
      <c r="K20">
        <v>1408366856</v>
      </c>
      <c r="L20" t="b">
        <v>0</v>
      </c>
      <c r="M20">
        <v>342</v>
      </c>
      <c r="N20" t="b">
        <v>1</v>
      </c>
      <c r="O20" t="s">
        <v>8263</v>
      </c>
    </row>
    <row r="21" spans="1:15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 s="12">
        <f t="shared" si="0"/>
        <v>42205.816365740742</v>
      </c>
      <c r="K21">
        <v>1434828934</v>
      </c>
      <c r="L21" t="b">
        <v>0</v>
      </c>
      <c r="M21">
        <v>22</v>
      </c>
      <c r="N21" t="b">
        <v>1</v>
      </c>
      <c r="O21" t="s">
        <v>8263</v>
      </c>
    </row>
    <row r="22" spans="1:15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 s="12">
        <f t="shared" si="0"/>
        <v>42260.758240740739</v>
      </c>
      <c r="K22">
        <v>1436983912</v>
      </c>
      <c r="L22" t="b">
        <v>0</v>
      </c>
      <c r="M22">
        <v>25</v>
      </c>
      <c r="N22" t="b">
        <v>1</v>
      </c>
      <c r="O22" t="s">
        <v>8263</v>
      </c>
    </row>
    <row r="23" spans="1:15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 s="12">
        <f t="shared" si="0"/>
        <v>41908.627187500002</v>
      </c>
      <c r="K23">
        <v>1409151789</v>
      </c>
      <c r="L23" t="b">
        <v>0</v>
      </c>
      <c r="M23">
        <v>101</v>
      </c>
      <c r="N23" t="b">
        <v>1</v>
      </c>
      <c r="O23" t="s">
        <v>8263</v>
      </c>
    </row>
    <row r="24" spans="1:15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 s="12">
        <f t="shared" si="0"/>
        <v>42005.332638888889</v>
      </c>
      <c r="K24">
        <v>1418766740</v>
      </c>
      <c r="L24" t="b">
        <v>0</v>
      </c>
      <c r="M24">
        <v>8</v>
      </c>
      <c r="N24" t="b">
        <v>1</v>
      </c>
      <c r="O24" t="s">
        <v>8263</v>
      </c>
    </row>
    <row r="25" spans="1:15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 s="12">
        <f t="shared" si="0"/>
        <v>42124.638888888891</v>
      </c>
      <c r="K25">
        <v>1428086501</v>
      </c>
      <c r="L25" t="b">
        <v>0</v>
      </c>
      <c r="M25">
        <v>23</v>
      </c>
      <c r="N25" t="b">
        <v>1</v>
      </c>
      <c r="O25" t="s">
        <v>8263</v>
      </c>
    </row>
    <row r="26" spans="1:15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 s="12">
        <f t="shared" si="0"/>
        <v>42262.818749999999</v>
      </c>
      <c r="K26">
        <v>1439494863</v>
      </c>
      <c r="L26" t="b">
        <v>0</v>
      </c>
      <c r="M26">
        <v>574</v>
      </c>
      <c r="N26" t="b">
        <v>1</v>
      </c>
      <c r="O26" t="s">
        <v>8263</v>
      </c>
    </row>
    <row r="27" spans="1:15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 s="12">
        <f t="shared" si="0"/>
        <v>42378.025011574078</v>
      </c>
      <c r="K27">
        <v>1447115761</v>
      </c>
      <c r="L27" t="b">
        <v>0</v>
      </c>
      <c r="M27">
        <v>14</v>
      </c>
      <c r="N27" t="b">
        <v>1</v>
      </c>
      <c r="O27" t="s">
        <v>8263</v>
      </c>
    </row>
    <row r="28" spans="1:15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 s="12">
        <f t="shared" si="0"/>
        <v>41868.515555555554</v>
      </c>
      <c r="K28">
        <v>1404822144</v>
      </c>
      <c r="L28" t="b">
        <v>0</v>
      </c>
      <c r="M28">
        <v>19</v>
      </c>
      <c r="N28" t="b">
        <v>1</v>
      </c>
      <c r="O28" t="s">
        <v>8263</v>
      </c>
    </row>
    <row r="29" spans="1:15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 s="12">
        <f t="shared" si="0"/>
        <v>41959.206400462965</v>
      </c>
      <c r="K29">
        <v>1413518233</v>
      </c>
      <c r="L29" t="b">
        <v>0</v>
      </c>
      <c r="M29">
        <v>150</v>
      </c>
      <c r="N29" t="b">
        <v>1</v>
      </c>
      <c r="O29" t="s">
        <v>8263</v>
      </c>
    </row>
    <row r="30" spans="1:15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 s="12">
        <f t="shared" si="0"/>
        <v>42354.96393518518</v>
      </c>
      <c r="K30">
        <v>1447715284</v>
      </c>
      <c r="L30" t="b">
        <v>0</v>
      </c>
      <c r="M30">
        <v>71</v>
      </c>
      <c r="N30" t="b">
        <v>1</v>
      </c>
      <c r="O30" t="s">
        <v>8263</v>
      </c>
    </row>
    <row r="31" spans="1:15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 s="12">
        <f t="shared" si="0"/>
        <v>41842.67324074074</v>
      </c>
      <c r="K31">
        <v>1403453368</v>
      </c>
      <c r="L31" t="b">
        <v>0</v>
      </c>
      <c r="M31">
        <v>117</v>
      </c>
      <c r="N31" t="b">
        <v>1</v>
      </c>
      <c r="O31" t="s">
        <v>8263</v>
      </c>
    </row>
    <row r="32" spans="1:15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 s="12">
        <f t="shared" si="0"/>
        <v>41872.292997685188</v>
      </c>
      <c r="K32">
        <v>1406012515</v>
      </c>
      <c r="L32" t="b">
        <v>0</v>
      </c>
      <c r="M32">
        <v>53</v>
      </c>
      <c r="N32" t="b">
        <v>1</v>
      </c>
      <c r="O32" t="s">
        <v>8263</v>
      </c>
    </row>
    <row r="33" spans="1:15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 s="12">
        <f t="shared" si="0"/>
        <v>42394.79206018518</v>
      </c>
      <c r="K33">
        <v>1452193234</v>
      </c>
      <c r="L33" t="b">
        <v>0</v>
      </c>
      <c r="M33">
        <v>1</v>
      </c>
      <c r="N33" t="b">
        <v>1</v>
      </c>
      <c r="O33" t="s">
        <v>8263</v>
      </c>
    </row>
    <row r="34" spans="1:15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 s="12">
        <f t="shared" si="0"/>
        <v>42503.165972222225</v>
      </c>
      <c r="K34">
        <v>1459523017</v>
      </c>
      <c r="L34" t="b">
        <v>0</v>
      </c>
      <c r="M34">
        <v>89</v>
      </c>
      <c r="N34" t="b">
        <v>1</v>
      </c>
      <c r="O34" t="s">
        <v>8263</v>
      </c>
    </row>
    <row r="35" spans="1:15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 s="12">
        <f t="shared" si="0"/>
        <v>42316.702557870369</v>
      </c>
      <c r="K35">
        <v>1444405901</v>
      </c>
      <c r="L35" t="b">
        <v>0</v>
      </c>
      <c r="M35">
        <v>64</v>
      </c>
      <c r="N35" t="b">
        <v>1</v>
      </c>
      <c r="O35" t="s">
        <v>8263</v>
      </c>
    </row>
    <row r="36" spans="1:15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 s="12">
        <f t="shared" si="0"/>
        <v>41856.321770833332</v>
      </c>
      <c r="K36">
        <v>1405928601</v>
      </c>
      <c r="L36" t="b">
        <v>0</v>
      </c>
      <c r="M36">
        <v>68</v>
      </c>
      <c r="N36" t="b">
        <v>1</v>
      </c>
      <c r="O36" t="s">
        <v>8263</v>
      </c>
    </row>
    <row r="37" spans="1:15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 s="12">
        <f t="shared" si="0"/>
        <v>42122</v>
      </c>
      <c r="K37">
        <v>1428130814</v>
      </c>
      <c r="L37" t="b">
        <v>0</v>
      </c>
      <c r="M37">
        <v>28</v>
      </c>
      <c r="N37" t="b">
        <v>1</v>
      </c>
      <c r="O37" t="s">
        <v>8263</v>
      </c>
    </row>
    <row r="38" spans="1:15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 s="12">
        <f t="shared" si="0"/>
        <v>42098.265335648146</v>
      </c>
      <c r="K38">
        <v>1425540125</v>
      </c>
      <c r="L38" t="b">
        <v>0</v>
      </c>
      <c r="M38">
        <v>44</v>
      </c>
      <c r="N38" t="b">
        <v>1</v>
      </c>
      <c r="O38" t="s">
        <v>8263</v>
      </c>
    </row>
    <row r="39" spans="1:15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 s="12">
        <f t="shared" si="0"/>
        <v>42062.693043981482</v>
      </c>
      <c r="K39">
        <v>1422463079</v>
      </c>
      <c r="L39" t="b">
        <v>0</v>
      </c>
      <c r="M39">
        <v>253</v>
      </c>
      <c r="N39" t="b">
        <v>1</v>
      </c>
      <c r="O39" t="s">
        <v>8263</v>
      </c>
    </row>
    <row r="40" spans="1:15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 s="12">
        <f t="shared" si="0"/>
        <v>41405.057222222225</v>
      </c>
      <c r="K40">
        <v>1365643344</v>
      </c>
      <c r="L40" t="b">
        <v>0</v>
      </c>
      <c r="M40">
        <v>66</v>
      </c>
      <c r="N40" t="b">
        <v>1</v>
      </c>
      <c r="O40" t="s">
        <v>8263</v>
      </c>
    </row>
    <row r="41" spans="1:15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 s="12">
        <f t="shared" si="0"/>
        <v>41784.957638888889</v>
      </c>
      <c r="K41">
        <v>1398388068</v>
      </c>
      <c r="L41" t="b">
        <v>0</v>
      </c>
      <c r="M41">
        <v>217</v>
      </c>
      <c r="N41" t="b">
        <v>1</v>
      </c>
      <c r="O41" t="s">
        <v>8263</v>
      </c>
    </row>
    <row r="42" spans="1:15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 s="12">
        <f t="shared" si="0"/>
        <v>41809.166666666664</v>
      </c>
      <c r="K42">
        <v>1401426488</v>
      </c>
      <c r="L42" t="b">
        <v>0</v>
      </c>
      <c r="M42">
        <v>16</v>
      </c>
      <c r="N42" t="b">
        <v>1</v>
      </c>
      <c r="O42" t="s">
        <v>8263</v>
      </c>
    </row>
    <row r="43" spans="1:15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 s="12">
        <f t="shared" si="0"/>
        <v>41917.568912037037</v>
      </c>
      <c r="K43">
        <v>1409924354</v>
      </c>
      <c r="L43" t="b">
        <v>0</v>
      </c>
      <c r="M43">
        <v>19</v>
      </c>
      <c r="N43" t="b">
        <v>1</v>
      </c>
      <c r="O43" t="s">
        <v>8263</v>
      </c>
    </row>
    <row r="44" spans="1:15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 s="12">
        <f t="shared" si="0"/>
        <v>42001.639189814814</v>
      </c>
      <c r="K44">
        <v>1417188026</v>
      </c>
      <c r="L44" t="b">
        <v>0</v>
      </c>
      <c r="M44">
        <v>169</v>
      </c>
      <c r="N44" t="b">
        <v>1</v>
      </c>
      <c r="O44" t="s">
        <v>8263</v>
      </c>
    </row>
    <row r="45" spans="1:15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 s="12">
        <f t="shared" si="0"/>
        <v>41833</v>
      </c>
      <c r="K45">
        <v>1402599486</v>
      </c>
      <c r="L45" t="b">
        <v>0</v>
      </c>
      <c r="M45">
        <v>263</v>
      </c>
      <c r="N45" t="b">
        <v>1</v>
      </c>
      <c r="O45" t="s">
        <v>8263</v>
      </c>
    </row>
    <row r="46" spans="1:15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 s="12">
        <f t="shared" si="0"/>
        <v>41919.098807870367</v>
      </c>
      <c r="K46">
        <v>1408760537</v>
      </c>
      <c r="L46" t="b">
        <v>0</v>
      </c>
      <c r="M46">
        <v>15</v>
      </c>
      <c r="N46" t="b">
        <v>1</v>
      </c>
      <c r="O46" t="s">
        <v>8263</v>
      </c>
    </row>
    <row r="47" spans="1:15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 s="12">
        <f t="shared" si="0"/>
        <v>42487.623923611114</v>
      </c>
      <c r="K47">
        <v>1459177107</v>
      </c>
      <c r="L47" t="b">
        <v>0</v>
      </c>
      <c r="M47">
        <v>61</v>
      </c>
      <c r="N47" t="b">
        <v>1</v>
      </c>
      <c r="O47" t="s">
        <v>8263</v>
      </c>
    </row>
    <row r="48" spans="1:15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 s="12">
        <f t="shared" si="0"/>
        <v>42353.96497685185</v>
      </c>
      <c r="K48">
        <v>1447628974</v>
      </c>
      <c r="L48" t="b">
        <v>0</v>
      </c>
      <c r="M48">
        <v>45</v>
      </c>
      <c r="N48" t="b">
        <v>1</v>
      </c>
      <c r="O48" t="s">
        <v>8263</v>
      </c>
    </row>
    <row r="49" spans="1:15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 s="12">
        <f t="shared" si="0"/>
        <v>41992.861192129625</v>
      </c>
      <c r="K49">
        <v>1413834007</v>
      </c>
      <c r="L49" t="b">
        <v>0</v>
      </c>
      <c r="M49">
        <v>70</v>
      </c>
      <c r="N49" t="b">
        <v>1</v>
      </c>
      <c r="O49" t="s">
        <v>8263</v>
      </c>
    </row>
    <row r="50" spans="1:15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 s="12">
        <f t="shared" si="0"/>
        <v>42064.5</v>
      </c>
      <c r="K50">
        <v>1422534260</v>
      </c>
      <c r="L50" t="b">
        <v>0</v>
      </c>
      <c r="M50">
        <v>38</v>
      </c>
      <c r="N50" t="b">
        <v>1</v>
      </c>
      <c r="O50" t="s">
        <v>8263</v>
      </c>
    </row>
    <row r="51" spans="1:15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 s="12">
        <f t="shared" si="0"/>
        <v>42301.176446759258</v>
      </c>
      <c r="K51">
        <v>1443068045</v>
      </c>
      <c r="L51" t="b">
        <v>0</v>
      </c>
      <c r="M51">
        <v>87</v>
      </c>
      <c r="N51" t="b">
        <v>1</v>
      </c>
      <c r="O51" t="s">
        <v>8263</v>
      </c>
    </row>
    <row r="52" spans="1:15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 s="12">
        <f t="shared" si="0"/>
        <v>42034.708333333328</v>
      </c>
      <c r="K52">
        <v>1419271458</v>
      </c>
      <c r="L52" t="b">
        <v>0</v>
      </c>
      <c r="M52">
        <v>22</v>
      </c>
      <c r="N52" t="b">
        <v>1</v>
      </c>
      <c r="O52" t="s">
        <v>8263</v>
      </c>
    </row>
    <row r="53" spans="1:15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 s="12">
        <f t="shared" si="0"/>
        <v>42226.928668981476</v>
      </c>
      <c r="K53">
        <v>1436653037</v>
      </c>
      <c r="L53" t="b">
        <v>0</v>
      </c>
      <c r="M53">
        <v>119</v>
      </c>
      <c r="N53" t="b">
        <v>1</v>
      </c>
      <c r="O53" t="s">
        <v>8263</v>
      </c>
    </row>
    <row r="54" spans="1:15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 s="12">
        <f t="shared" si="0"/>
        <v>41837.701921296299</v>
      </c>
      <c r="K54">
        <v>1403023846</v>
      </c>
      <c r="L54" t="b">
        <v>0</v>
      </c>
      <c r="M54">
        <v>52</v>
      </c>
      <c r="N54" t="b">
        <v>1</v>
      </c>
      <c r="O54" t="s">
        <v>8263</v>
      </c>
    </row>
    <row r="55" spans="1:15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 s="12">
        <f t="shared" si="0"/>
        <v>41733.916666666664</v>
      </c>
      <c r="K55">
        <v>1395407445</v>
      </c>
      <c r="L55" t="b">
        <v>0</v>
      </c>
      <c r="M55">
        <v>117</v>
      </c>
      <c r="N55" t="b">
        <v>1</v>
      </c>
      <c r="O55" t="s">
        <v>8263</v>
      </c>
    </row>
    <row r="56" spans="1:15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 s="12">
        <f t="shared" si="0"/>
        <v>42363.713206018518</v>
      </c>
      <c r="K56">
        <v>1448471221</v>
      </c>
      <c r="L56" t="b">
        <v>0</v>
      </c>
      <c r="M56">
        <v>52</v>
      </c>
      <c r="N56" t="b">
        <v>1</v>
      </c>
      <c r="O56" t="s">
        <v>8263</v>
      </c>
    </row>
    <row r="57" spans="1:15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 s="12">
        <f t="shared" si="0"/>
        <v>42517.968935185185</v>
      </c>
      <c r="K57">
        <v>1462576516</v>
      </c>
      <c r="L57" t="b">
        <v>0</v>
      </c>
      <c r="M57">
        <v>86</v>
      </c>
      <c r="N57" t="b">
        <v>1</v>
      </c>
      <c r="O57" t="s">
        <v>8263</v>
      </c>
    </row>
    <row r="58" spans="1:15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 s="12">
        <f t="shared" si="0"/>
        <v>42163.666666666672</v>
      </c>
      <c r="K58">
        <v>1432559424</v>
      </c>
      <c r="L58" t="b">
        <v>0</v>
      </c>
      <c r="M58">
        <v>174</v>
      </c>
      <c r="N58" t="b">
        <v>1</v>
      </c>
      <c r="O58" t="s">
        <v>8263</v>
      </c>
    </row>
    <row r="59" spans="1:15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 s="12">
        <f t="shared" si="0"/>
        <v>42119.83289351852</v>
      </c>
      <c r="K59">
        <v>1427399962</v>
      </c>
      <c r="L59" t="b">
        <v>0</v>
      </c>
      <c r="M59">
        <v>69</v>
      </c>
      <c r="N59" t="b">
        <v>1</v>
      </c>
      <c r="O59" t="s">
        <v>8263</v>
      </c>
    </row>
    <row r="60" spans="1:15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 s="12">
        <f t="shared" si="0"/>
        <v>41962.786712962959</v>
      </c>
      <c r="K60">
        <v>1413827572</v>
      </c>
      <c r="L60" t="b">
        <v>0</v>
      </c>
      <c r="M60">
        <v>75</v>
      </c>
      <c r="N60" t="b">
        <v>1</v>
      </c>
      <c r="O60" t="s">
        <v>8263</v>
      </c>
    </row>
    <row r="61" spans="1:15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 s="12">
        <f t="shared" si="0"/>
        <v>42261.875</v>
      </c>
      <c r="K61">
        <v>1439530776</v>
      </c>
      <c r="L61" t="b">
        <v>0</v>
      </c>
      <c r="M61">
        <v>33</v>
      </c>
      <c r="N61" t="b">
        <v>1</v>
      </c>
      <c r="O61" t="s">
        <v>8263</v>
      </c>
    </row>
    <row r="62" spans="1:15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 s="12">
        <f t="shared" si="0"/>
        <v>41721</v>
      </c>
      <c r="K62">
        <v>1393882717</v>
      </c>
      <c r="L62" t="b">
        <v>0</v>
      </c>
      <c r="M62">
        <v>108</v>
      </c>
      <c r="N62" t="b">
        <v>1</v>
      </c>
      <c r="O62" t="s">
        <v>8264</v>
      </c>
    </row>
    <row r="63" spans="1:15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 s="12">
        <f t="shared" si="0"/>
        <v>41431.814317129625</v>
      </c>
      <c r="K63">
        <v>1368646357</v>
      </c>
      <c r="L63" t="b">
        <v>0</v>
      </c>
      <c r="M63">
        <v>23</v>
      </c>
      <c r="N63" t="b">
        <v>1</v>
      </c>
      <c r="O63" t="s">
        <v>8264</v>
      </c>
    </row>
    <row r="64" spans="1:15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 s="12">
        <f t="shared" si="0"/>
        <v>41336.799513888887</v>
      </c>
      <c r="K64">
        <v>1360177878</v>
      </c>
      <c r="L64" t="b">
        <v>0</v>
      </c>
      <c r="M64">
        <v>48</v>
      </c>
      <c r="N64" t="b">
        <v>1</v>
      </c>
      <c r="O64" t="s">
        <v>8264</v>
      </c>
    </row>
    <row r="65" spans="1:15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 s="12">
        <f t="shared" si="0"/>
        <v>41636.207638888889</v>
      </c>
      <c r="K65">
        <v>1386194013</v>
      </c>
      <c r="L65" t="b">
        <v>0</v>
      </c>
      <c r="M65">
        <v>64</v>
      </c>
      <c r="N65" t="b">
        <v>1</v>
      </c>
      <c r="O65" t="s">
        <v>8264</v>
      </c>
    </row>
    <row r="66" spans="1:15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 s="12">
        <f t="shared" si="0"/>
        <v>41463.01829861111</v>
      </c>
      <c r="K66">
        <v>1370651181</v>
      </c>
      <c r="L66" t="b">
        <v>0</v>
      </c>
      <c r="M66">
        <v>24</v>
      </c>
      <c r="N66" t="b">
        <v>1</v>
      </c>
      <c r="O66" t="s">
        <v>8264</v>
      </c>
    </row>
    <row r="67" spans="1:15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 s="12">
        <f t="shared" ref="J67:J130" si="1">(I67/86400)+DATE(1970,1,1)</f>
        <v>41862.249305555553</v>
      </c>
      <c r="K67">
        <v>1405453354</v>
      </c>
      <c r="L67" t="b">
        <v>0</v>
      </c>
      <c r="M67">
        <v>57</v>
      </c>
      <c r="N67" t="b">
        <v>1</v>
      </c>
      <c r="O67" t="s">
        <v>8264</v>
      </c>
    </row>
    <row r="68" spans="1:15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 s="12">
        <f t="shared" si="1"/>
        <v>42569.849768518514</v>
      </c>
      <c r="K68">
        <v>1466281420</v>
      </c>
      <c r="L68" t="b">
        <v>0</v>
      </c>
      <c r="M68">
        <v>26</v>
      </c>
      <c r="N68" t="b">
        <v>1</v>
      </c>
      <c r="O68" t="s">
        <v>8264</v>
      </c>
    </row>
    <row r="69" spans="1:15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 s="12">
        <f t="shared" si="1"/>
        <v>41105.583379629628</v>
      </c>
      <c r="K69">
        <v>1339768804</v>
      </c>
      <c r="L69" t="b">
        <v>0</v>
      </c>
      <c r="M69">
        <v>20</v>
      </c>
      <c r="N69" t="b">
        <v>1</v>
      </c>
      <c r="O69" t="s">
        <v>8264</v>
      </c>
    </row>
    <row r="70" spans="1:15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 s="12">
        <f t="shared" si="1"/>
        <v>41693.569340277776</v>
      </c>
      <c r="K70">
        <v>1390570791</v>
      </c>
      <c r="L70" t="b">
        <v>0</v>
      </c>
      <c r="M70">
        <v>36</v>
      </c>
      <c r="N70" t="b">
        <v>1</v>
      </c>
      <c r="O70" t="s">
        <v>8264</v>
      </c>
    </row>
    <row r="71" spans="1:15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 s="12">
        <f t="shared" si="1"/>
        <v>40818.290972222225</v>
      </c>
      <c r="K71">
        <v>1314765025</v>
      </c>
      <c r="L71" t="b">
        <v>0</v>
      </c>
      <c r="M71">
        <v>178</v>
      </c>
      <c r="N71" t="b">
        <v>1</v>
      </c>
      <c r="O71" t="s">
        <v>8264</v>
      </c>
    </row>
    <row r="72" spans="1:15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 s="12">
        <f t="shared" si="1"/>
        <v>40790.896354166667</v>
      </c>
      <c r="K72">
        <v>1309987845</v>
      </c>
      <c r="L72" t="b">
        <v>0</v>
      </c>
      <c r="M72">
        <v>17</v>
      </c>
      <c r="N72" t="b">
        <v>1</v>
      </c>
      <c r="O72" t="s">
        <v>8264</v>
      </c>
    </row>
    <row r="73" spans="1:15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 s="12">
        <f t="shared" si="1"/>
        <v>41057.271493055552</v>
      </c>
      <c r="K73">
        <v>1333002657</v>
      </c>
      <c r="L73" t="b">
        <v>0</v>
      </c>
      <c r="M73">
        <v>32</v>
      </c>
      <c r="N73" t="b">
        <v>1</v>
      </c>
      <c r="O73" t="s">
        <v>8264</v>
      </c>
    </row>
    <row r="74" spans="1:15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 s="12">
        <f t="shared" si="1"/>
        <v>41228</v>
      </c>
      <c r="K74">
        <v>1351210481</v>
      </c>
      <c r="L74" t="b">
        <v>0</v>
      </c>
      <c r="M74">
        <v>41</v>
      </c>
      <c r="N74" t="b">
        <v>1</v>
      </c>
      <c r="O74" t="s">
        <v>8264</v>
      </c>
    </row>
    <row r="75" spans="1:15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 s="12">
        <f t="shared" si="1"/>
        <v>40666.165972222225</v>
      </c>
      <c r="K75">
        <v>1297620584</v>
      </c>
      <c r="L75" t="b">
        <v>0</v>
      </c>
      <c r="M75">
        <v>18</v>
      </c>
      <c r="N75" t="b">
        <v>1</v>
      </c>
      <c r="O75" t="s">
        <v>8264</v>
      </c>
    </row>
    <row r="76" spans="1:15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 s="12">
        <f t="shared" si="1"/>
        <v>42390.487210648149</v>
      </c>
      <c r="K76">
        <v>1450784495</v>
      </c>
      <c r="L76" t="b">
        <v>0</v>
      </c>
      <c r="M76">
        <v>29</v>
      </c>
      <c r="N76" t="b">
        <v>1</v>
      </c>
      <c r="O76" t="s">
        <v>8264</v>
      </c>
    </row>
    <row r="77" spans="1:15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 s="12">
        <f t="shared" si="1"/>
        <v>41387.209166666667</v>
      </c>
      <c r="K77">
        <v>1364101272</v>
      </c>
      <c r="L77" t="b">
        <v>0</v>
      </c>
      <c r="M77">
        <v>47</v>
      </c>
      <c r="N77" t="b">
        <v>1</v>
      </c>
      <c r="O77" t="s">
        <v>8264</v>
      </c>
    </row>
    <row r="78" spans="1:15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 s="12">
        <f t="shared" si="1"/>
        <v>40904.733310185184</v>
      </c>
      <c r="K78">
        <v>1319819758</v>
      </c>
      <c r="L78" t="b">
        <v>0</v>
      </c>
      <c r="M78">
        <v>15</v>
      </c>
      <c r="N78" t="b">
        <v>1</v>
      </c>
      <c r="O78" t="s">
        <v>8264</v>
      </c>
    </row>
    <row r="79" spans="1:15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 s="12">
        <f t="shared" si="1"/>
        <v>41050.124305555553</v>
      </c>
      <c r="K79">
        <v>1332991717</v>
      </c>
      <c r="L79" t="b">
        <v>0</v>
      </c>
      <c r="M79">
        <v>26</v>
      </c>
      <c r="N79" t="b">
        <v>1</v>
      </c>
      <c r="O79" t="s">
        <v>8264</v>
      </c>
    </row>
    <row r="80" spans="1:15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 s="12">
        <f t="shared" si="1"/>
        <v>42614.730567129634</v>
      </c>
      <c r="K80">
        <v>1471887121</v>
      </c>
      <c r="L80" t="b">
        <v>0</v>
      </c>
      <c r="M80">
        <v>35</v>
      </c>
      <c r="N80" t="b">
        <v>1</v>
      </c>
      <c r="O80" t="s">
        <v>8264</v>
      </c>
    </row>
    <row r="81" spans="1:15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 s="12">
        <f t="shared" si="1"/>
        <v>41754.776539351849</v>
      </c>
      <c r="K81">
        <v>1395859093</v>
      </c>
      <c r="L81" t="b">
        <v>0</v>
      </c>
      <c r="M81">
        <v>41</v>
      </c>
      <c r="N81" t="b">
        <v>1</v>
      </c>
      <c r="O81" t="s">
        <v>8264</v>
      </c>
    </row>
    <row r="82" spans="1:15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 s="12">
        <f t="shared" si="1"/>
        <v>41618.083981481483</v>
      </c>
      <c r="K82">
        <v>1383616856</v>
      </c>
      <c r="L82" t="b">
        <v>0</v>
      </c>
      <c r="M82">
        <v>47</v>
      </c>
      <c r="N82" t="b">
        <v>1</v>
      </c>
      <c r="O82" t="s">
        <v>8264</v>
      </c>
    </row>
    <row r="83" spans="1:15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 s="12">
        <f t="shared" si="1"/>
        <v>41104.126388888893</v>
      </c>
      <c r="K83">
        <v>1341892127</v>
      </c>
      <c r="L83" t="b">
        <v>0</v>
      </c>
      <c r="M83">
        <v>28</v>
      </c>
      <c r="N83" t="b">
        <v>1</v>
      </c>
      <c r="O83" t="s">
        <v>8264</v>
      </c>
    </row>
    <row r="84" spans="1:15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 s="12">
        <f t="shared" si="1"/>
        <v>40825.820150462961</v>
      </c>
      <c r="K84">
        <v>1315597261</v>
      </c>
      <c r="L84" t="b">
        <v>0</v>
      </c>
      <c r="M84">
        <v>100</v>
      </c>
      <c r="N84" t="b">
        <v>1</v>
      </c>
      <c r="O84" t="s">
        <v>8264</v>
      </c>
    </row>
    <row r="85" spans="1:15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 s="12">
        <f t="shared" si="1"/>
        <v>42057.479166666672</v>
      </c>
      <c r="K85">
        <v>1423320389</v>
      </c>
      <c r="L85" t="b">
        <v>0</v>
      </c>
      <c r="M85">
        <v>13</v>
      </c>
      <c r="N85" t="b">
        <v>1</v>
      </c>
      <c r="O85" t="s">
        <v>8264</v>
      </c>
    </row>
    <row r="86" spans="1:15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 s="12">
        <f t="shared" si="1"/>
        <v>40678.757939814815</v>
      </c>
      <c r="K86">
        <v>1302891086</v>
      </c>
      <c r="L86" t="b">
        <v>0</v>
      </c>
      <c r="M86">
        <v>7</v>
      </c>
      <c r="N86" t="b">
        <v>1</v>
      </c>
      <c r="O86" t="s">
        <v>8264</v>
      </c>
    </row>
    <row r="87" spans="1:15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 s="12">
        <f t="shared" si="1"/>
        <v>40809.125428240739</v>
      </c>
      <c r="K87">
        <v>1314154837</v>
      </c>
      <c r="L87" t="b">
        <v>0</v>
      </c>
      <c r="M87">
        <v>21</v>
      </c>
      <c r="N87" t="b">
        <v>1</v>
      </c>
      <c r="O87" t="s">
        <v>8264</v>
      </c>
    </row>
    <row r="88" spans="1:15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 s="12">
        <f t="shared" si="1"/>
        <v>42365.59774305555</v>
      </c>
      <c r="K88">
        <v>1444828845</v>
      </c>
      <c r="L88" t="b">
        <v>0</v>
      </c>
      <c r="M88">
        <v>17</v>
      </c>
      <c r="N88" t="b">
        <v>1</v>
      </c>
      <c r="O88" t="s">
        <v>8264</v>
      </c>
    </row>
    <row r="89" spans="1:15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 s="12">
        <f t="shared" si="1"/>
        <v>40332.070138888885</v>
      </c>
      <c r="K89">
        <v>1274705803</v>
      </c>
      <c r="L89" t="b">
        <v>0</v>
      </c>
      <c r="M89">
        <v>25</v>
      </c>
      <c r="N89" t="b">
        <v>1</v>
      </c>
      <c r="O89" t="s">
        <v>8264</v>
      </c>
    </row>
    <row r="90" spans="1:15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 s="12">
        <f t="shared" si="1"/>
        <v>41812.65892361111</v>
      </c>
      <c r="K90">
        <v>1401205731</v>
      </c>
      <c r="L90" t="b">
        <v>0</v>
      </c>
      <c r="M90">
        <v>60</v>
      </c>
      <c r="N90" t="b">
        <v>1</v>
      </c>
      <c r="O90" t="s">
        <v>8264</v>
      </c>
    </row>
    <row r="91" spans="1:15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 s="12">
        <f t="shared" si="1"/>
        <v>41427.752222222218</v>
      </c>
      <c r="K91">
        <v>1368036192</v>
      </c>
      <c r="L91" t="b">
        <v>0</v>
      </c>
      <c r="M91">
        <v>56</v>
      </c>
      <c r="N91" t="b">
        <v>1</v>
      </c>
      <c r="O91" t="s">
        <v>8264</v>
      </c>
    </row>
    <row r="92" spans="1:15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 s="12">
        <f t="shared" si="1"/>
        <v>40736.297442129631</v>
      </c>
      <c r="K92">
        <v>1307862499</v>
      </c>
      <c r="L92" t="b">
        <v>0</v>
      </c>
      <c r="M92">
        <v>16</v>
      </c>
      <c r="N92" t="b">
        <v>1</v>
      </c>
      <c r="O92" t="s">
        <v>8264</v>
      </c>
    </row>
    <row r="93" spans="1:15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 s="12">
        <f t="shared" si="1"/>
        <v>40680.402361111112</v>
      </c>
      <c r="K93">
        <v>1300354764</v>
      </c>
      <c r="L93" t="b">
        <v>0</v>
      </c>
      <c r="M93">
        <v>46</v>
      </c>
      <c r="N93" t="b">
        <v>1</v>
      </c>
      <c r="O93" t="s">
        <v>8264</v>
      </c>
    </row>
    <row r="94" spans="1:15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 s="12">
        <f t="shared" si="1"/>
        <v>42767.333333333328</v>
      </c>
      <c r="K94">
        <v>1481949983</v>
      </c>
      <c r="L94" t="b">
        <v>0</v>
      </c>
      <c r="M94">
        <v>43</v>
      </c>
      <c r="N94" t="b">
        <v>1</v>
      </c>
      <c r="O94" t="s">
        <v>8264</v>
      </c>
    </row>
    <row r="95" spans="1:15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 s="12">
        <f t="shared" si="1"/>
        <v>41093.875</v>
      </c>
      <c r="K95">
        <v>1338928537</v>
      </c>
      <c r="L95" t="b">
        <v>0</v>
      </c>
      <c r="M95">
        <v>15</v>
      </c>
      <c r="N95" t="b">
        <v>1</v>
      </c>
      <c r="O95" t="s">
        <v>8264</v>
      </c>
    </row>
    <row r="96" spans="1:15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 s="12">
        <f t="shared" si="1"/>
        <v>41736.717847222222</v>
      </c>
      <c r="K96">
        <v>1395162822</v>
      </c>
      <c r="L96" t="b">
        <v>0</v>
      </c>
      <c r="M96">
        <v>12</v>
      </c>
      <c r="N96" t="b">
        <v>1</v>
      </c>
      <c r="O96" t="s">
        <v>8264</v>
      </c>
    </row>
    <row r="97" spans="1:15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 s="12">
        <f t="shared" si="1"/>
        <v>40965.005104166667</v>
      </c>
      <c r="K97">
        <v>1327622841</v>
      </c>
      <c r="L97" t="b">
        <v>0</v>
      </c>
      <c r="M97">
        <v>21</v>
      </c>
      <c r="N97" t="b">
        <v>1</v>
      </c>
      <c r="O97" t="s">
        <v>8264</v>
      </c>
    </row>
    <row r="98" spans="1:15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 s="12">
        <f t="shared" si="1"/>
        <v>40391.125</v>
      </c>
      <c r="K98">
        <v>1274889241</v>
      </c>
      <c r="L98" t="b">
        <v>0</v>
      </c>
      <c r="M98">
        <v>34</v>
      </c>
      <c r="N98" t="b">
        <v>1</v>
      </c>
      <c r="O98" t="s">
        <v>8264</v>
      </c>
    </row>
    <row r="99" spans="1:15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 s="12">
        <f t="shared" si="1"/>
        <v>40736.135208333333</v>
      </c>
      <c r="K99">
        <v>1307848482</v>
      </c>
      <c r="L99" t="b">
        <v>0</v>
      </c>
      <c r="M99">
        <v>8</v>
      </c>
      <c r="N99" t="b">
        <v>1</v>
      </c>
      <c r="O99" t="s">
        <v>8264</v>
      </c>
    </row>
    <row r="100" spans="1:15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 s="12">
        <f t="shared" si="1"/>
        <v>41250.979166666664</v>
      </c>
      <c r="K100">
        <v>1351796674</v>
      </c>
      <c r="L100" t="b">
        <v>0</v>
      </c>
      <c r="M100">
        <v>60</v>
      </c>
      <c r="N100" t="b">
        <v>1</v>
      </c>
      <c r="O100" t="s">
        <v>8264</v>
      </c>
    </row>
    <row r="101" spans="1:15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12">
        <f t="shared" si="1"/>
        <v>41661.902766203704</v>
      </c>
      <c r="K101">
        <v>1387834799</v>
      </c>
      <c r="L101" t="b">
        <v>0</v>
      </c>
      <c r="M101">
        <v>39</v>
      </c>
      <c r="N101" t="b">
        <v>1</v>
      </c>
      <c r="O101" t="s">
        <v>8264</v>
      </c>
    </row>
    <row r="102" spans="1:15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 s="12">
        <f t="shared" si="1"/>
        <v>41217.794976851852</v>
      </c>
      <c r="K102">
        <v>1350324286</v>
      </c>
      <c r="L102" t="b">
        <v>0</v>
      </c>
      <c r="M102">
        <v>26</v>
      </c>
      <c r="N102" t="b">
        <v>1</v>
      </c>
      <c r="O102" t="s">
        <v>8264</v>
      </c>
    </row>
    <row r="103" spans="1:15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 s="12">
        <f t="shared" si="1"/>
        <v>41298.776736111111</v>
      </c>
      <c r="K103">
        <v>1356979110</v>
      </c>
      <c r="L103" t="b">
        <v>0</v>
      </c>
      <c r="M103">
        <v>35</v>
      </c>
      <c r="N103" t="b">
        <v>1</v>
      </c>
      <c r="O103" t="s">
        <v>8264</v>
      </c>
    </row>
    <row r="104" spans="1:15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 s="12">
        <f t="shared" si="1"/>
        <v>40535.131168981483</v>
      </c>
      <c r="K104">
        <v>1290481733</v>
      </c>
      <c r="L104" t="b">
        <v>0</v>
      </c>
      <c r="M104">
        <v>65</v>
      </c>
      <c r="N104" t="b">
        <v>1</v>
      </c>
      <c r="O104" t="s">
        <v>8264</v>
      </c>
    </row>
    <row r="105" spans="1:15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 s="12">
        <f t="shared" si="1"/>
        <v>41705.805902777778</v>
      </c>
      <c r="K105">
        <v>1392232830</v>
      </c>
      <c r="L105" t="b">
        <v>0</v>
      </c>
      <c r="M105">
        <v>49</v>
      </c>
      <c r="N105" t="b">
        <v>1</v>
      </c>
      <c r="O105" t="s">
        <v>8264</v>
      </c>
    </row>
    <row r="106" spans="1:15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 s="12">
        <f t="shared" si="1"/>
        <v>40636.041666666664</v>
      </c>
      <c r="K106">
        <v>1299775266</v>
      </c>
      <c r="L106" t="b">
        <v>0</v>
      </c>
      <c r="M106">
        <v>10</v>
      </c>
      <c r="N106" t="b">
        <v>1</v>
      </c>
      <c r="O106" t="s">
        <v>8264</v>
      </c>
    </row>
    <row r="107" spans="1:15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 s="12">
        <f t="shared" si="1"/>
        <v>42504</v>
      </c>
      <c r="K107">
        <v>1461605020</v>
      </c>
      <c r="L107" t="b">
        <v>0</v>
      </c>
      <c r="M107">
        <v>60</v>
      </c>
      <c r="N107" t="b">
        <v>1</v>
      </c>
      <c r="O107" t="s">
        <v>8264</v>
      </c>
    </row>
    <row r="108" spans="1:15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 s="12">
        <f t="shared" si="1"/>
        <v>41001.776631944442</v>
      </c>
      <c r="K108">
        <v>1332182301</v>
      </c>
      <c r="L108" t="b">
        <v>0</v>
      </c>
      <c r="M108">
        <v>27</v>
      </c>
      <c r="N108" t="b">
        <v>1</v>
      </c>
      <c r="O108" t="s">
        <v>8264</v>
      </c>
    </row>
    <row r="109" spans="1:15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 s="12">
        <f t="shared" si="1"/>
        <v>40657.982488425929</v>
      </c>
      <c r="K109">
        <v>1301787287</v>
      </c>
      <c r="L109" t="b">
        <v>0</v>
      </c>
      <c r="M109">
        <v>69</v>
      </c>
      <c r="N109" t="b">
        <v>1</v>
      </c>
      <c r="O109" t="s">
        <v>8264</v>
      </c>
    </row>
    <row r="110" spans="1:15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 s="12">
        <f t="shared" si="1"/>
        <v>41425.613078703704</v>
      </c>
      <c r="K110">
        <v>1364827370</v>
      </c>
      <c r="L110" t="b">
        <v>0</v>
      </c>
      <c r="M110">
        <v>47</v>
      </c>
      <c r="N110" t="b">
        <v>1</v>
      </c>
      <c r="O110" t="s">
        <v>8264</v>
      </c>
    </row>
    <row r="111" spans="1:15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 s="12">
        <f t="shared" si="1"/>
        <v>40600.025810185187</v>
      </c>
      <c r="K111">
        <v>1296088630</v>
      </c>
      <c r="L111" t="b">
        <v>0</v>
      </c>
      <c r="M111">
        <v>47</v>
      </c>
      <c r="N111" t="b">
        <v>1</v>
      </c>
      <c r="O111" t="s">
        <v>8264</v>
      </c>
    </row>
    <row r="112" spans="1:15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 s="12">
        <f t="shared" si="1"/>
        <v>41592.249305555553</v>
      </c>
      <c r="K112">
        <v>1381445253</v>
      </c>
      <c r="L112" t="b">
        <v>0</v>
      </c>
      <c r="M112">
        <v>26</v>
      </c>
      <c r="N112" t="b">
        <v>1</v>
      </c>
      <c r="O112" t="s">
        <v>8264</v>
      </c>
    </row>
    <row r="113" spans="1:15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 s="12">
        <f t="shared" si="1"/>
        <v>42155.333182870367</v>
      </c>
      <c r="K113">
        <v>1430467187</v>
      </c>
      <c r="L113" t="b">
        <v>0</v>
      </c>
      <c r="M113">
        <v>53</v>
      </c>
      <c r="N113" t="b">
        <v>1</v>
      </c>
      <c r="O113" t="s">
        <v>8264</v>
      </c>
    </row>
    <row r="114" spans="1:15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 s="12">
        <f t="shared" si="1"/>
        <v>41742.083333333336</v>
      </c>
      <c r="K114">
        <v>1395277318</v>
      </c>
      <c r="L114" t="b">
        <v>0</v>
      </c>
      <c r="M114">
        <v>81</v>
      </c>
      <c r="N114" t="b">
        <v>1</v>
      </c>
      <c r="O114" t="s">
        <v>8264</v>
      </c>
    </row>
    <row r="115" spans="1:15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 s="12">
        <f t="shared" si="1"/>
        <v>40761.625</v>
      </c>
      <c r="K115">
        <v>1311963128</v>
      </c>
      <c r="L115" t="b">
        <v>0</v>
      </c>
      <c r="M115">
        <v>78</v>
      </c>
      <c r="N115" t="b">
        <v>1</v>
      </c>
      <c r="O115" t="s">
        <v>8264</v>
      </c>
    </row>
    <row r="116" spans="1:15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 s="12">
        <f t="shared" si="1"/>
        <v>40921.27416666667</v>
      </c>
      <c r="K116">
        <v>1321252488</v>
      </c>
      <c r="L116" t="b">
        <v>0</v>
      </c>
      <c r="M116">
        <v>35</v>
      </c>
      <c r="N116" t="b">
        <v>1</v>
      </c>
      <c r="O116" t="s">
        <v>8264</v>
      </c>
    </row>
    <row r="117" spans="1:15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 s="12">
        <f t="shared" si="1"/>
        <v>40943.738935185189</v>
      </c>
      <c r="K117">
        <v>1326217444</v>
      </c>
      <c r="L117" t="b">
        <v>0</v>
      </c>
      <c r="M117">
        <v>22</v>
      </c>
      <c r="N117" t="b">
        <v>1</v>
      </c>
      <c r="O117" t="s">
        <v>8264</v>
      </c>
    </row>
    <row r="118" spans="1:15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 s="12">
        <f t="shared" si="1"/>
        <v>40641.455497685187</v>
      </c>
      <c r="K118">
        <v>1298289355</v>
      </c>
      <c r="L118" t="b">
        <v>0</v>
      </c>
      <c r="M118">
        <v>57</v>
      </c>
      <c r="N118" t="b">
        <v>1</v>
      </c>
      <c r="O118" t="s">
        <v>8264</v>
      </c>
    </row>
    <row r="119" spans="1:15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12">
        <f t="shared" si="1"/>
        <v>40338.791666666664</v>
      </c>
      <c r="K119">
        <v>1268337744</v>
      </c>
      <c r="L119" t="b">
        <v>0</v>
      </c>
      <c r="M119">
        <v>27</v>
      </c>
      <c r="N119" t="b">
        <v>1</v>
      </c>
      <c r="O119" t="s">
        <v>8264</v>
      </c>
    </row>
    <row r="120" spans="1:15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12">
        <f t="shared" si="1"/>
        <v>40753.053657407407</v>
      </c>
      <c r="K120">
        <v>1309310236</v>
      </c>
      <c r="L120" t="b">
        <v>0</v>
      </c>
      <c r="M120">
        <v>39</v>
      </c>
      <c r="N120" t="b">
        <v>1</v>
      </c>
      <c r="O120" t="s">
        <v>8264</v>
      </c>
    </row>
    <row r="121" spans="1:15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12">
        <f t="shared" si="1"/>
        <v>40768.958333333336</v>
      </c>
      <c r="K121">
        <v>1310693986</v>
      </c>
      <c r="L121" t="b">
        <v>0</v>
      </c>
      <c r="M121">
        <v>37</v>
      </c>
      <c r="N121" t="b">
        <v>1</v>
      </c>
      <c r="O121" t="s">
        <v>8264</v>
      </c>
    </row>
    <row r="122" spans="1:15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 s="12">
        <f t="shared" si="1"/>
        <v>42646.049849537041</v>
      </c>
      <c r="K122">
        <v>1472865107</v>
      </c>
      <c r="L122" t="b">
        <v>0</v>
      </c>
      <c r="M122">
        <v>1</v>
      </c>
      <c r="N122" t="b">
        <v>0</v>
      </c>
      <c r="O122" t="s">
        <v>8265</v>
      </c>
    </row>
    <row r="123" spans="1:15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 s="12">
        <f t="shared" si="1"/>
        <v>42112.427777777775</v>
      </c>
      <c r="K123">
        <v>1427993710</v>
      </c>
      <c r="L123" t="b">
        <v>0</v>
      </c>
      <c r="M123">
        <v>1</v>
      </c>
      <c r="N123" t="b">
        <v>0</v>
      </c>
      <c r="O123" t="s">
        <v>8265</v>
      </c>
    </row>
    <row r="124" spans="1:15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 s="12">
        <f t="shared" si="1"/>
        <v>42653.431793981479</v>
      </c>
      <c r="K124">
        <v>1470910907</v>
      </c>
      <c r="L124" t="b">
        <v>0</v>
      </c>
      <c r="M124">
        <v>0</v>
      </c>
      <c r="N124" t="b">
        <v>0</v>
      </c>
      <c r="O124" t="s">
        <v>8265</v>
      </c>
    </row>
    <row r="125" spans="1:15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 s="12">
        <f t="shared" si="1"/>
        <v>41940.916666666664</v>
      </c>
      <c r="K125">
        <v>1411411564</v>
      </c>
      <c r="L125" t="b">
        <v>0</v>
      </c>
      <c r="M125">
        <v>6</v>
      </c>
      <c r="N125" t="b">
        <v>0</v>
      </c>
      <c r="O125" t="s">
        <v>8265</v>
      </c>
    </row>
    <row r="126" spans="1:15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 s="12">
        <f t="shared" si="1"/>
        <v>42139.928726851853</v>
      </c>
      <c r="K126">
        <v>1429568242</v>
      </c>
      <c r="L126" t="b">
        <v>0</v>
      </c>
      <c r="M126">
        <v>0</v>
      </c>
      <c r="N126" t="b">
        <v>0</v>
      </c>
      <c r="O126" t="s">
        <v>8265</v>
      </c>
    </row>
    <row r="127" spans="1:15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 s="12">
        <f t="shared" si="1"/>
        <v>42769.993981481486</v>
      </c>
      <c r="K127">
        <v>1480981880</v>
      </c>
      <c r="L127" t="b">
        <v>0</v>
      </c>
      <c r="M127">
        <v>6</v>
      </c>
      <c r="N127" t="b">
        <v>0</v>
      </c>
      <c r="O127" t="s">
        <v>8265</v>
      </c>
    </row>
    <row r="128" spans="1:15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 s="12">
        <f t="shared" si="1"/>
        <v>42166.083333333328</v>
      </c>
      <c r="K128">
        <v>1431353337</v>
      </c>
      <c r="L128" t="b">
        <v>0</v>
      </c>
      <c r="M128">
        <v>13</v>
      </c>
      <c r="N128" t="b">
        <v>0</v>
      </c>
      <c r="O128" t="s">
        <v>8265</v>
      </c>
    </row>
    <row r="129" spans="1:15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 s="12">
        <f t="shared" si="1"/>
        <v>42097.582650462966</v>
      </c>
      <c r="K129">
        <v>1425481141</v>
      </c>
      <c r="L129" t="b">
        <v>0</v>
      </c>
      <c r="M129">
        <v>4</v>
      </c>
      <c r="N129" t="b">
        <v>0</v>
      </c>
      <c r="O129" t="s">
        <v>8265</v>
      </c>
    </row>
    <row r="130" spans="1:15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 s="12">
        <f t="shared" si="1"/>
        <v>42663.22792824074</v>
      </c>
      <c r="K130">
        <v>1473917293</v>
      </c>
      <c r="L130" t="b">
        <v>0</v>
      </c>
      <c r="M130">
        <v>6</v>
      </c>
      <c r="N130" t="b">
        <v>0</v>
      </c>
      <c r="O130" t="s">
        <v>8265</v>
      </c>
    </row>
    <row r="131" spans="1:15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 s="12">
        <f t="shared" ref="J131:J194" si="2">(I131/86400)+DATE(1970,1,1)</f>
        <v>41942.937303240738</v>
      </c>
      <c r="K131">
        <v>1409524183</v>
      </c>
      <c r="L131" t="b">
        <v>0</v>
      </c>
      <c r="M131">
        <v>0</v>
      </c>
      <c r="N131" t="b">
        <v>0</v>
      </c>
      <c r="O131" t="s">
        <v>8265</v>
      </c>
    </row>
    <row r="132" spans="1:15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 s="12">
        <f t="shared" si="2"/>
        <v>41806.844444444447</v>
      </c>
      <c r="K132">
        <v>1400536692</v>
      </c>
      <c r="L132" t="b">
        <v>0</v>
      </c>
      <c r="M132">
        <v>0</v>
      </c>
      <c r="N132" t="b">
        <v>0</v>
      </c>
      <c r="O132" t="s">
        <v>8265</v>
      </c>
    </row>
    <row r="133" spans="1:15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 s="12">
        <f t="shared" si="2"/>
        <v>42557</v>
      </c>
      <c r="K133">
        <v>1466453161</v>
      </c>
      <c r="L133" t="b">
        <v>0</v>
      </c>
      <c r="M133">
        <v>0</v>
      </c>
      <c r="N133" t="b">
        <v>0</v>
      </c>
      <c r="O133" t="s">
        <v>8265</v>
      </c>
    </row>
    <row r="134" spans="1:15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 s="12">
        <f t="shared" si="2"/>
        <v>41950.854247685187</v>
      </c>
      <c r="K134">
        <v>1411500607</v>
      </c>
      <c r="L134" t="b">
        <v>0</v>
      </c>
      <c r="M134">
        <v>81</v>
      </c>
      <c r="N134" t="b">
        <v>0</v>
      </c>
      <c r="O134" t="s">
        <v>8265</v>
      </c>
    </row>
    <row r="135" spans="1:15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 s="12">
        <f t="shared" si="2"/>
        <v>42521.729861111111</v>
      </c>
      <c r="K135">
        <v>1462130584</v>
      </c>
      <c r="L135" t="b">
        <v>0</v>
      </c>
      <c r="M135">
        <v>0</v>
      </c>
      <c r="N135" t="b">
        <v>0</v>
      </c>
      <c r="O135" t="s">
        <v>8265</v>
      </c>
    </row>
    <row r="136" spans="1:15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 s="12">
        <f t="shared" si="2"/>
        <v>42251.708333333328</v>
      </c>
      <c r="K136">
        <v>1438811418</v>
      </c>
      <c r="L136" t="b">
        <v>0</v>
      </c>
      <c r="M136">
        <v>0</v>
      </c>
      <c r="N136" t="b">
        <v>0</v>
      </c>
      <c r="O136" t="s">
        <v>8265</v>
      </c>
    </row>
    <row r="137" spans="1:15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 s="12">
        <f t="shared" si="2"/>
        <v>41821.791666666664</v>
      </c>
      <c r="K137">
        <v>1401354597</v>
      </c>
      <c r="L137" t="b">
        <v>0</v>
      </c>
      <c r="M137">
        <v>5</v>
      </c>
      <c r="N137" t="b">
        <v>0</v>
      </c>
      <c r="O137" t="s">
        <v>8265</v>
      </c>
    </row>
    <row r="138" spans="1:15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 s="12">
        <f t="shared" si="2"/>
        <v>42140.427777777775</v>
      </c>
      <c r="K138">
        <v>1427968234</v>
      </c>
      <c r="L138" t="b">
        <v>0</v>
      </c>
      <c r="M138">
        <v>0</v>
      </c>
      <c r="N138" t="b">
        <v>0</v>
      </c>
      <c r="O138" t="s">
        <v>8265</v>
      </c>
    </row>
    <row r="139" spans="1:15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 s="12">
        <f t="shared" si="2"/>
        <v>42289.573993055557</v>
      </c>
      <c r="K139">
        <v>1440337593</v>
      </c>
      <c r="L139" t="b">
        <v>0</v>
      </c>
      <c r="M139">
        <v>0</v>
      </c>
      <c r="N139" t="b">
        <v>0</v>
      </c>
      <c r="O139" t="s">
        <v>8265</v>
      </c>
    </row>
    <row r="140" spans="1:15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 s="12">
        <f t="shared" si="2"/>
        <v>42217.207638888889</v>
      </c>
      <c r="K140">
        <v>1435731041</v>
      </c>
      <c r="L140" t="b">
        <v>0</v>
      </c>
      <c r="M140">
        <v>58</v>
      </c>
      <c r="N140" t="b">
        <v>0</v>
      </c>
      <c r="O140" t="s">
        <v>8265</v>
      </c>
    </row>
    <row r="141" spans="1:15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 s="12">
        <f t="shared" si="2"/>
        <v>42197.920972222222</v>
      </c>
      <c r="K141">
        <v>1435874772</v>
      </c>
      <c r="L141" t="b">
        <v>0</v>
      </c>
      <c r="M141">
        <v>1</v>
      </c>
      <c r="N141" t="b">
        <v>0</v>
      </c>
      <c r="O141" t="s">
        <v>8265</v>
      </c>
    </row>
    <row r="142" spans="1:15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 s="12">
        <f t="shared" si="2"/>
        <v>42083.15662037037</v>
      </c>
      <c r="K142">
        <v>1424234732</v>
      </c>
      <c r="L142" t="b">
        <v>0</v>
      </c>
      <c r="M142">
        <v>0</v>
      </c>
      <c r="N142" t="b">
        <v>0</v>
      </c>
      <c r="O142" t="s">
        <v>8265</v>
      </c>
    </row>
    <row r="143" spans="1:15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 s="12">
        <f t="shared" si="2"/>
        <v>42155.153043981481</v>
      </c>
      <c r="K143">
        <v>1429155623</v>
      </c>
      <c r="L143" t="b">
        <v>0</v>
      </c>
      <c r="M143">
        <v>28</v>
      </c>
      <c r="N143" t="b">
        <v>0</v>
      </c>
      <c r="O143" t="s">
        <v>8265</v>
      </c>
    </row>
    <row r="144" spans="1:15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 s="12">
        <f t="shared" si="2"/>
        <v>41959.934930555552</v>
      </c>
      <c r="K144">
        <v>1414358778</v>
      </c>
      <c r="L144" t="b">
        <v>0</v>
      </c>
      <c r="M144">
        <v>1</v>
      </c>
      <c r="N144" t="b">
        <v>0</v>
      </c>
      <c r="O144" t="s">
        <v>8265</v>
      </c>
    </row>
    <row r="145" spans="1:15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 s="12">
        <f t="shared" si="2"/>
        <v>42616.246527777781</v>
      </c>
      <c r="K145">
        <v>1467941542</v>
      </c>
      <c r="L145" t="b">
        <v>0</v>
      </c>
      <c r="M145">
        <v>0</v>
      </c>
      <c r="N145" t="b">
        <v>0</v>
      </c>
      <c r="O145" t="s">
        <v>8265</v>
      </c>
    </row>
    <row r="146" spans="1:15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 s="12">
        <f t="shared" si="2"/>
        <v>42107.72074074074</v>
      </c>
      <c r="K146">
        <v>1423765072</v>
      </c>
      <c r="L146" t="b">
        <v>0</v>
      </c>
      <c r="M146">
        <v>37</v>
      </c>
      <c r="N146" t="b">
        <v>0</v>
      </c>
      <c r="O146" t="s">
        <v>8265</v>
      </c>
    </row>
    <row r="147" spans="1:15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 s="12">
        <f t="shared" si="2"/>
        <v>42227.542268518519</v>
      </c>
      <c r="K147">
        <v>1436965252</v>
      </c>
      <c r="L147" t="b">
        <v>0</v>
      </c>
      <c r="M147">
        <v>9</v>
      </c>
      <c r="N147" t="b">
        <v>0</v>
      </c>
      <c r="O147" t="s">
        <v>8265</v>
      </c>
    </row>
    <row r="148" spans="1:15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 s="12">
        <f t="shared" si="2"/>
        <v>42753.016180555554</v>
      </c>
      <c r="K148">
        <v>1479514998</v>
      </c>
      <c r="L148" t="b">
        <v>0</v>
      </c>
      <c r="M148">
        <v>3</v>
      </c>
      <c r="N148" t="b">
        <v>0</v>
      </c>
      <c r="O148" t="s">
        <v>8265</v>
      </c>
    </row>
    <row r="149" spans="1:15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 s="12">
        <f t="shared" si="2"/>
        <v>42012.762499999997</v>
      </c>
      <c r="K149">
        <v>1417026340</v>
      </c>
      <c r="L149" t="b">
        <v>0</v>
      </c>
      <c r="M149">
        <v>0</v>
      </c>
      <c r="N149" t="b">
        <v>0</v>
      </c>
      <c r="O149" t="s">
        <v>8265</v>
      </c>
    </row>
    <row r="150" spans="1:15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 s="12">
        <f t="shared" si="2"/>
        <v>42427.281666666662</v>
      </c>
      <c r="K150">
        <v>1453963536</v>
      </c>
      <c r="L150" t="b">
        <v>0</v>
      </c>
      <c r="M150">
        <v>2</v>
      </c>
      <c r="N150" t="b">
        <v>0</v>
      </c>
      <c r="O150" t="s">
        <v>8265</v>
      </c>
    </row>
    <row r="151" spans="1:15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 s="12">
        <f t="shared" si="2"/>
        <v>41998.333333333328</v>
      </c>
      <c r="K151">
        <v>1416888470</v>
      </c>
      <c r="L151" t="b">
        <v>0</v>
      </c>
      <c r="M151">
        <v>6</v>
      </c>
      <c r="N151" t="b">
        <v>0</v>
      </c>
      <c r="O151" t="s">
        <v>8265</v>
      </c>
    </row>
    <row r="152" spans="1:15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12">
        <f t="shared" si="2"/>
        <v>42150.161828703705</v>
      </c>
      <c r="K152">
        <v>1427428382</v>
      </c>
      <c r="L152" t="b">
        <v>0</v>
      </c>
      <c r="M152">
        <v>67</v>
      </c>
      <c r="N152" t="b">
        <v>0</v>
      </c>
      <c r="O152" t="s">
        <v>8265</v>
      </c>
    </row>
    <row r="153" spans="1:15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 s="12">
        <f t="shared" si="2"/>
        <v>42173.550821759258</v>
      </c>
      <c r="K153">
        <v>1429449191</v>
      </c>
      <c r="L153" t="b">
        <v>0</v>
      </c>
      <c r="M153">
        <v>5</v>
      </c>
      <c r="N153" t="b">
        <v>0</v>
      </c>
      <c r="O153" t="s">
        <v>8265</v>
      </c>
    </row>
    <row r="154" spans="1:15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 s="12">
        <f t="shared" si="2"/>
        <v>41905.077546296292</v>
      </c>
      <c r="K154">
        <v>1408845100</v>
      </c>
      <c r="L154" t="b">
        <v>0</v>
      </c>
      <c r="M154">
        <v>2</v>
      </c>
      <c r="N154" t="b">
        <v>0</v>
      </c>
      <c r="O154" t="s">
        <v>8265</v>
      </c>
    </row>
    <row r="155" spans="1:15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 s="12">
        <f t="shared" si="2"/>
        <v>41975.627824074079</v>
      </c>
      <c r="K155">
        <v>1413900244</v>
      </c>
      <c r="L155" t="b">
        <v>0</v>
      </c>
      <c r="M155">
        <v>10</v>
      </c>
      <c r="N155" t="b">
        <v>0</v>
      </c>
      <c r="O155" t="s">
        <v>8265</v>
      </c>
    </row>
    <row r="156" spans="1:15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 s="12">
        <f t="shared" si="2"/>
        <v>42158.547395833331</v>
      </c>
      <c r="K156">
        <v>1429621695</v>
      </c>
      <c r="L156" t="b">
        <v>0</v>
      </c>
      <c r="M156">
        <v>3</v>
      </c>
      <c r="N156" t="b">
        <v>0</v>
      </c>
      <c r="O156" t="s">
        <v>8265</v>
      </c>
    </row>
    <row r="157" spans="1:15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 s="12">
        <f t="shared" si="2"/>
        <v>42208.559432870374</v>
      </c>
      <c r="K157">
        <v>1434201935</v>
      </c>
      <c r="L157" t="b">
        <v>0</v>
      </c>
      <c r="M157">
        <v>4</v>
      </c>
      <c r="N157" t="b">
        <v>0</v>
      </c>
      <c r="O157" t="s">
        <v>8265</v>
      </c>
    </row>
    <row r="158" spans="1:15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 s="12">
        <f t="shared" si="2"/>
        <v>41854.124953703707</v>
      </c>
      <c r="K158">
        <v>1401850796</v>
      </c>
      <c r="L158" t="b">
        <v>0</v>
      </c>
      <c r="M158">
        <v>15</v>
      </c>
      <c r="N158" t="b">
        <v>0</v>
      </c>
      <c r="O158" t="s">
        <v>8265</v>
      </c>
    </row>
    <row r="159" spans="1:15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 s="12">
        <f t="shared" si="2"/>
        <v>42426.911712962959</v>
      </c>
      <c r="K159">
        <v>1453931572</v>
      </c>
      <c r="L159" t="b">
        <v>0</v>
      </c>
      <c r="M159">
        <v>2</v>
      </c>
      <c r="N159" t="b">
        <v>0</v>
      </c>
      <c r="O159" t="s">
        <v>8265</v>
      </c>
    </row>
    <row r="160" spans="1:15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 s="12">
        <f t="shared" si="2"/>
        <v>41934.07671296296</v>
      </c>
      <c r="K160">
        <v>1411350628</v>
      </c>
      <c r="L160" t="b">
        <v>0</v>
      </c>
      <c r="M160">
        <v>0</v>
      </c>
      <c r="N160" t="b">
        <v>0</v>
      </c>
      <c r="O160" t="s">
        <v>8265</v>
      </c>
    </row>
    <row r="161" spans="1:15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 s="12">
        <f t="shared" si="2"/>
        <v>42554.434548611112</v>
      </c>
      <c r="K161">
        <v>1464085545</v>
      </c>
      <c r="L161" t="b">
        <v>0</v>
      </c>
      <c r="M161">
        <v>1</v>
      </c>
      <c r="N161" t="b">
        <v>0</v>
      </c>
      <c r="O161" t="s">
        <v>8265</v>
      </c>
    </row>
    <row r="162" spans="1:15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 s="12">
        <f t="shared" si="2"/>
        <v>42231.913090277776</v>
      </c>
      <c r="K162">
        <v>1434491691</v>
      </c>
      <c r="L162" t="b">
        <v>0</v>
      </c>
      <c r="M162">
        <v>0</v>
      </c>
      <c r="N162" t="b">
        <v>0</v>
      </c>
      <c r="O162" t="s">
        <v>8266</v>
      </c>
    </row>
    <row r="163" spans="1:15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 s="12">
        <f t="shared" si="2"/>
        <v>41822.687442129631</v>
      </c>
      <c r="K163">
        <v>1401726595</v>
      </c>
      <c r="L163" t="b">
        <v>0</v>
      </c>
      <c r="M163">
        <v>1</v>
      </c>
      <c r="N163" t="b">
        <v>0</v>
      </c>
      <c r="O163" t="s">
        <v>8266</v>
      </c>
    </row>
    <row r="164" spans="1:15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 s="12">
        <f t="shared" si="2"/>
        <v>41867.987500000003</v>
      </c>
      <c r="K164">
        <v>1405393356</v>
      </c>
      <c r="L164" t="b">
        <v>0</v>
      </c>
      <c r="M164">
        <v>10</v>
      </c>
      <c r="N164" t="b">
        <v>0</v>
      </c>
      <c r="O164" t="s">
        <v>8266</v>
      </c>
    </row>
    <row r="165" spans="1:15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 s="12">
        <f t="shared" si="2"/>
        <v>42278</v>
      </c>
      <c r="K165">
        <v>1440716654</v>
      </c>
      <c r="L165" t="b">
        <v>0</v>
      </c>
      <c r="M165">
        <v>0</v>
      </c>
      <c r="N165" t="b">
        <v>0</v>
      </c>
      <c r="O165" t="s">
        <v>8266</v>
      </c>
    </row>
    <row r="166" spans="1:15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 s="12">
        <f t="shared" si="2"/>
        <v>41901.762743055559</v>
      </c>
      <c r="K166">
        <v>1405966701</v>
      </c>
      <c r="L166" t="b">
        <v>0</v>
      </c>
      <c r="M166">
        <v>7</v>
      </c>
      <c r="N166" t="b">
        <v>0</v>
      </c>
      <c r="O166" t="s">
        <v>8266</v>
      </c>
    </row>
    <row r="167" spans="1:15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 s="12">
        <f t="shared" si="2"/>
        <v>42381.658842592587</v>
      </c>
      <c r="K167">
        <v>1450021724</v>
      </c>
      <c r="L167" t="b">
        <v>0</v>
      </c>
      <c r="M167">
        <v>0</v>
      </c>
      <c r="N167" t="b">
        <v>0</v>
      </c>
      <c r="O167" t="s">
        <v>8266</v>
      </c>
    </row>
    <row r="168" spans="1:15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 s="12">
        <f t="shared" si="2"/>
        <v>42751.075949074075</v>
      </c>
      <c r="K168">
        <v>1481939362</v>
      </c>
      <c r="L168" t="b">
        <v>0</v>
      </c>
      <c r="M168">
        <v>1</v>
      </c>
      <c r="N168" t="b">
        <v>0</v>
      </c>
      <c r="O168" t="s">
        <v>8266</v>
      </c>
    </row>
    <row r="169" spans="1:15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 s="12">
        <f t="shared" si="2"/>
        <v>42220.927488425921</v>
      </c>
      <c r="K169">
        <v>1433542535</v>
      </c>
      <c r="L169" t="b">
        <v>0</v>
      </c>
      <c r="M169">
        <v>2</v>
      </c>
      <c r="N169" t="b">
        <v>0</v>
      </c>
      <c r="O169" t="s">
        <v>8266</v>
      </c>
    </row>
    <row r="170" spans="1:15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 s="12">
        <f t="shared" si="2"/>
        <v>42082.793634259258</v>
      </c>
      <c r="K170">
        <v>1424203370</v>
      </c>
      <c r="L170" t="b">
        <v>0</v>
      </c>
      <c r="M170">
        <v>3</v>
      </c>
      <c r="N170" t="b">
        <v>0</v>
      </c>
      <c r="O170" t="s">
        <v>8266</v>
      </c>
    </row>
    <row r="171" spans="1:15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 s="12">
        <f t="shared" si="2"/>
        <v>41930.505312499998</v>
      </c>
      <c r="K171">
        <v>1411042059</v>
      </c>
      <c r="L171" t="b">
        <v>0</v>
      </c>
      <c r="M171">
        <v>10</v>
      </c>
      <c r="N171" t="b">
        <v>0</v>
      </c>
      <c r="O171" t="s">
        <v>8266</v>
      </c>
    </row>
    <row r="172" spans="1:15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 s="12">
        <f t="shared" si="2"/>
        <v>42246.227777777778</v>
      </c>
      <c r="K172">
        <v>1438385283</v>
      </c>
      <c r="L172" t="b">
        <v>0</v>
      </c>
      <c r="M172">
        <v>10</v>
      </c>
      <c r="N172" t="b">
        <v>0</v>
      </c>
      <c r="O172" t="s">
        <v>8266</v>
      </c>
    </row>
    <row r="173" spans="1:15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 s="12">
        <f t="shared" si="2"/>
        <v>42594.180717592593</v>
      </c>
      <c r="K173">
        <v>1465791614</v>
      </c>
      <c r="L173" t="b">
        <v>0</v>
      </c>
      <c r="M173">
        <v>1</v>
      </c>
      <c r="N173" t="b">
        <v>0</v>
      </c>
      <c r="O173" t="s">
        <v>8266</v>
      </c>
    </row>
    <row r="174" spans="1:15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 s="12">
        <f t="shared" si="2"/>
        <v>42082.353275462963</v>
      </c>
      <c r="K174">
        <v>1423733323</v>
      </c>
      <c r="L174" t="b">
        <v>0</v>
      </c>
      <c r="M174">
        <v>0</v>
      </c>
      <c r="N174" t="b">
        <v>0</v>
      </c>
      <c r="O174" t="s">
        <v>8266</v>
      </c>
    </row>
    <row r="175" spans="1:15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 s="12">
        <f t="shared" si="2"/>
        <v>42063.573009259257</v>
      </c>
      <c r="K175">
        <v>1422539108</v>
      </c>
      <c r="L175" t="b">
        <v>0</v>
      </c>
      <c r="M175">
        <v>0</v>
      </c>
      <c r="N175" t="b">
        <v>0</v>
      </c>
      <c r="O175" t="s">
        <v>8266</v>
      </c>
    </row>
    <row r="176" spans="1:15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 s="12">
        <f t="shared" si="2"/>
        <v>42132.758981481486</v>
      </c>
      <c r="K176">
        <v>1425924776</v>
      </c>
      <c r="L176" t="b">
        <v>0</v>
      </c>
      <c r="M176">
        <v>0</v>
      </c>
      <c r="N176" t="b">
        <v>0</v>
      </c>
      <c r="O176" t="s">
        <v>8266</v>
      </c>
    </row>
    <row r="177" spans="1:15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 s="12">
        <f t="shared" si="2"/>
        <v>41880.777905092589</v>
      </c>
      <c r="K177">
        <v>1407177611</v>
      </c>
      <c r="L177" t="b">
        <v>0</v>
      </c>
      <c r="M177">
        <v>26</v>
      </c>
      <c r="N177" t="b">
        <v>0</v>
      </c>
      <c r="O177" t="s">
        <v>8266</v>
      </c>
    </row>
    <row r="178" spans="1:15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 s="12">
        <f t="shared" si="2"/>
        <v>42221.824062500003</v>
      </c>
      <c r="K178">
        <v>1436211999</v>
      </c>
      <c r="L178" t="b">
        <v>0</v>
      </c>
      <c r="M178">
        <v>0</v>
      </c>
      <c r="N178" t="b">
        <v>0</v>
      </c>
      <c r="O178" t="s">
        <v>8266</v>
      </c>
    </row>
    <row r="179" spans="1:15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 s="12">
        <f t="shared" si="2"/>
        <v>42087.00608796296</v>
      </c>
      <c r="K179">
        <v>1425690526</v>
      </c>
      <c r="L179" t="b">
        <v>0</v>
      </c>
      <c r="M179">
        <v>7</v>
      </c>
      <c r="N179" t="b">
        <v>0</v>
      </c>
      <c r="O179" t="s">
        <v>8266</v>
      </c>
    </row>
    <row r="180" spans="1:15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 s="12">
        <f t="shared" si="2"/>
        <v>42334.997048611112</v>
      </c>
      <c r="K180">
        <v>1445986545</v>
      </c>
      <c r="L180" t="b">
        <v>0</v>
      </c>
      <c r="M180">
        <v>0</v>
      </c>
      <c r="N180" t="b">
        <v>0</v>
      </c>
      <c r="O180" t="s">
        <v>8266</v>
      </c>
    </row>
    <row r="181" spans="1:15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 s="12">
        <f t="shared" si="2"/>
        <v>42433.080497685187</v>
      </c>
      <c r="K181">
        <v>1454464555</v>
      </c>
      <c r="L181" t="b">
        <v>0</v>
      </c>
      <c r="M181">
        <v>2</v>
      </c>
      <c r="N181" t="b">
        <v>0</v>
      </c>
      <c r="O181" t="s">
        <v>8266</v>
      </c>
    </row>
    <row r="182" spans="1:15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 s="12">
        <f t="shared" si="2"/>
        <v>42107.791666666672</v>
      </c>
      <c r="K182">
        <v>1425512843</v>
      </c>
      <c r="L182" t="b">
        <v>0</v>
      </c>
      <c r="M182">
        <v>13</v>
      </c>
      <c r="N182" t="b">
        <v>0</v>
      </c>
      <c r="O182" t="s">
        <v>8266</v>
      </c>
    </row>
    <row r="183" spans="1:15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 s="12">
        <f t="shared" si="2"/>
        <v>42177.741840277777</v>
      </c>
      <c r="K183">
        <v>1432403295</v>
      </c>
      <c r="L183" t="b">
        <v>0</v>
      </c>
      <c r="M183">
        <v>4</v>
      </c>
      <c r="N183" t="b">
        <v>0</v>
      </c>
      <c r="O183" t="s">
        <v>8266</v>
      </c>
    </row>
    <row r="184" spans="1:15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 s="12">
        <f t="shared" si="2"/>
        <v>42742.011944444443</v>
      </c>
      <c r="K184">
        <v>1481156232</v>
      </c>
      <c r="L184" t="b">
        <v>0</v>
      </c>
      <c r="M184">
        <v>0</v>
      </c>
      <c r="N184" t="b">
        <v>0</v>
      </c>
      <c r="O184" t="s">
        <v>8266</v>
      </c>
    </row>
    <row r="185" spans="1:15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 s="12">
        <f t="shared" si="2"/>
        <v>41969.851967592593</v>
      </c>
      <c r="K185">
        <v>1414438010</v>
      </c>
      <c r="L185" t="b">
        <v>0</v>
      </c>
      <c r="M185">
        <v>12</v>
      </c>
      <c r="N185" t="b">
        <v>0</v>
      </c>
      <c r="O185" t="s">
        <v>8266</v>
      </c>
    </row>
    <row r="186" spans="1:15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 s="12">
        <f t="shared" si="2"/>
        <v>41883.165972222225</v>
      </c>
      <c r="K186">
        <v>1404586762</v>
      </c>
      <c r="L186" t="b">
        <v>0</v>
      </c>
      <c r="M186">
        <v>2</v>
      </c>
      <c r="N186" t="b">
        <v>0</v>
      </c>
      <c r="O186" t="s">
        <v>8266</v>
      </c>
    </row>
    <row r="187" spans="1:15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 s="12">
        <f t="shared" si="2"/>
        <v>42600.91133101852</v>
      </c>
      <c r="K187">
        <v>1468965139</v>
      </c>
      <c r="L187" t="b">
        <v>0</v>
      </c>
      <c r="M187">
        <v>10</v>
      </c>
      <c r="N187" t="b">
        <v>0</v>
      </c>
      <c r="O187" t="s">
        <v>8266</v>
      </c>
    </row>
    <row r="188" spans="1:15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 s="12">
        <f t="shared" si="2"/>
        <v>42797.833333333328</v>
      </c>
      <c r="K188">
        <v>1485977434</v>
      </c>
      <c r="L188" t="b">
        <v>0</v>
      </c>
      <c r="M188">
        <v>0</v>
      </c>
      <c r="N188" t="b">
        <v>0</v>
      </c>
      <c r="O188" t="s">
        <v>8266</v>
      </c>
    </row>
    <row r="189" spans="1:15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 s="12">
        <f t="shared" si="2"/>
        <v>42206.290972222225</v>
      </c>
      <c r="K189">
        <v>1435383457</v>
      </c>
      <c r="L189" t="b">
        <v>0</v>
      </c>
      <c r="M189">
        <v>5</v>
      </c>
      <c r="N189" t="b">
        <v>0</v>
      </c>
      <c r="O189" t="s">
        <v>8266</v>
      </c>
    </row>
    <row r="190" spans="1:15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 s="12">
        <f t="shared" si="2"/>
        <v>41887.18304398148</v>
      </c>
      <c r="K190">
        <v>1407299015</v>
      </c>
      <c r="L190" t="b">
        <v>0</v>
      </c>
      <c r="M190">
        <v>0</v>
      </c>
      <c r="N190" t="b">
        <v>0</v>
      </c>
      <c r="O190" t="s">
        <v>8266</v>
      </c>
    </row>
    <row r="191" spans="1:15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 s="12">
        <f t="shared" si="2"/>
        <v>42616.690706018519</v>
      </c>
      <c r="K191">
        <v>1467736477</v>
      </c>
      <c r="L191" t="b">
        <v>0</v>
      </c>
      <c r="M191">
        <v>5</v>
      </c>
      <c r="N191" t="b">
        <v>0</v>
      </c>
      <c r="O191" t="s">
        <v>8266</v>
      </c>
    </row>
    <row r="192" spans="1:15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 s="12">
        <f t="shared" si="2"/>
        <v>42537.650995370372</v>
      </c>
      <c r="K192">
        <v>1465227446</v>
      </c>
      <c r="L192" t="b">
        <v>0</v>
      </c>
      <c r="M192">
        <v>1</v>
      </c>
      <c r="N192" t="b">
        <v>0</v>
      </c>
      <c r="O192" t="s">
        <v>8266</v>
      </c>
    </row>
    <row r="193" spans="1:15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 s="12">
        <f t="shared" si="2"/>
        <v>42279.441412037035</v>
      </c>
      <c r="K193">
        <v>1440326138</v>
      </c>
      <c r="L193" t="b">
        <v>0</v>
      </c>
      <c r="M193">
        <v>3</v>
      </c>
      <c r="N193" t="b">
        <v>0</v>
      </c>
      <c r="O193" t="s">
        <v>8266</v>
      </c>
    </row>
    <row r="194" spans="1:15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 s="12">
        <f t="shared" si="2"/>
        <v>41929.792037037041</v>
      </c>
      <c r="K194">
        <v>1410980432</v>
      </c>
      <c r="L194" t="b">
        <v>0</v>
      </c>
      <c r="M194">
        <v>3</v>
      </c>
      <c r="N194" t="b">
        <v>0</v>
      </c>
      <c r="O194" t="s">
        <v>8266</v>
      </c>
    </row>
    <row r="195" spans="1:15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 s="12">
        <f t="shared" ref="J195:J258" si="3">(I195/86400)+DATE(1970,1,1)</f>
        <v>41971.976458333331</v>
      </c>
      <c r="K195">
        <v>1412029566</v>
      </c>
      <c r="L195" t="b">
        <v>0</v>
      </c>
      <c r="M195">
        <v>0</v>
      </c>
      <c r="N195" t="b">
        <v>0</v>
      </c>
      <c r="O195" t="s">
        <v>8266</v>
      </c>
    </row>
    <row r="196" spans="1:15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 s="12">
        <f t="shared" si="3"/>
        <v>42435.996886574074</v>
      </c>
      <c r="K196">
        <v>1452124531</v>
      </c>
      <c r="L196" t="b">
        <v>0</v>
      </c>
      <c r="M196">
        <v>3</v>
      </c>
      <c r="N196" t="b">
        <v>0</v>
      </c>
      <c r="O196" t="s">
        <v>8266</v>
      </c>
    </row>
    <row r="197" spans="1:15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 s="12">
        <f t="shared" si="3"/>
        <v>42195.67050925926</v>
      </c>
      <c r="K197">
        <v>1431360332</v>
      </c>
      <c r="L197" t="b">
        <v>0</v>
      </c>
      <c r="M197">
        <v>0</v>
      </c>
      <c r="N197" t="b">
        <v>0</v>
      </c>
      <c r="O197" t="s">
        <v>8266</v>
      </c>
    </row>
    <row r="198" spans="1:15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 s="12">
        <f t="shared" si="3"/>
        <v>42287.875</v>
      </c>
      <c r="K198">
        <v>1442062898</v>
      </c>
      <c r="L198" t="b">
        <v>0</v>
      </c>
      <c r="M198">
        <v>19</v>
      </c>
      <c r="N198" t="b">
        <v>0</v>
      </c>
      <c r="O198" t="s">
        <v>8266</v>
      </c>
    </row>
    <row r="199" spans="1:15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 s="12">
        <f t="shared" si="3"/>
        <v>42783.875</v>
      </c>
      <c r="K199">
        <v>1483734100</v>
      </c>
      <c r="L199" t="b">
        <v>0</v>
      </c>
      <c r="M199">
        <v>8</v>
      </c>
      <c r="N199" t="b">
        <v>0</v>
      </c>
      <c r="O199" t="s">
        <v>8266</v>
      </c>
    </row>
    <row r="200" spans="1:15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 s="12">
        <f t="shared" si="3"/>
        <v>41917.383356481485</v>
      </c>
      <c r="K200">
        <v>1409908322</v>
      </c>
      <c r="L200" t="b">
        <v>0</v>
      </c>
      <c r="M200">
        <v>6</v>
      </c>
      <c r="N200" t="b">
        <v>0</v>
      </c>
      <c r="O200" t="s">
        <v>8266</v>
      </c>
    </row>
    <row r="201" spans="1:15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 s="12">
        <f t="shared" si="3"/>
        <v>42614.123865740738</v>
      </c>
      <c r="K201">
        <v>1470106702</v>
      </c>
      <c r="L201" t="b">
        <v>0</v>
      </c>
      <c r="M201">
        <v>0</v>
      </c>
      <c r="N201" t="b">
        <v>0</v>
      </c>
      <c r="O201" t="s">
        <v>8266</v>
      </c>
    </row>
    <row r="202" spans="1:15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12">
        <f t="shared" si="3"/>
        <v>41897.083368055552</v>
      </c>
      <c r="K202">
        <v>1408154403</v>
      </c>
      <c r="L202" t="b">
        <v>0</v>
      </c>
      <c r="M202">
        <v>18</v>
      </c>
      <c r="N202" t="b">
        <v>0</v>
      </c>
      <c r="O202" t="s">
        <v>8266</v>
      </c>
    </row>
    <row r="203" spans="1:15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 s="12">
        <f t="shared" si="3"/>
        <v>42043.818622685183</v>
      </c>
      <c r="K203">
        <v>1421696329</v>
      </c>
      <c r="L203" t="b">
        <v>0</v>
      </c>
      <c r="M203">
        <v>7</v>
      </c>
      <c r="N203" t="b">
        <v>0</v>
      </c>
      <c r="O203" t="s">
        <v>8266</v>
      </c>
    </row>
    <row r="204" spans="1:15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 s="12">
        <f t="shared" si="3"/>
        <v>42285.874305555553</v>
      </c>
      <c r="K204">
        <v>1441750564</v>
      </c>
      <c r="L204" t="b">
        <v>0</v>
      </c>
      <c r="M204">
        <v>0</v>
      </c>
      <c r="N204" t="b">
        <v>0</v>
      </c>
      <c r="O204" t="s">
        <v>8266</v>
      </c>
    </row>
    <row r="205" spans="1:15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 s="12">
        <f t="shared" si="3"/>
        <v>42033.847962962958</v>
      </c>
      <c r="K205">
        <v>1417378864</v>
      </c>
      <c r="L205" t="b">
        <v>0</v>
      </c>
      <c r="M205">
        <v>8</v>
      </c>
      <c r="N205" t="b">
        <v>0</v>
      </c>
      <c r="O205" t="s">
        <v>8266</v>
      </c>
    </row>
    <row r="206" spans="1:15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12">
        <f t="shared" si="3"/>
        <v>42586.583368055552</v>
      </c>
      <c r="K206">
        <v>1467727203</v>
      </c>
      <c r="L206" t="b">
        <v>0</v>
      </c>
      <c r="M206">
        <v>1293</v>
      </c>
      <c r="N206" t="b">
        <v>0</v>
      </c>
      <c r="O206" t="s">
        <v>8266</v>
      </c>
    </row>
    <row r="207" spans="1:15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 s="12">
        <f t="shared" si="3"/>
        <v>42283.632199074069</v>
      </c>
      <c r="K207">
        <v>1441120222</v>
      </c>
      <c r="L207" t="b">
        <v>0</v>
      </c>
      <c r="M207">
        <v>17</v>
      </c>
      <c r="N207" t="b">
        <v>0</v>
      </c>
      <c r="O207" t="s">
        <v>8266</v>
      </c>
    </row>
    <row r="208" spans="1:15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 s="12">
        <f t="shared" si="3"/>
        <v>42588.004432870366</v>
      </c>
      <c r="K208">
        <v>1468627583</v>
      </c>
      <c r="L208" t="b">
        <v>0</v>
      </c>
      <c r="M208">
        <v>0</v>
      </c>
      <c r="N208" t="b">
        <v>0</v>
      </c>
      <c r="O208" t="s">
        <v>8266</v>
      </c>
    </row>
    <row r="209" spans="1:15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 s="12">
        <f t="shared" si="3"/>
        <v>42008.197199074071</v>
      </c>
      <c r="K209">
        <v>1417754638</v>
      </c>
      <c r="L209" t="b">
        <v>0</v>
      </c>
      <c r="M209">
        <v>13</v>
      </c>
      <c r="N209" t="b">
        <v>0</v>
      </c>
      <c r="O209" t="s">
        <v>8266</v>
      </c>
    </row>
    <row r="210" spans="1:15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 s="12">
        <f t="shared" si="3"/>
        <v>41989.369988425926</v>
      </c>
      <c r="K210">
        <v>1416127967</v>
      </c>
      <c r="L210" t="b">
        <v>0</v>
      </c>
      <c r="M210">
        <v>0</v>
      </c>
      <c r="N210" t="b">
        <v>0</v>
      </c>
      <c r="O210" t="s">
        <v>8266</v>
      </c>
    </row>
    <row r="211" spans="1:15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 s="12">
        <f t="shared" si="3"/>
        <v>42195.922858796301</v>
      </c>
      <c r="K211">
        <v>1433974135</v>
      </c>
      <c r="L211" t="b">
        <v>0</v>
      </c>
      <c r="M211">
        <v>0</v>
      </c>
      <c r="N211" t="b">
        <v>0</v>
      </c>
      <c r="O211" t="s">
        <v>8266</v>
      </c>
    </row>
    <row r="212" spans="1:15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 s="12">
        <f t="shared" si="3"/>
        <v>42278.208333333328</v>
      </c>
      <c r="K212">
        <v>1441157592</v>
      </c>
      <c r="L212" t="b">
        <v>0</v>
      </c>
      <c r="M212">
        <v>33</v>
      </c>
      <c r="N212" t="b">
        <v>0</v>
      </c>
      <c r="O212" t="s">
        <v>8266</v>
      </c>
    </row>
    <row r="213" spans="1:15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 s="12">
        <f t="shared" si="3"/>
        <v>42266.159918981481</v>
      </c>
      <c r="K213">
        <v>1440042617</v>
      </c>
      <c r="L213" t="b">
        <v>0</v>
      </c>
      <c r="M213">
        <v>12</v>
      </c>
      <c r="N213" t="b">
        <v>0</v>
      </c>
      <c r="O213" t="s">
        <v>8266</v>
      </c>
    </row>
    <row r="214" spans="1:15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 s="12">
        <f t="shared" si="3"/>
        <v>42476.839351851857</v>
      </c>
      <c r="K214">
        <v>1455656920</v>
      </c>
      <c r="L214" t="b">
        <v>0</v>
      </c>
      <c r="M214">
        <v>1</v>
      </c>
      <c r="N214" t="b">
        <v>0</v>
      </c>
      <c r="O214" t="s">
        <v>8266</v>
      </c>
    </row>
    <row r="215" spans="1:15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 s="12">
        <f t="shared" si="3"/>
        <v>42232.587974537033</v>
      </c>
      <c r="K215">
        <v>1437142547</v>
      </c>
      <c r="L215" t="b">
        <v>0</v>
      </c>
      <c r="M215">
        <v>1</v>
      </c>
      <c r="N215" t="b">
        <v>0</v>
      </c>
      <c r="O215" t="s">
        <v>8266</v>
      </c>
    </row>
    <row r="216" spans="1:15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 s="12">
        <f t="shared" si="3"/>
        <v>42069.64061342593</v>
      </c>
      <c r="K216">
        <v>1420471349</v>
      </c>
      <c r="L216" t="b">
        <v>0</v>
      </c>
      <c r="M216">
        <v>1</v>
      </c>
      <c r="N216" t="b">
        <v>0</v>
      </c>
      <c r="O216" t="s">
        <v>8266</v>
      </c>
    </row>
    <row r="217" spans="1:15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 s="12">
        <f t="shared" si="3"/>
        <v>42417.999305555553</v>
      </c>
      <c r="K217">
        <v>1452058282</v>
      </c>
      <c r="L217" t="b">
        <v>0</v>
      </c>
      <c r="M217">
        <v>1</v>
      </c>
      <c r="N217" t="b">
        <v>0</v>
      </c>
      <c r="O217" t="s">
        <v>8266</v>
      </c>
    </row>
    <row r="218" spans="1:15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12">
        <f t="shared" si="3"/>
        <v>42116.917094907403</v>
      </c>
      <c r="K218">
        <v>1425423637</v>
      </c>
      <c r="L218" t="b">
        <v>0</v>
      </c>
      <c r="M218">
        <v>84</v>
      </c>
      <c r="N218" t="b">
        <v>0</v>
      </c>
      <c r="O218" t="s">
        <v>8266</v>
      </c>
    </row>
    <row r="219" spans="1:15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12">
        <f t="shared" si="3"/>
        <v>42001.64061342593</v>
      </c>
      <c r="K219">
        <v>1417101749</v>
      </c>
      <c r="L219" t="b">
        <v>0</v>
      </c>
      <c r="M219">
        <v>38</v>
      </c>
      <c r="N219" t="b">
        <v>0</v>
      </c>
      <c r="O219" t="s">
        <v>8266</v>
      </c>
    </row>
    <row r="220" spans="1:15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 s="12">
        <f t="shared" si="3"/>
        <v>42139.628344907411</v>
      </c>
      <c r="K220">
        <v>1426518289</v>
      </c>
      <c r="L220" t="b">
        <v>0</v>
      </c>
      <c r="M220">
        <v>1</v>
      </c>
      <c r="N220" t="b">
        <v>0</v>
      </c>
      <c r="O220" t="s">
        <v>8266</v>
      </c>
    </row>
    <row r="221" spans="1:15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 s="12">
        <f t="shared" si="3"/>
        <v>42461.290972222225</v>
      </c>
      <c r="K221">
        <v>1456732225</v>
      </c>
      <c r="L221" t="b">
        <v>0</v>
      </c>
      <c r="M221">
        <v>76</v>
      </c>
      <c r="N221" t="b">
        <v>0</v>
      </c>
      <c r="O221" t="s">
        <v>8266</v>
      </c>
    </row>
    <row r="222" spans="1:15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 s="12">
        <f t="shared" si="3"/>
        <v>42236.837500000001</v>
      </c>
      <c r="K222">
        <v>1436542030</v>
      </c>
      <c r="L222" t="b">
        <v>0</v>
      </c>
      <c r="M222">
        <v>3</v>
      </c>
      <c r="N222" t="b">
        <v>0</v>
      </c>
      <c r="O222" t="s">
        <v>8266</v>
      </c>
    </row>
    <row r="223" spans="1:15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 s="12">
        <f t="shared" si="3"/>
        <v>42091.79587962963</v>
      </c>
      <c r="K223">
        <v>1422389164</v>
      </c>
      <c r="L223" t="b">
        <v>0</v>
      </c>
      <c r="M223">
        <v>0</v>
      </c>
      <c r="N223" t="b">
        <v>0</v>
      </c>
      <c r="O223" t="s">
        <v>8266</v>
      </c>
    </row>
    <row r="224" spans="1:15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 s="12">
        <f t="shared" si="3"/>
        <v>42090.110416666663</v>
      </c>
      <c r="K224">
        <v>1422383318</v>
      </c>
      <c r="L224" t="b">
        <v>0</v>
      </c>
      <c r="M224">
        <v>2</v>
      </c>
      <c r="N224" t="b">
        <v>0</v>
      </c>
      <c r="O224" t="s">
        <v>8266</v>
      </c>
    </row>
    <row r="225" spans="1:15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 s="12">
        <f t="shared" si="3"/>
        <v>42512.045138888891</v>
      </c>
      <c r="K225">
        <v>1461287350</v>
      </c>
      <c r="L225" t="b">
        <v>0</v>
      </c>
      <c r="M225">
        <v>0</v>
      </c>
      <c r="N225" t="b">
        <v>0</v>
      </c>
      <c r="O225" t="s">
        <v>8266</v>
      </c>
    </row>
    <row r="226" spans="1:15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 s="12">
        <f t="shared" si="3"/>
        <v>42195.235254629632</v>
      </c>
      <c r="K226">
        <v>1431322726</v>
      </c>
      <c r="L226" t="b">
        <v>0</v>
      </c>
      <c r="M226">
        <v>0</v>
      </c>
      <c r="N226" t="b">
        <v>0</v>
      </c>
      <c r="O226" t="s">
        <v>8266</v>
      </c>
    </row>
    <row r="227" spans="1:15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 s="12">
        <f t="shared" si="3"/>
        <v>42468.919606481482</v>
      </c>
      <c r="K227">
        <v>1457564654</v>
      </c>
      <c r="L227" t="b">
        <v>0</v>
      </c>
      <c r="M227">
        <v>0</v>
      </c>
      <c r="N227" t="b">
        <v>0</v>
      </c>
      <c r="O227" t="s">
        <v>8266</v>
      </c>
    </row>
    <row r="228" spans="1:15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 s="12">
        <f t="shared" si="3"/>
        <v>42155.395138888889</v>
      </c>
      <c r="K228">
        <v>1428854344</v>
      </c>
      <c r="L228" t="b">
        <v>0</v>
      </c>
      <c r="M228">
        <v>2</v>
      </c>
      <c r="N228" t="b">
        <v>0</v>
      </c>
      <c r="O228" t="s">
        <v>8266</v>
      </c>
    </row>
    <row r="229" spans="1:15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 s="12">
        <f t="shared" si="3"/>
        <v>42194.893993055557</v>
      </c>
      <c r="K229">
        <v>1433885241</v>
      </c>
      <c r="L229" t="b">
        <v>0</v>
      </c>
      <c r="M229">
        <v>0</v>
      </c>
      <c r="N229" t="b">
        <v>0</v>
      </c>
      <c r="O229" t="s">
        <v>8266</v>
      </c>
    </row>
    <row r="230" spans="1:15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 s="12">
        <f t="shared" si="3"/>
        <v>42156.686400462961</v>
      </c>
      <c r="K230">
        <v>1427992105</v>
      </c>
      <c r="L230" t="b">
        <v>0</v>
      </c>
      <c r="M230">
        <v>0</v>
      </c>
      <c r="N230" t="b">
        <v>0</v>
      </c>
      <c r="O230" t="s">
        <v>8266</v>
      </c>
    </row>
    <row r="231" spans="1:15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 s="12">
        <f t="shared" si="3"/>
        <v>42413.933993055558</v>
      </c>
      <c r="K231">
        <v>1452810297</v>
      </c>
      <c r="L231" t="b">
        <v>0</v>
      </c>
      <c r="M231">
        <v>0</v>
      </c>
      <c r="N231" t="b">
        <v>0</v>
      </c>
      <c r="O231" t="s">
        <v>8266</v>
      </c>
    </row>
    <row r="232" spans="1:15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 s="12">
        <f t="shared" si="3"/>
        <v>42159.77721064815</v>
      </c>
      <c r="K232">
        <v>1430851151</v>
      </c>
      <c r="L232" t="b">
        <v>0</v>
      </c>
      <c r="M232">
        <v>2</v>
      </c>
      <c r="N232" t="b">
        <v>0</v>
      </c>
      <c r="O232" t="s">
        <v>8266</v>
      </c>
    </row>
    <row r="233" spans="1:15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 s="12">
        <f t="shared" si="3"/>
        <v>42371.958923611106</v>
      </c>
      <c r="K233">
        <v>1449183651</v>
      </c>
      <c r="L233" t="b">
        <v>0</v>
      </c>
      <c r="M233">
        <v>0</v>
      </c>
      <c r="N233" t="b">
        <v>0</v>
      </c>
      <c r="O233" t="s">
        <v>8266</v>
      </c>
    </row>
    <row r="234" spans="1:15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 s="12">
        <f t="shared" si="3"/>
        <v>42062.82576388889</v>
      </c>
      <c r="K234">
        <v>1422474546</v>
      </c>
      <c r="L234" t="b">
        <v>0</v>
      </c>
      <c r="M234">
        <v>7</v>
      </c>
      <c r="N234" t="b">
        <v>0</v>
      </c>
      <c r="O234" t="s">
        <v>8266</v>
      </c>
    </row>
    <row r="235" spans="1:15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 s="12">
        <f t="shared" si="3"/>
        <v>42642.911712962959</v>
      </c>
      <c r="K235">
        <v>1472593972</v>
      </c>
      <c r="L235" t="b">
        <v>0</v>
      </c>
      <c r="M235">
        <v>0</v>
      </c>
      <c r="N235" t="b">
        <v>0</v>
      </c>
      <c r="O235" t="s">
        <v>8266</v>
      </c>
    </row>
    <row r="236" spans="1:15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 s="12">
        <f t="shared" si="3"/>
        <v>42176.035405092596</v>
      </c>
      <c r="K236">
        <v>1431391859</v>
      </c>
      <c r="L236" t="b">
        <v>0</v>
      </c>
      <c r="M236">
        <v>5</v>
      </c>
      <c r="N236" t="b">
        <v>0</v>
      </c>
      <c r="O236" t="s">
        <v>8266</v>
      </c>
    </row>
    <row r="237" spans="1:15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 s="12">
        <f t="shared" si="3"/>
        <v>42194.908530092594</v>
      </c>
      <c r="K237">
        <v>1433886497</v>
      </c>
      <c r="L237" t="b">
        <v>0</v>
      </c>
      <c r="M237">
        <v>0</v>
      </c>
      <c r="N237" t="b">
        <v>0</v>
      </c>
      <c r="O237" t="s">
        <v>8266</v>
      </c>
    </row>
    <row r="238" spans="1:15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 s="12">
        <f t="shared" si="3"/>
        <v>42374</v>
      </c>
      <c r="K238">
        <v>1447380099</v>
      </c>
      <c r="L238" t="b">
        <v>0</v>
      </c>
      <c r="M238">
        <v>0</v>
      </c>
      <c r="N238" t="b">
        <v>0</v>
      </c>
      <c r="O238" t="s">
        <v>8266</v>
      </c>
    </row>
    <row r="239" spans="1:15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 s="12">
        <f t="shared" si="3"/>
        <v>42437.577187499999</v>
      </c>
      <c r="K239">
        <v>1452261069</v>
      </c>
      <c r="L239" t="b">
        <v>0</v>
      </c>
      <c r="M239">
        <v>1</v>
      </c>
      <c r="N239" t="b">
        <v>0</v>
      </c>
      <c r="O239" t="s">
        <v>8266</v>
      </c>
    </row>
    <row r="240" spans="1:15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 s="12">
        <f t="shared" si="3"/>
        <v>42734.375</v>
      </c>
      <c r="K240">
        <v>1481324760</v>
      </c>
      <c r="L240" t="b">
        <v>0</v>
      </c>
      <c r="M240">
        <v>0</v>
      </c>
      <c r="N240" t="b">
        <v>0</v>
      </c>
      <c r="O240" t="s">
        <v>8266</v>
      </c>
    </row>
    <row r="241" spans="1:15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 s="12">
        <f t="shared" si="3"/>
        <v>42316.5</v>
      </c>
      <c r="K241">
        <v>1445308730</v>
      </c>
      <c r="L241" t="b">
        <v>0</v>
      </c>
      <c r="M241">
        <v>5</v>
      </c>
      <c r="N241" t="b">
        <v>0</v>
      </c>
      <c r="O241" t="s">
        <v>8266</v>
      </c>
    </row>
    <row r="242" spans="1:15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12">
        <f t="shared" si="3"/>
        <v>41399.708460648151</v>
      </c>
      <c r="K242">
        <v>1363885211</v>
      </c>
      <c r="L242" t="b">
        <v>1</v>
      </c>
      <c r="M242">
        <v>137</v>
      </c>
      <c r="N242" t="b">
        <v>1</v>
      </c>
      <c r="O242" t="s">
        <v>8267</v>
      </c>
    </row>
    <row r="243" spans="1:15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12">
        <f t="shared" si="3"/>
        <v>41994.697962962964</v>
      </c>
      <c r="K243">
        <v>1415292304</v>
      </c>
      <c r="L243" t="b">
        <v>1</v>
      </c>
      <c r="M243">
        <v>376</v>
      </c>
      <c r="N243" t="b">
        <v>1</v>
      </c>
      <c r="O243" t="s">
        <v>8267</v>
      </c>
    </row>
    <row r="244" spans="1:15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12">
        <f t="shared" si="3"/>
        <v>40897.492939814816</v>
      </c>
      <c r="K244">
        <v>1321357790</v>
      </c>
      <c r="L244" t="b">
        <v>1</v>
      </c>
      <c r="M244">
        <v>202</v>
      </c>
      <c r="N244" t="b">
        <v>1</v>
      </c>
      <c r="O244" t="s">
        <v>8267</v>
      </c>
    </row>
    <row r="245" spans="1:15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12">
        <f t="shared" si="3"/>
        <v>41692.047500000001</v>
      </c>
      <c r="K245">
        <v>1390439304</v>
      </c>
      <c r="L245" t="b">
        <v>1</v>
      </c>
      <c r="M245">
        <v>328</v>
      </c>
      <c r="N245" t="b">
        <v>1</v>
      </c>
      <c r="O245" t="s">
        <v>8267</v>
      </c>
    </row>
    <row r="246" spans="1:15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12">
        <f t="shared" si="3"/>
        <v>40253.295833333337</v>
      </c>
      <c r="K246">
        <v>1265269559</v>
      </c>
      <c r="L246" t="b">
        <v>1</v>
      </c>
      <c r="M246">
        <v>84</v>
      </c>
      <c r="N246" t="b">
        <v>1</v>
      </c>
      <c r="O246" t="s">
        <v>8267</v>
      </c>
    </row>
    <row r="247" spans="1:15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 s="12">
        <f t="shared" si="3"/>
        <v>41137.053067129629</v>
      </c>
      <c r="K247">
        <v>1342487785</v>
      </c>
      <c r="L247" t="b">
        <v>1</v>
      </c>
      <c r="M247">
        <v>96</v>
      </c>
      <c r="N247" t="b">
        <v>1</v>
      </c>
      <c r="O247" t="s">
        <v>8267</v>
      </c>
    </row>
    <row r="248" spans="1:15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12">
        <f t="shared" si="3"/>
        <v>40530.405150462961</v>
      </c>
      <c r="K248">
        <v>1288341805</v>
      </c>
      <c r="L248" t="b">
        <v>1</v>
      </c>
      <c r="M248">
        <v>223</v>
      </c>
      <c r="N248" t="b">
        <v>1</v>
      </c>
      <c r="O248" t="s">
        <v>8267</v>
      </c>
    </row>
    <row r="249" spans="1:15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 s="12">
        <f t="shared" si="3"/>
        <v>40467.152083333334</v>
      </c>
      <c r="K249">
        <v>1284042614</v>
      </c>
      <c r="L249" t="b">
        <v>1</v>
      </c>
      <c r="M249">
        <v>62</v>
      </c>
      <c r="N249" t="b">
        <v>1</v>
      </c>
      <c r="O249" t="s">
        <v>8267</v>
      </c>
    </row>
    <row r="250" spans="1:15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12">
        <f t="shared" si="3"/>
        <v>40915.774409722224</v>
      </c>
      <c r="K250">
        <v>1322073309</v>
      </c>
      <c r="L250" t="b">
        <v>1</v>
      </c>
      <c r="M250">
        <v>146</v>
      </c>
      <c r="N250" t="b">
        <v>1</v>
      </c>
      <c r="O250" t="s">
        <v>8267</v>
      </c>
    </row>
    <row r="251" spans="1:15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12">
        <f t="shared" si="3"/>
        <v>40412.736111111109</v>
      </c>
      <c r="K251">
        <v>1275603020</v>
      </c>
      <c r="L251" t="b">
        <v>1</v>
      </c>
      <c r="M251">
        <v>235</v>
      </c>
      <c r="N251" t="b">
        <v>1</v>
      </c>
      <c r="O251" t="s">
        <v>8267</v>
      </c>
    </row>
    <row r="252" spans="1:15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12">
        <f t="shared" si="3"/>
        <v>41431.565868055557</v>
      </c>
      <c r="K252">
        <v>1367933691</v>
      </c>
      <c r="L252" t="b">
        <v>1</v>
      </c>
      <c r="M252">
        <v>437</v>
      </c>
      <c r="N252" t="b">
        <v>1</v>
      </c>
      <c r="O252" t="s">
        <v>8267</v>
      </c>
    </row>
    <row r="253" spans="1:15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 s="12">
        <f t="shared" si="3"/>
        <v>41045.791666666664</v>
      </c>
      <c r="K253">
        <v>1334429646</v>
      </c>
      <c r="L253" t="b">
        <v>1</v>
      </c>
      <c r="M253">
        <v>77</v>
      </c>
      <c r="N253" t="b">
        <v>1</v>
      </c>
      <c r="O253" t="s">
        <v>8267</v>
      </c>
    </row>
    <row r="254" spans="1:15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 s="12">
        <f t="shared" si="3"/>
        <v>40330.165972222225</v>
      </c>
      <c r="K254">
        <v>1269878058</v>
      </c>
      <c r="L254" t="b">
        <v>1</v>
      </c>
      <c r="M254">
        <v>108</v>
      </c>
      <c r="N254" t="b">
        <v>1</v>
      </c>
      <c r="O254" t="s">
        <v>8267</v>
      </c>
    </row>
    <row r="255" spans="1:15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 s="12">
        <f t="shared" si="3"/>
        <v>40954.650868055556</v>
      </c>
      <c r="K255">
        <v>1326728235</v>
      </c>
      <c r="L255" t="b">
        <v>1</v>
      </c>
      <c r="M255">
        <v>7</v>
      </c>
      <c r="N255" t="b">
        <v>1</v>
      </c>
      <c r="O255" t="s">
        <v>8267</v>
      </c>
    </row>
    <row r="256" spans="1:15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12">
        <f t="shared" si="3"/>
        <v>42294.083333333328</v>
      </c>
      <c r="K256">
        <v>1442443910</v>
      </c>
      <c r="L256" t="b">
        <v>1</v>
      </c>
      <c r="M256">
        <v>314</v>
      </c>
      <c r="N256" t="b">
        <v>1</v>
      </c>
      <c r="O256" t="s">
        <v>8267</v>
      </c>
    </row>
    <row r="257" spans="1:15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12">
        <f t="shared" si="3"/>
        <v>40618.48474537037</v>
      </c>
      <c r="K257">
        <v>1297687082</v>
      </c>
      <c r="L257" t="b">
        <v>1</v>
      </c>
      <c r="M257">
        <v>188</v>
      </c>
      <c r="N257" t="b">
        <v>1</v>
      </c>
      <c r="O257" t="s">
        <v>8267</v>
      </c>
    </row>
    <row r="258" spans="1:15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12">
        <f t="shared" si="3"/>
        <v>41349.769293981481</v>
      </c>
      <c r="K258">
        <v>1360866467</v>
      </c>
      <c r="L258" t="b">
        <v>1</v>
      </c>
      <c r="M258">
        <v>275</v>
      </c>
      <c r="N258" t="b">
        <v>1</v>
      </c>
      <c r="O258" t="s">
        <v>8267</v>
      </c>
    </row>
    <row r="259" spans="1:15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12">
        <f t="shared" ref="J259:J322" si="4">(I259/86400)+DATE(1970,1,1)</f>
        <v>42509.626875000002</v>
      </c>
      <c r="K259">
        <v>1461078162</v>
      </c>
      <c r="L259" t="b">
        <v>1</v>
      </c>
      <c r="M259">
        <v>560</v>
      </c>
      <c r="N259" t="b">
        <v>1</v>
      </c>
      <c r="O259" t="s">
        <v>8267</v>
      </c>
    </row>
    <row r="260" spans="1:15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12">
        <f t="shared" si="4"/>
        <v>40712.051689814813</v>
      </c>
      <c r="K260">
        <v>1305767666</v>
      </c>
      <c r="L260" t="b">
        <v>1</v>
      </c>
      <c r="M260">
        <v>688</v>
      </c>
      <c r="N260" t="b">
        <v>1</v>
      </c>
      <c r="O260" t="s">
        <v>8267</v>
      </c>
    </row>
    <row r="261" spans="1:15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12">
        <f t="shared" si="4"/>
        <v>42102.738067129627</v>
      </c>
      <c r="K261">
        <v>1425922969</v>
      </c>
      <c r="L261" t="b">
        <v>1</v>
      </c>
      <c r="M261">
        <v>942</v>
      </c>
      <c r="N261" t="b">
        <v>1</v>
      </c>
      <c r="O261" t="s">
        <v>8267</v>
      </c>
    </row>
    <row r="262" spans="1:15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12">
        <f t="shared" si="4"/>
        <v>40376.415972222225</v>
      </c>
      <c r="K262">
        <v>1275415679</v>
      </c>
      <c r="L262" t="b">
        <v>1</v>
      </c>
      <c r="M262">
        <v>88</v>
      </c>
      <c r="N262" t="b">
        <v>1</v>
      </c>
      <c r="O262" t="s">
        <v>8267</v>
      </c>
    </row>
    <row r="263" spans="1:15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12">
        <f t="shared" si="4"/>
        <v>41067.621527777781</v>
      </c>
      <c r="K263">
        <v>1334783704</v>
      </c>
      <c r="L263" t="b">
        <v>1</v>
      </c>
      <c r="M263">
        <v>220</v>
      </c>
      <c r="N263" t="b">
        <v>1</v>
      </c>
      <c r="O263" t="s">
        <v>8267</v>
      </c>
    </row>
    <row r="264" spans="1:15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 s="12">
        <f t="shared" si="4"/>
        <v>40600.24800925926</v>
      </c>
      <c r="K264">
        <v>1294811828</v>
      </c>
      <c r="L264" t="b">
        <v>1</v>
      </c>
      <c r="M264">
        <v>145</v>
      </c>
      <c r="N264" t="b">
        <v>1</v>
      </c>
      <c r="O264" t="s">
        <v>8267</v>
      </c>
    </row>
    <row r="265" spans="1:15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12">
        <f t="shared" si="4"/>
        <v>41179.954791666663</v>
      </c>
      <c r="K265">
        <v>1346194494</v>
      </c>
      <c r="L265" t="b">
        <v>1</v>
      </c>
      <c r="M265">
        <v>963</v>
      </c>
      <c r="N265" t="b">
        <v>1</v>
      </c>
      <c r="O265" t="s">
        <v>8267</v>
      </c>
    </row>
    <row r="266" spans="1:15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 s="12">
        <f t="shared" si="4"/>
        <v>41040.620312500003</v>
      </c>
      <c r="K266">
        <v>1334155995</v>
      </c>
      <c r="L266" t="b">
        <v>1</v>
      </c>
      <c r="M266">
        <v>91</v>
      </c>
      <c r="N266" t="b">
        <v>1</v>
      </c>
      <c r="O266" t="s">
        <v>8267</v>
      </c>
    </row>
    <row r="267" spans="1:15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 s="12">
        <f t="shared" si="4"/>
        <v>40308.844444444447</v>
      </c>
      <c r="K267">
        <v>1269928430</v>
      </c>
      <c r="L267" t="b">
        <v>1</v>
      </c>
      <c r="M267">
        <v>58</v>
      </c>
      <c r="N267" t="b">
        <v>1</v>
      </c>
      <c r="O267" t="s">
        <v>8267</v>
      </c>
    </row>
    <row r="268" spans="1:15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 s="12">
        <f t="shared" si="4"/>
        <v>40291.160416666666</v>
      </c>
      <c r="K268">
        <v>1264565507</v>
      </c>
      <c r="L268" t="b">
        <v>1</v>
      </c>
      <c r="M268">
        <v>36</v>
      </c>
      <c r="N268" t="b">
        <v>1</v>
      </c>
      <c r="O268" t="s">
        <v>8267</v>
      </c>
    </row>
    <row r="269" spans="1:15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12">
        <f t="shared" si="4"/>
        <v>41815.452534722222</v>
      </c>
      <c r="K269">
        <v>1401101499</v>
      </c>
      <c r="L269" t="b">
        <v>1</v>
      </c>
      <c r="M269">
        <v>165</v>
      </c>
      <c r="N269" t="b">
        <v>1</v>
      </c>
      <c r="O269" t="s">
        <v>8267</v>
      </c>
    </row>
    <row r="270" spans="1:15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 s="12">
        <f t="shared" si="4"/>
        <v>40854.194189814814</v>
      </c>
      <c r="K270">
        <v>1316749178</v>
      </c>
      <c r="L270" t="b">
        <v>1</v>
      </c>
      <c r="M270">
        <v>111</v>
      </c>
      <c r="N270" t="b">
        <v>1</v>
      </c>
      <c r="O270" t="s">
        <v>8267</v>
      </c>
    </row>
    <row r="271" spans="1:15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12">
        <f t="shared" si="4"/>
        <v>42788.197013888886</v>
      </c>
      <c r="K271">
        <v>1485146622</v>
      </c>
      <c r="L271" t="b">
        <v>1</v>
      </c>
      <c r="M271">
        <v>1596</v>
      </c>
      <c r="N271" t="b">
        <v>1</v>
      </c>
      <c r="O271" t="s">
        <v>8267</v>
      </c>
    </row>
    <row r="272" spans="1:15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 s="12">
        <f t="shared" si="4"/>
        <v>40688.166666666664</v>
      </c>
      <c r="K272">
        <v>1301950070</v>
      </c>
      <c r="L272" t="b">
        <v>1</v>
      </c>
      <c r="M272">
        <v>61</v>
      </c>
      <c r="N272" t="b">
        <v>1</v>
      </c>
      <c r="O272" t="s">
        <v>8267</v>
      </c>
    </row>
    <row r="273" spans="1:15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12">
        <f t="shared" si="4"/>
        <v>41641.333333333336</v>
      </c>
      <c r="K273">
        <v>1386123861</v>
      </c>
      <c r="L273" t="b">
        <v>1</v>
      </c>
      <c r="M273">
        <v>287</v>
      </c>
      <c r="N273" t="b">
        <v>1</v>
      </c>
      <c r="O273" t="s">
        <v>8267</v>
      </c>
    </row>
    <row r="274" spans="1:15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12">
        <f t="shared" si="4"/>
        <v>40296.78402777778</v>
      </c>
      <c r="K274">
        <v>1267220191</v>
      </c>
      <c r="L274" t="b">
        <v>1</v>
      </c>
      <c r="M274">
        <v>65</v>
      </c>
      <c r="N274" t="b">
        <v>1</v>
      </c>
      <c r="O274" t="s">
        <v>8267</v>
      </c>
    </row>
    <row r="275" spans="1:15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12">
        <f t="shared" si="4"/>
        <v>40727.498449074075</v>
      </c>
      <c r="K275">
        <v>1307102266</v>
      </c>
      <c r="L275" t="b">
        <v>1</v>
      </c>
      <c r="M275">
        <v>118</v>
      </c>
      <c r="N275" t="b">
        <v>1</v>
      </c>
      <c r="O275" t="s">
        <v>8267</v>
      </c>
    </row>
    <row r="276" spans="1:15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 s="12">
        <f t="shared" si="4"/>
        <v>41004.290972222225</v>
      </c>
      <c r="K276">
        <v>1330638829</v>
      </c>
      <c r="L276" t="b">
        <v>1</v>
      </c>
      <c r="M276">
        <v>113</v>
      </c>
      <c r="N276" t="b">
        <v>1</v>
      </c>
      <c r="O276" t="s">
        <v>8267</v>
      </c>
    </row>
    <row r="277" spans="1:15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12">
        <f t="shared" si="4"/>
        <v>41223.073680555557</v>
      </c>
      <c r="K277">
        <v>1349916366</v>
      </c>
      <c r="L277" t="b">
        <v>1</v>
      </c>
      <c r="M277">
        <v>332</v>
      </c>
      <c r="N277" t="b">
        <v>1</v>
      </c>
      <c r="O277" t="s">
        <v>8267</v>
      </c>
    </row>
    <row r="278" spans="1:15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 s="12">
        <f t="shared" si="4"/>
        <v>41027.040208333332</v>
      </c>
      <c r="K278">
        <v>1330394274</v>
      </c>
      <c r="L278" t="b">
        <v>1</v>
      </c>
      <c r="M278">
        <v>62</v>
      </c>
      <c r="N278" t="b">
        <v>1</v>
      </c>
      <c r="O278" t="s">
        <v>8267</v>
      </c>
    </row>
    <row r="279" spans="1:15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12">
        <f t="shared" si="4"/>
        <v>42147.891423611116</v>
      </c>
      <c r="K279">
        <v>1429824219</v>
      </c>
      <c r="L279" t="b">
        <v>1</v>
      </c>
      <c r="M279">
        <v>951</v>
      </c>
      <c r="N279" t="b">
        <v>1</v>
      </c>
      <c r="O279" t="s">
        <v>8267</v>
      </c>
    </row>
    <row r="280" spans="1:15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12">
        <f t="shared" si="4"/>
        <v>41194.040960648148</v>
      </c>
      <c r="K280">
        <v>1347411539</v>
      </c>
      <c r="L280" t="b">
        <v>1</v>
      </c>
      <c r="M280">
        <v>415</v>
      </c>
      <c r="N280" t="b">
        <v>1</v>
      </c>
      <c r="O280" t="s">
        <v>8267</v>
      </c>
    </row>
    <row r="281" spans="1:15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12">
        <f t="shared" si="4"/>
        <v>42793.084027777775</v>
      </c>
      <c r="K281">
        <v>1485237096</v>
      </c>
      <c r="L281" t="b">
        <v>1</v>
      </c>
      <c r="M281">
        <v>305</v>
      </c>
      <c r="N281" t="b">
        <v>1</v>
      </c>
      <c r="O281" t="s">
        <v>8267</v>
      </c>
    </row>
    <row r="282" spans="1:15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12">
        <f t="shared" si="4"/>
        <v>41789.590682870374</v>
      </c>
      <c r="K282">
        <v>1397571035</v>
      </c>
      <c r="L282" t="b">
        <v>1</v>
      </c>
      <c r="M282">
        <v>2139</v>
      </c>
      <c r="N282" t="b">
        <v>1</v>
      </c>
      <c r="O282" t="s">
        <v>8267</v>
      </c>
    </row>
    <row r="283" spans="1:15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12">
        <f t="shared" si="4"/>
        <v>40035.80972222222</v>
      </c>
      <c r="K283">
        <v>1242532513</v>
      </c>
      <c r="L283" t="b">
        <v>1</v>
      </c>
      <c r="M283">
        <v>79</v>
      </c>
      <c r="N283" t="b">
        <v>1</v>
      </c>
      <c r="O283" t="s">
        <v>8267</v>
      </c>
    </row>
    <row r="284" spans="1:15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12">
        <f t="shared" si="4"/>
        <v>40231.916666666664</v>
      </c>
      <c r="K284">
        <v>1263679492</v>
      </c>
      <c r="L284" t="b">
        <v>1</v>
      </c>
      <c r="M284">
        <v>179</v>
      </c>
      <c r="N284" t="b">
        <v>1</v>
      </c>
      <c r="O284" t="s">
        <v>8267</v>
      </c>
    </row>
    <row r="285" spans="1:15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12">
        <f t="shared" si="4"/>
        <v>40695.207638888889</v>
      </c>
      <c r="K285">
        <v>1305219744</v>
      </c>
      <c r="L285" t="b">
        <v>1</v>
      </c>
      <c r="M285">
        <v>202</v>
      </c>
      <c r="N285" t="b">
        <v>1</v>
      </c>
      <c r="O285" t="s">
        <v>8267</v>
      </c>
    </row>
    <row r="286" spans="1:15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12">
        <f t="shared" si="4"/>
        <v>40929.738194444442</v>
      </c>
      <c r="K286">
        <v>1325007780</v>
      </c>
      <c r="L286" t="b">
        <v>1</v>
      </c>
      <c r="M286">
        <v>760</v>
      </c>
      <c r="N286" t="b">
        <v>1</v>
      </c>
      <c r="O286" t="s">
        <v>8267</v>
      </c>
    </row>
    <row r="287" spans="1:15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12">
        <f t="shared" si="4"/>
        <v>41536.756111111114</v>
      </c>
      <c r="K287">
        <v>1377022128</v>
      </c>
      <c r="L287" t="b">
        <v>1</v>
      </c>
      <c r="M287">
        <v>563</v>
      </c>
      <c r="N287" t="b">
        <v>1</v>
      </c>
      <c r="O287" t="s">
        <v>8267</v>
      </c>
    </row>
    <row r="288" spans="1:15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12">
        <f t="shared" si="4"/>
        <v>41358.774583333332</v>
      </c>
      <c r="K288">
        <v>1360352124</v>
      </c>
      <c r="L288" t="b">
        <v>1</v>
      </c>
      <c r="M288">
        <v>135</v>
      </c>
      <c r="N288" t="b">
        <v>1</v>
      </c>
      <c r="O288" t="s">
        <v>8267</v>
      </c>
    </row>
    <row r="289" spans="1:15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12">
        <f t="shared" si="4"/>
        <v>41215.166666666664</v>
      </c>
      <c r="K289">
        <v>1349160018</v>
      </c>
      <c r="L289" t="b">
        <v>1</v>
      </c>
      <c r="M289">
        <v>290</v>
      </c>
      <c r="N289" t="b">
        <v>1</v>
      </c>
      <c r="O289" t="s">
        <v>8267</v>
      </c>
    </row>
    <row r="290" spans="1:15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12">
        <f t="shared" si="4"/>
        <v>41086.168900462959</v>
      </c>
      <c r="K290">
        <v>1337659393</v>
      </c>
      <c r="L290" t="b">
        <v>1</v>
      </c>
      <c r="M290">
        <v>447</v>
      </c>
      <c r="N290" t="b">
        <v>1</v>
      </c>
      <c r="O290" t="s">
        <v>8267</v>
      </c>
    </row>
    <row r="291" spans="1:15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12">
        <f t="shared" si="4"/>
        <v>41580.456412037034</v>
      </c>
      <c r="K291">
        <v>1380797834</v>
      </c>
      <c r="L291" t="b">
        <v>1</v>
      </c>
      <c r="M291">
        <v>232</v>
      </c>
      <c r="N291" t="b">
        <v>1</v>
      </c>
      <c r="O291" t="s">
        <v>8267</v>
      </c>
    </row>
    <row r="292" spans="1:15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12">
        <f t="shared" si="4"/>
        <v>40576.332638888889</v>
      </c>
      <c r="K292">
        <v>1292316697</v>
      </c>
      <c r="L292" t="b">
        <v>1</v>
      </c>
      <c r="M292">
        <v>168</v>
      </c>
      <c r="N292" t="b">
        <v>1</v>
      </c>
      <c r="O292" t="s">
        <v>8267</v>
      </c>
    </row>
    <row r="293" spans="1:15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 s="12">
        <f t="shared" si="4"/>
        <v>41395.000694444447</v>
      </c>
      <c r="K293">
        <v>1365791246</v>
      </c>
      <c r="L293" t="b">
        <v>1</v>
      </c>
      <c r="M293">
        <v>128</v>
      </c>
      <c r="N293" t="b">
        <v>1</v>
      </c>
      <c r="O293" t="s">
        <v>8267</v>
      </c>
    </row>
    <row r="294" spans="1:15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12">
        <f t="shared" si="4"/>
        <v>40845.165972222225</v>
      </c>
      <c r="K294">
        <v>1317064599</v>
      </c>
      <c r="L294" t="b">
        <v>1</v>
      </c>
      <c r="M294">
        <v>493</v>
      </c>
      <c r="N294" t="b">
        <v>1</v>
      </c>
      <c r="O294" t="s">
        <v>8267</v>
      </c>
    </row>
    <row r="295" spans="1:15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12">
        <f t="shared" si="4"/>
        <v>41749.667986111112</v>
      </c>
      <c r="K295">
        <v>1395417714</v>
      </c>
      <c r="L295" t="b">
        <v>1</v>
      </c>
      <c r="M295">
        <v>131</v>
      </c>
      <c r="N295" t="b">
        <v>1</v>
      </c>
      <c r="O295" t="s">
        <v>8267</v>
      </c>
    </row>
    <row r="296" spans="1:15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 s="12">
        <f t="shared" si="4"/>
        <v>40378.666666666664</v>
      </c>
      <c r="K296">
        <v>1276480894</v>
      </c>
      <c r="L296" t="b">
        <v>1</v>
      </c>
      <c r="M296">
        <v>50</v>
      </c>
      <c r="N296" t="b">
        <v>1</v>
      </c>
      <c r="O296" t="s">
        <v>8267</v>
      </c>
    </row>
    <row r="297" spans="1:15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12">
        <f t="shared" si="4"/>
        <v>41579</v>
      </c>
      <c r="K297">
        <v>1378080409</v>
      </c>
      <c r="L297" t="b">
        <v>1</v>
      </c>
      <c r="M297">
        <v>665</v>
      </c>
      <c r="N297" t="b">
        <v>1</v>
      </c>
      <c r="O297" t="s">
        <v>8267</v>
      </c>
    </row>
    <row r="298" spans="1:15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12">
        <f t="shared" si="4"/>
        <v>41159.475497685184</v>
      </c>
      <c r="K298">
        <v>1344857083</v>
      </c>
      <c r="L298" t="b">
        <v>1</v>
      </c>
      <c r="M298">
        <v>129</v>
      </c>
      <c r="N298" t="b">
        <v>1</v>
      </c>
      <c r="O298" t="s">
        <v>8267</v>
      </c>
    </row>
    <row r="299" spans="1:15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12">
        <f t="shared" si="4"/>
        <v>42125.165972222225</v>
      </c>
      <c r="K299">
        <v>1427390901</v>
      </c>
      <c r="L299" t="b">
        <v>1</v>
      </c>
      <c r="M299">
        <v>142</v>
      </c>
      <c r="N299" t="b">
        <v>1</v>
      </c>
      <c r="O299" t="s">
        <v>8267</v>
      </c>
    </row>
    <row r="300" spans="1:15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12">
        <f t="shared" si="4"/>
        <v>41768.875</v>
      </c>
      <c r="K300">
        <v>1394536048</v>
      </c>
      <c r="L300" t="b">
        <v>1</v>
      </c>
      <c r="M300">
        <v>2436</v>
      </c>
      <c r="N300" t="b">
        <v>1</v>
      </c>
      <c r="O300" t="s">
        <v>8267</v>
      </c>
    </row>
    <row r="301" spans="1:15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12">
        <f t="shared" si="4"/>
        <v>40499.266898148147</v>
      </c>
      <c r="K301">
        <v>1287379460</v>
      </c>
      <c r="L301" t="b">
        <v>1</v>
      </c>
      <c r="M301">
        <v>244</v>
      </c>
      <c r="N301" t="b">
        <v>1</v>
      </c>
      <c r="O301" t="s">
        <v>8267</v>
      </c>
    </row>
    <row r="302" spans="1:15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12">
        <f t="shared" si="4"/>
        <v>40657.959930555553</v>
      </c>
      <c r="K302">
        <v>1301007738</v>
      </c>
      <c r="L302" t="b">
        <v>1</v>
      </c>
      <c r="M302">
        <v>298</v>
      </c>
      <c r="N302" t="b">
        <v>1</v>
      </c>
      <c r="O302" t="s">
        <v>8267</v>
      </c>
    </row>
    <row r="303" spans="1:15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12">
        <f t="shared" si="4"/>
        <v>41352.696006944447</v>
      </c>
      <c r="K303">
        <v>1360258935</v>
      </c>
      <c r="L303" t="b">
        <v>1</v>
      </c>
      <c r="M303">
        <v>251</v>
      </c>
      <c r="N303" t="b">
        <v>1</v>
      </c>
      <c r="O303" t="s">
        <v>8267</v>
      </c>
    </row>
    <row r="304" spans="1:15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12">
        <f t="shared" si="4"/>
        <v>40963.856921296298</v>
      </c>
      <c r="K304">
        <v>1327523638</v>
      </c>
      <c r="L304" t="b">
        <v>1</v>
      </c>
      <c r="M304">
        <v>108</v>
      </c>
      <c r="N304" t="b">
        <v>1</v>
      </c>
      <c r="O304" t="s">
        <v>8267</v>
      </c>
    </row>
    <row r="305" spans="1:15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 s="12">
        <f t="shared" si="4"/>
        <v>41062.071134259255</v>
      </c>
      <c r="K305">
        <v>1336009346</v>
      </c>
      <c r="L305" t="b">
        <v>1</v>
      </c>
      <c r="M305">
        <v>82</v>
      </c>
      <c r="N305" t="b">
        <v>1</v>
      </c>
      <c r="O305" t="s">
        <v>8267</v>
      </c>
    </row>
    <row r="306" spans="1:15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 s="12">
        <f t="shared" si="4"/>
        <v>41153.083333333336</v>
      </c>
      <c r="K306">
        <v>1343096197</v>
      </c>
      <c r="L306" t="b">
        <v>1</v>
      </c>
      <c r="M306">
        <v>74</v>
      </c>
      <c r="N306" t="b">
        <v>1</v>
      </c>
      <c r="O306" t="s">
        <v>8267</v>
      </c>
    </row>
    <row r="307" spans="1:15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 s="12">
        <f t="shared" si="4"/>
        <v>40978.630196759259</v>
      </c>
      <c r="K307">
        <v>1328800049</v>
      </c>
      <c r="L307" t="b">
        <v>1</v>
      </c>
      <c r="M307">
        <v>189</v>
      </c>
      <c r="N307" t="b">
        <v>1</v>
      </c>
      <c r="O307" t="s">
        <v>8267</v>
      </c>
    </row>
    <row r="308" spans="1:15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 s="12">
        <f t="shared" si="4"/>
        <v>41353.79552083333</v>
      </c>
      <c r="K308">
        <v>1362081933</v>
      </c>
      <c r="L308" t="b">
        <v>1</v>
      </c>
      <c r="M308">
        <v>80</v>
      </c>
      <c r="N308" t="b">
        <v>1</v>
      </c>
      <c r="O308" t="s">
        <v>8267</v>
      </c>
    </row>
    <row r="309" spans="1:15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12">
        <f t="shared" si="4"/>
        <v>41312.944456018522</v>
      </c>
      <c r="K309">
        <v>1357684801</v>
      </c>
      <c r="L309" t="b">
        <v>1</v>
      </c>
      <c r="M309">
        <v>576</v>
      </c>
      <c r="N309" t="b">
        <v>1</v>
      </c>
      <c r="O309" t="s">
        <v>8267</v>
      </c>
    </row>
    <row r="310" spans="1:15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12">
        <f t="shared" si="4"/>
        <v>40612.694560185184</v>
      </c>
      <c r="K310">
        <v>1295887210</v>
      </c>
      <c r="L310" t="b">
        <v>1</v>
      </c>
      <c r="M310">
        <v>202</v>
      </c>
      <c r="N310" t="b">
        <v>1</v>
      </c>
      <c r="O310" t="s">
        <v>8267</v>
      </c>
    </row>
    <row r="311" spans="1:15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12">
        <f t="shared" si="4"/>
        <v>41155.751550925925</v>
      </c>
      <c r="K311">
        <v>1344880934</v>
      </c>
      <c r="L311" t="b">
        <v>1</v>
      </c>
      <c r="M311">
        <v>238</v>
      </c>
      <c r="N311" t="b">
        <v>1</v>
      </c>
      <c r="O311" t="s">
        <v>8267</v>
      </c>
    </row>
    <row r="312" spans="1:15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12">
        <f t="shared" si="4"/>
        <v>40836.083333333336</v>
      </c>
      <c r="K312">
        <v>1317788623</v>
      </c>
      <c r="L312" t="b">
        <v>1</v>
      </c>
      <c r="M312">
        <v>36</v>
      </c>
      <c r="N312" t="b">
        <v>1</v>
      </c>
      <c r="O312" t="s">
        <v>8267</v>
      </c>
    </row>
    <row r="313" spans="1:15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12">
        <f t="shared" si="4"/>
        <v>40909.332638888889</v>
      </c>
      <c r="K313">
        <v>1321852592</v>
      </c>
      <c r="L313" t="b">
        <v>1</v>
      </c>
      <c r="M313">
        <v>150</v>
      </c>
      <c r="N313" t="b">
        <v>1</v>
      </c>
      <c r="O313" t="s">
        <v>8267</v>
      </c>
    </row>
    <row r="314" spans="1:15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 s="12">
        <f t="shared" si="4"/>
        <v>41378.877685185187</v>
      </c>
      <c r="K314">
        <v>1363381432</v>
      </c>
      <c r="L314" t="b">
        <v>1</v>
      </c>
      <c r="M314">
        <v>146</v>
      </c>
      <c r="N314" t="b">
        <v>1</v>
      </c>
      <c r="O314" t="s">
        <v>8267</v>
      </c>
    </row>
    <row r="315" spans="1:15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12">
        <f t="shared" si="4"/>
        <v>40401.665972222225</v>
      </c>
      <c r="K315">
        <v>1277702894</v>
      </c>
      <c r="L315" t="b">
        <v>1</v>
      </c>
      <c r="M315">
        <v>222</v>
      </c>
      <c r="N315" t="b">
        <v>1</v>
      </c>
      <c r="O315" t="s">
        <v>8267</v>
      </c>
    </row>
    <row r="316" spans="1:15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12">
        <f t="shared" si="4"/>
        <v>41334.833194444444</v>
      </c>
      <c r="K316">
        <v>1359575988</v>
      </c>
      <c r="L316" t="b">
        <v>1</v>
      </c>
      <c r="M316">
        <v>120</v>
      </c>
      <c r="N316" t="b">
        <v>1</v>
      </c>
      <c r="O316" t="s">
        <v>8267</v>
      </c>
    </row>
    <row r="317" spans="1:15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12">
        <f t="shared" si="4"/>
        <v>41143.77238425926</v>
      </c>
      <c r="K317">
        <v>1343068334</v>
      </c>
      <c r="L317" t="b">
        <v>1</v>
      </c>
      <c r="M317">
        <v>126</v>
      </c>
      <c r="N317" t="b">
        <v>1</v>
      </c>
      <c r="O317" t="s">
        <v>8267</v>
      </c>
    </row>
    <row r="318" spans="1:15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12">
        <f t="shared" si="4"/>
        <v>41984.207638888889</v>
      </c>
      <c r="K318">
        <v>1415398197</v>
      </c>
      <c r="L318" t="b">
        <v>1</v>
      </c>
      <c r="M318">
        <v>158</v>
      </c>
      <c r="N318" t="b">
        <v>1</v>
      </c>
      <c r="O318" t="s">
        <v>8267</v>
      </c>
    </row>
    <row r="319" spans="1:15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12">
        <f t="shared" si="4"/>
        <v>41619.676886574074</v>
      </c>
      <c r="K319">
        <v>1384186483</v>
      </c>
      <c r="L319" t="b">
        <v>1</v>
      </c>
      <c r="M319">
        <v>316</v>
      </c>
      <c r="N319" t="b">
        <v>1</v>
      </c>
      <c r="O319" t="s">
        <v>8267</v>
      </c>
    </row>
    <row r="320" spans="1:15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12">
        <f t="shared" si="4"/>
        <v>41359.997118055559</v>
      </c>
      <c r="K320">
        <v>1361753751</v>
      </c>
      <c r="L320" t="b">
        <v>1</v>
      </c>
      <c r="M320">
        <v>284</v>
      </c>
      <c r="N320" t="b">
        <v>1</v>
      </c>
      <c r="O320" t="s">
        <v>8267</v>
      </c>
    </row>
    <row r="321" spans="1:15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 s="12">
        <f t="shared" si="4"/>
        <v>40211.332638888889</v>
      </c>
      <c r="K321">
        <v>1257538029</v>
      </c>
      <c r="L321" t="b">
        <v>1</v>
      </c>
      <c r="M321">
        <v>51</v>
      </c>
      <c r="N321" t="b">
        <v>1</v>
      </c>
      <c r="O321" t="s">
        <v>8267</v>
      </c>
    </row>
    <row r="322" spans="1:15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12">
        <f t="shared" si="4"/>
        <v>42360.958333333328</v>
      </c>
      <c r="K322">
        <v>1448284433</v>
      </c>
      <c r="L322" t="b">
        <v>1</v>
      </c>
      <c r="M322">
        <v>158</v>
      </c>
      <c r="N322" t="b">
        <v>1</v>
      </c>
      <c r="O322" t="s">
        <v>8267</v>
      </c>
    </row>
    <row r="323" spans="1:15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12">
        <f t="shared" ref="J323:J386" si="5">(I323/86400)+DATE(1970,1,1)</f>
        <v>42682.488263888888</v>
      </c>
      <c r="K323">
        <v>1475577786</v>
      </c>
      <c r="L323" t="b">
        <v>1</v>
      </c>
      <c r="M323">
        <v>337</v>
      </c>
      <c r="N323" t="b">
        <v>1</v>
      </c>
      <c r="O323" t="s">
        <v>8267</v>
      </c>
    </row>
    <row r="324" spans="1:15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12">
        <f t="shared" si="5"/>
        <v>42503.57</v>
      </c>
      <c r="K324">
        <v>1460554848</v>
      </c>
      <c r="L324" t="b">
        <v>1</v>
      </c>
      <c r="M324">
        <v>186</v>
      </c>
      <c r="N324" t="b">
        <v>1</v>
      </c>
      <c r="O324" t="s">
        <v>8267</v>
      </c>
    </row>
    <row r="325" spans="1:15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 s="12">
        <f t="shared" si="5"/>
        <v>42725.332638888889</v>
      </c>
      <c r="K325">
        <v>1479886966</v>
      </c>
      <c r="L325" t="b">
        <v>1</v>
      </c>
      <c r="M325">
        <v>58</v>
      </c>
      <c r="N325" t="b">
        <v>1</v>
      </c>
      <c r="O325" t="s">
        <v>8267</v>
      </c>
    </row>
    <row r="326" spans="1:15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 s="12">
        <f t="shared" si="5"/>
        <v>42217.626250000001</v>
      </c>
      <c r="K326">
        <v>1435590108</v>
      </c>
      <c r="L326" t="b">
        <v>1</v>
      </c>
      <c r="M326">
        <v>82</v>
      </c>
      <c r="N326" t="b">
        <v>1</v>
      </c>
      <c r="O326" t="s">
        <v>8267</v>
      </c>
    </row>
    <row r="327" spans="1:15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12">
        <f t="shared" si="5"/>
        <v>42724.187881944439</v>
      </c>
      <c r="K327">
        <v>1479184233</v>
      </c>
      <c r="L327" t="b">
        <v>1</v>
      </c>
      <c r="M327">
        <v>736</v>
      </c>
      <c r="N327" t="b">
        <v>1</v>
      </c>
      <c r="O327" t="s">
        <v>8267</v>
      </c>
    </row>
    <row r="328" spans="1:15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12">
        <f t="shared" si="5"/>
        <v>42808.956250000003</v>
      </c>
      <c r="K328">
        <v>1486625606</v>
      </c>
      <c r="L328" t="b">
        <v>1</v>
      </c>
      <c r="M328">
        <v>1151</v>
      </c>
      <c r="N328" t="b">
        <v>1</v>
      </c>
      <c r="O328" t="s">
        <v>8267</v>
      </c>
    </row>
    <row r="329" spans="1:15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 s="12">
        <f t="shared" si="5"/>
        <v>42085.333333333328</v>
      </c>
      <c r="K329">
        <v>1424669929</v>
      </c>
      <c r="L329" t="b">
        <v>1</v>
      </c>
      <c r="M329">
        <v>34</v>
      </c>
      <c r="N329" t="b">
        <v>1</v>
      </c>
      <c r="O329" t="s">
        <v>8267</v>
      </c>
    </row>
    <row r="330" spans="1:15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12">
        <f t="shared" si="5"/>
        <v>42309.166666666672</v>
      </c>
      <c r="K330">
        <v>1443739388</v>
      </c>
      <c r="L330" t="b">
        <v>1</v>
      </c>
      <c r="M330">
        <v>498</v>
      </c>
      <c r="N330" t="b">
        <v>1</v>
      </c>
      <c r="O330" t="s">
        <v>8267</v>
      </c>
    </row>
    <row r="331" spans="1:15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12">
        <f t="shared" si="5"/>
        <v>42315.166666666672</v>
      </c>
      <c r="K331">
        <v>1444821127</v>
      </c>
      <c r="L331" t="b">
        <v>1</v>
      </c>
      <c r="M331">
        <v>167</v>
      </c>
      <c r="N331" t="b">
        <v>1</v>
      </c>
      <c r="O331" t="s">
        <v>8267</v>
      </c>
    </row>
    <row r="332" spans="1:15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12">
        <f t="shared" si="5"/>
        <v>41411.165972222225</v>
      </c>
      <c r="K332">
        <v>1366028563</v>
      </c>
      <c r="L332" t="b">
        <v>1</v>
      </c>
      <c r="M332">
        <v>340</v>
      </c>
      <c r="N332" t="b">
        <v>1</v>
      </c>
      <c r="O332" t="s">
        <v>8267</v>
      </c>
    </row>
    <row r="333" spans="1:15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12">
        <f t="shared" si="5"/>
        <v>42538.581412037034</v>
      </c>
      <c r="K333">
        <v>1463493434</v>
      </c>
      <c r="L333" t="b">
        <v>1</v>
      </c>
      <c r="M333">
        <v>438</v>
      </c>
      <c r="N333" t="b">
        <v>1</v>
      </c>
      <c r="O333" t="s">
        <v>8267</v>
      </c>
    </row>
    <row r="334" spans="1:15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12">
        <f t="shared" si="5"/>
        <v>42305.333333333328</v>
      </c>
      <c r="K334">
        <v>1442420377</v>
      </c>
      <c r="L334" t="b">
        <v>1</v>
      </c>
      <c r="M334">
        <v>555</v>
      </c>
      <c r="N334" t="b">
        <v>1</v>
      </c>
      <c r="O334" t="s">
        <v>8267</v>
      </c>
    </row>
    <row r="335" spans="1:15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12">
        <f t="shared" si="5"/>
        <v>42467.59480324074</v>
      </c>
      <c r="K335">
        <v>1457450191</v>
      </c>
      <c r="L335" t="b">
        <v>1</v>
      </c>
      <c r="M335">
        <v>266</v>
      </c>
      <c r="N335" t="b">
        <v>1</v>
      </c>
      <c r="O335" t="s">
        <v>8267</v>
      </c>
    </row>
    <row r="336" spans="1:15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12">
        <f t="shared" si="5"/>
        <v>42139.791666666672</v>
      </c>
      <c r="K336">
        <v>1428423757</v>
      </c>
      <c r="L336" t="b">
        <v>1</v>
      </c>
      <c r="M336">
        <v>69</v>
      </c>
      <c r="N336" t="b">
        <v>1</v>
      </c>
      <c r="O336" t="s">
        <v>8267</v>
      </c>
    </row>
    <row r="337" spans="1:15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 s="12">
        <f t="shared" si="5"/>
        <v>42132.916666666672</v>
      </c>
      <c r="K337">
        <v>1428428515</v>
      </c>
      <c r="L337" t="b">
        <v>1</v>
      </c>
      <c r="M337">
        <v>80</v>
      </c>
      <c r="N337" t="b">
        <v>1</v>
      </c>
      <c r="O337" t="s">
        <v>8267</v>
      </c>
    </row>
    <row r="338" spans="1:15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12">
        <f t="shared" si="5"/>
        <v>42321.637939814813</v>
      </c>
      <c r="K338">
        <v>1444832318</v>
      </c>
      <c r="L338" t="b">
        <v>1</v>
      </c>
      <c r="M338">
        <v>493</v>
      </c>
      <c r="N338" t="b">
        <v>1</v>
      </c>
      <c r="O338" t="s">
        <v>8267</v>
      </c>
    </row>
    <row r="339" spans="1:15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12">
        <f t="shared" si="5"/>
        <v>42077.086898148147</v>
      </c>
      <c r="K339">
        <v>1423710308</v>
      </c>
      <c r="L339" t="b">
        <v>1</v>
      </c>
      <c r="M339">
        <v>31</v>
      </c>
      <c r="N339" t="b">
        <v>1</v>
      </c>
      <c r="O339" t="s">
        <v>8267</v>
      </c>
    </row>
    <row r="340" spans="1:15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12">
        <f t="shared" si="5"/>
        <v>42616.041666666672</v>
      </c>
      <c r="K340">
        <v>1468001290</v>
      </c>
      <c r="L340" t="b">
        <v>1</v>
      </c>
      <c r="M340">
        <v>236</v>
      </c>
      <c r="N340" t="b">
        <v>1</v>
      </c>
      <c r="O340" t="s">
        <v>8267</v>
      </c>
    </row>
    <row r="341" spans="1:15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 s="12">
        <f t="shared" si="5"/>
        <v>42123.760046296295</v>
      </c>
      <c r="K341">
        <v>1427739268</v>
      </c>
      <c r="L341" t="b">
        <v>1</v>
      </c>
      <c r="M341">
        <v>89</v>
      </c>
      <c r="N341" t="b">
        <v>1</v>
      </c>
      <c r="O341" t="s">
        <v>8267</v>
      </c>
    </row>
    <row r="342" spans="1:15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12">
        <f t="shared" si="5"/>
        <v>42802.875</v>
      </c>
      <c r="K342">
        <v>1486397007</v>
      </c>
      <c r="L342" t="b">
        <v>1</v>
      </c>
      <c r="M342">
        <v>299</v>
      </c>
      <c r="N342" t="b">
        <v>1</v>
      </c>
      <c r="O342" t="s">
        <v>8267</v>
      </c>
    </row>
    <row r="343" spans="1:15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 s="12">
        <f t="shared" si="5"/>
        <v>41913.165972222225</v>
      </c>
      <c r="K343">
        <v>1410555998</v>
      </c>
      <c r="L343" t="b">
        <v>1</v>
      </c>
      <c r="M343">
        <v>55</v>
      </c>
      <c r="N343" t="b">
        <v>1</v>
      </c>
      <c r="O343" t="s">
        <v>8267</v>
      </c>
    </row>
    <row r="344" spans="1:15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12">
        <f t="shared" si="5"/>
        <v>42489.780844907407</v>
      </c>
      <c r="K344">
        <v>1459363465</v>
      </c>
      <c r="L344" t="b">
        <v>1</v>
      </c>
      <c r="M344">
        <v>325</v>
      </c>
      <c r="N344" t="b">
        <v>1</v>
      </c>
      <c r="O344" t="s">
        <v>8267</v>
      </c>
    </row>
    <row r="345" spans="1:15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12">
        <f t="shared" si="5"/>
        <v>41957.125</v>
      </c>
      <c r="K345">
        <v>1413308545</v>
      </c>
      <c r="L345" t="b">
        <v>1</v>
      </c>
      <c r="M345">
        <v>524</v>
      </c>
      <c r="N345" t="b">
        <v>1</v>
      </c>
      <c r="O345" t="s">
        <v>8267</v>
      </c>
    </row>
    <row r="346" spans="1:15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12">
        <f t="shared" si="5"/>
        <v>42156.097222222219</v>
      </c>
      <c r="K346">
        <v>1429312694</v>
      </c>
      <c r="L346" t="b">
        <v>1</v>
      </c>
      <c r="M346">
        <v>285</v>
      </c>
      <c r="N346" t="b">
        <v>1</v>
      </c>
      <c r="O346" t="s">
        <v>8267</v>
      </c>
    </row>
    <row r="347" spans="1:15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12">
        <f t="shared" si="5"/>
        <v>42144.944328703699</v>
      </c>
      <c r="K347">
        <v>1429569590</v>
      </c>
      <c r="L347" t="b">
        <v>1</v>
      </c>
      <c r="M347">
        <v>179</v>
      </c>
      <c r="N347" t="b">
        <v>1</v>
      </c>
      <c r="O347" t="s">
        <v>8267</v>
      </c>
    </row>
    <row r="348" spans="1:15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12">
        <f t="shared" si="5"/>
        <v>42291.500243055554</v>
      </c>
      <c r="K348">
        <v>1442232021</v>
      </c>
      <c r="L348" t="b">
        <v>1</v>
      </c>
      <c r="M348">
        <v>188</v>
      </c>
      <c r="N348" t="b">
        <v>1</v>
      </c>
      <c r="O348" t="s">
        <v>8267</v>
      </c>
    </row>
    <row r="349" spans="1:15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12">
        <f t="shared" si="5"/>
        <v>42322.537141203706</v>
      </c>
      <c r="K349">
        <v>1444910009</v>
      </c>
      <c r="L349" t="b">
        <v>1</v>
      </c>
      <c r="M349">
        <v>379</v>
      </c>
      <c r="N349" t="b">
        <v>1</v>
      </c>
      <c r="O349" t="s">
        <v>8267</v>
      </c>
    </row>
    <row r="350" spans="1:15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12">
        <f t="shared" si="5"/>
        <v>42237.58699074074</v>
      </c>
      <c r="K350">
        <v>1437573916</v>
      </c>
      <c r="L350" t="b">
        <v>1</v>
      </c>
      <c r="M350">
        <v>119</v>
      </c>
      <c r="N350" t="b">
        <v>1</v>
      </c>
      <c r="O350" t="s">
        <v>8267</v>
      </c>
    </row>
    <row r="351" spans="1:15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12">
        <f t="shared" si="5"/>
        <v>42790.498935185184</v>
      </c>
      <c r="K351">
        <v>1485345508</v>
      </c>
      <c r="L351" t="b">
        <v>1</v>
      </c>
      <c r="M351">
        <v>167</v>
      </c>
      <c r="N351" t="b">
        <v>1</v>
      </c>
      <c r="O351" t="s">
        <v>8267</v>
      </c>
    </row>
    <row r="352" spans="1:15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12">
        <f t="shared" si="5"/>
        <v>42624.165972222225</v>
      </c>
      <c r="K352">
        <v>1470274509</v>
      </c>
      <c r="L352" t="b">
        <v>1</v>
      </c>
      <c r="M352">
        <v>221</v>
      </c>
      <c r="N352" t="b">
        <v>1</v>
      </c>
      <c r="O352" t="s">
        <v>8267</v>
      </c>
    </row>
    <row r="353" spans="1:15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12">
        <f t="shared" si="5"/>
        <v>42467.923078703709</v>
      </c>
      <c r="K353">
        <v>1456614554</v>
      </c>
      <c r="L353" t="b">
        <v>1</v>
      </c>
      <c r="M353">
        <v>964</v>
      </c>
      <c r="N353" t="b">
        <v>1</v>
      </c>
      <c r="O353" t="s">
        <v>8267</v>
      </c>
    </row>
    <row r="354" spans="1:15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12">
        <f t="shared" si="5"/>
        <v>41920.167453703703</v>
      </c>
      <c r="K354">
        <v>1410148868</v>
      </c>
      <c r="L354" t="b">
        <v>1</v>
      </c>
      <c r="M354">
        <v>286</v>
      </c>
      <c r="N354" t="b">
        <v>1</v>
      </c>
      <c r="O354" t="s">
        <v>8267</v>
      </c>
    </row>
    <row r="355" spans="1:15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12">
        <f t="shared" si="5"/>
        <v>42327.833553240736</v>
      </c>
      <c r="K355">
        <v>1445367619</v>
      </c>
      <c r="L355" t="b">
        <v>1</v>
      </c>
      <c r="M355">
        <v>613</v>
      </c>
      <c r="N355" t="b">
        <v>1</v>
      </c>
      <c r="O355" t="s">
        <v>8267</v>
      </c>
    </row>
    <row r="356" spans="1:15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 s="12">
        <f t="shared" si="5"/>
        <v>42468.786122685182</v>
      </c>
      <c r="K356">
        <v>1457553121</v>
      </c>
      <c r="L356" t="b">
        <v>1</v>
      </c>
      <c r="M356">
        <v>29</v>
      </c>
      <c r="N356" t="b">
        <v>1</v>
      </c>
      <c r="O356" t="s">
        <v>8267</v>
      </c>
    </row>
    <row r="357" spans="1:15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12">
        <f t="shared" si="5"/>
        <v>41974.3355787037</v>
      </c>
      <c r="K357">
        <v>1414738994</v>
      </c>
      <c r="L357" t="b">
        <v>1</v>
      </c>
      <c r="M357">
        <v>165</v>
      </c>
      <c r="N357" t="b">
        <v>1</v>
      </c>
      <c r="O357" t="s">
        <v>8267</v>
      </c>
    </row>
    <row r="358" spans="1:15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12">
        <f t="shared" si="5"/>
        <v>42445.761493055557</v>
      </c>
      <c r="K358">
        <v>1455563793</v>
      </c>
      <c r="L358" t="b">
        <v>1</v>
      </c>
      <c r="M358">
        <v>97</v>
      </c>
      <c r="N358" t="b">
        <v>1</v>
      </c>
      <c r="O358" t="s">
        <v>8267</v>
      </c>
    </row>
    <row r="359" spans="1:15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12">
        <f t="shared" si="5"/>
        <v>42118.222187499996</v>
      </c>
      <c r="K359">
        <v>1426396797</v>
      </c>
      <c r="L359" t="b">
        <v>1</v>
      </c>
      <c r="M359">
        <v>303</v>
      </c>
      <c r="N359" t="b">
        <v>1</v>
      </c>
      <c r="O359" t="s">
        <v>8267</v>
      </c>
    </row>
    <row r="360" spans="1:15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12">
        <f t="shared" si="5"/>
        <v>42536.625</v>
      </c>
      <c r="K360">
        <v>1463517521</v>
      </c>
      <c r="L360" t="b">
        <v>1</v>
      </c>
      <c r="M360">
        <v>267</v>
      </c>
      <c r="N360" t="b">
        <v>1</v>
      </c>
      <c r="O360" t="s">
        <v>8267</v>
      </c>
    </row>
    <row r="361" spans="1:15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12">
        <f t="shared" si="5"/>
        <v>41957.216666666667</v>
      </c>
      <c r="K361">
        <v>1414028490</v>
      </c>
      <c r="L361" t="b">
        <v>1</v>
      </c>
      <c r="M361">
        <v>302</v>
      </c>
      <c r="N361" t="b">
        <v>1</v>
      </c>
      <c r="O361" t="s">
        <v>8267</v>
      </c>
    </row>
    <row r="362" spans="1:15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12">
        <f t="shared" si="5"/>
        <v>42208.132638888885</v>
      </c>
      <c r="K362">
        <v>1433799180</v>
      </c>
      <c r="L362" t="b">
        <v>0</v>
      </c>
      <c r="M362">
        <v>87</v>
      </c>
      <c r="N362" t="b">
        <v>1</v>
      </c>
      <c r="O362" t="s">
        <v>8267</v>
      </c>
    </row>
    <row r="363" spans="1:15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12">
        <f t="shared" si="5"/>
        <v>41966.042893518519</v>
      </c>
      <c r="K363">
        <v>1414108906</v>
      </c>
      <c r="L363" t="b">
        <v>0</v>
      </c>
      <c r="M363">
        <v>354</v>
      </c>
      <c r="N363" t="b">
        <v>1</v>
      </c>
      <c r="O363" t="s">
        <v>8267</v>
      </c>
    </row>
    <row r="364" spans="1:15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12">
        <f t="shared" si="5"/>
        <v>41859</v>
      </c>
      <c r="K364">
        <v>1405573391</v>
      </c>
      <c r="L364" t="b">
        <v>0</v>
      </c>
      <c r="M364">
        <v>86</v>
      </c>
      <c r="N364" t="b">
        <v>1</v>
      </c>
      <c r="O364" t="s">
        <v>8267</v>
      </c>
    </row>
    <row r="365" spans="1:15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 s="12">
        <f t="shared" si="5"/>
        <v>40300.806944444441</v>
      </c>
      <c r="K365">
        <v>1268934736</v>
      </c>
      <c r="L365" t="b">
        <v>0</v>
      </c>
      <c r="M365">
        <v>26</v>
      </c>
      <c r="N365" t="b">
        <v>1</v>
      </c>
      <c r="O365" t="s">
        <v>8267</v>
      </c>
    </row>
    <row r="366" spans="1:15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12">
        <f t="shared" si="5"/>
        <v>41811.165972222225</v>
      </c>
      <c r="K366">
        <v>1400704672</v>
      </c>
      <c r="L366" t="b">
        <v>0</v>
      </c>
      <c r="M366">
        <v>113</v>
      </c>
      <c r="N366" t="b">
        <v>1</v>
      </c>
      <c r="O366" t="s">
        <v>8267</v>
      </c>
    </row>
    <row r="367" spans="1:15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12">
        <f t="shared" si="5"/>
        <v>41698.606469907405</v>
      </c>
      <c r="K367">
        <v>1391005999</v>
      </c>
      <c r="L367" t="b">
        <v>0</v>
      </c>
      <c r="M367">
        <v>65</v>
      </c>
      <c r="N367" t="b">
        <v>1</v>
      </c>
      <c r="O367" t="s">
        <v>8267</v>
      </c>
    </row>
    <row r="368" spans="1:15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12">
        <f t="shared" si="5"/>
        <v>41049.793032407411</v>
      </c>
      <c r="K368">
        <v>1334948518</v>
      </c>
      <c r="L368" t="b">
        <v>0</v>
      </c>
      <c r="M368">
        <v>134</v>
      </c>
      <c r="N368" t="b">
        <v>1</v>
      </c>
      <c r="O368" t="s">
        <v>8267</v>
      </c>
    </row>
    <row r="369" spans="1:15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12">
        <f t="shared" si="5"/>
        <v>41395.207638888889</v>
      </c>
      <c r="K369">
        <v>1363960278</v>
      </c>
      <c r="L369" t="b">
        <v>0</v>
      </c>
      <c r="M369">
        <v>119</v>
      </c>
      <c r="N369" t="b">
        <v>1</v>
      </c>
      <c r="O369" t="s">
        <v>8267</v>
      </c>
    </row>
    <row r="370" spans="1:15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12">
        <f t="shared" si="5"/>
        <v>42078.563912037032</v>
      </c>
      <c r="K370">
        <v>1423405922</v>
      </c>
      <c r="L370" t="b">
        <v>0</v>
      </c>
      <c r="M370">
        <v>159</v>
      </c>
      <c r="N370" t="b">
        <v>1</v>
      </c>
      <c r="O370" t="s">
        <v>8267</v>
      </c>
    </row>
    <row r="371" spans="1:15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12">
        <f t="shared" si="5"/>
        <v>40923.551724537036</v>
      </c>
      <c r="K371">
        <v>1324041269</v>
      </c>
      <c r="L371" t="b">
        <v>0</v>
      </c>
      <c r="M371">
        <v>167</v>
      </c>
      <c r="N371" t="b">
        <v>1</v>
      </c>
      <c r="O371" t="s">
        <v>8267</v>
      </c>
    </row>
    <row r="372" spans="1:15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12">
        <f t="shared" si="5"/>
        <v>42741.795138888891</v>
      </c>
      <c r="K372">
        <v>1481137500</v>
      </c>
      <c r="L372" t="b">
        <v>0</v>
      </c>
      <c r="M372">
        <v>43</v>
      </c>
      <c r="N372" t="b">
        <v>1</v>
      </c>
      <c r="O372" t="s">
        <v>8267</v>
      </c>
    </row>
    <row r="373" spans="1:15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12">
        <f t="shared" si="5"/>
        <v>41306.767812500002</v>
      </c>
      <c r="K373">
        <v>1355855139</v>
      </c>
      <c r="L373" t="b">
        <v>0</v>
      </c>
      <c r="M373">
        <v>1062</v>
      </c>
      <c r="N373" t="b">
        <v>1</v>
      </c>
      <c r="O373" t="s">
        <v>8267</v>
      </c>
    </row>
    <row r="374" spans="1:15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 s="12">
        <f t="shared" si="5"/>
        <v>42465.666666666672</v>
      </c>
      <c r="K374">
        <v>1456408244</v>
      </c>
      <c r="L374" t="b">
        <v>0</v>
      </c>
      <c r="M374">
        <v>9</v>
      </c>
      <c r="N374" t="b">
        <v>1</v>
      </c>
      <c r="O374" t="s">
        <v>8267</v>
      </c>
    </row>
    <row r="375" spans="1:15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 s="12">
        <f t="shared" si="5"/>
        <v>41108.91201388889</v>
      </c>
      <c r="K375">
        <v>1340056398</v>
      </c>
      <c r="L375" t="b">
        <v>0</v>
      </c>
      <c r="M375">
        <v>89</v>
      </c>
      <c r="N375" t="b">
        <v>1</v>
      </c>
      <c r="O375" t="s">
        <v>8267</v>
      </c>
    </row>
    <row r="376" spans="1:15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 s="12">
        <f t="shared" si="5"/>
        <v>40802.889247685183</v>
      </c>
      <c r="K376">
        <v>1312320031</v>
      </c>
      <c r="L376" t="b">
        <v>0</v>
      </c>
      <c r="M376">
        <v>174</v>
      </c>
      <c r="N376" t="b">
        <v>1</v>
      </c>
      <c r="O376" t="s">
        <v>8267</v>
      </c>
    </row>
    <row r="377" spans="1:15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 s="12">
        <f t="shared" si="5"/>
        <v>41699.720833333333</v>
      </c>
      <c r="K377">
        <v>1390088311</v>
      </c>
      <c r="L377" t="b">
        <v>0</v>
      </c>
      <c r="M377">
        <v>14</v>
      </c>
      <c r="N377" t="b">
        <v>1</v>
      </c>
      <c r="O377" t="s">
        <v>8267</v>
      </c>
    </row>
    <row r="378" spans="1:15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 s="12">
        <f t="shared" si="5"/>
        <v>42607.452731481477</v>
      </c>
      <c r="K378">
        <v>1469443916</v>
      </c>
      <c r="L378" t="b">
        <v>0</v>
      </c>
      <c r="M378">
        <v>48</v>
      </c>
      <c r="N378" t="b">
        <v>1</v>
      </c>
      <c r="O378" t="s">
        <v>8267</v>
      </c>
    </row>
    <row r="379" spans="1:15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12">
        <f t="shared" si="5"/>
        <v>42322.292361111111</v>
      </c>
      <c r="K379">
        <v>1444888868</v>
      </c>
      <c r="L379" t="b">
        <v>0</v>
      </c>
      <c r="M379">
        <v>133</v>
      </c>
      <c r="N379" t="b">
        <v>1</v>
      </c>
      <c r="O379" t="s">
        <v>8267</v>
      </c>
    </row>
    <row r="380" spans="1:15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 s="12">
        <f t="shared" si="5"/>
        <v>42394.994444444441</v>
      </c>
      <c r="K380">
        <v>1451655808</v>
      </c>
      <c r="L380" t="b">
        <v>0</v>
      </c>
      <c r="M380">
        <v>83</v>
      </c>
      <c r="N380" t="b">
        <v>1</v>
      </c>
      <c r="O380" t="s">
        <v>8267</v>
      </c>
    </row>
    <row r="381" spans="1:15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12">
        <f t="shared" si="5"/>
        <v>41032.688333333332</v>
      </c>
      <c r="K381">
        <v>1332174672</v>
      </c>
      <c r="L381" t="b">
        <v>0</v>
      </c>
      <c r="M381">
        <v>149</v>
      </c>
      <c r="N381" t="b">
        <v>1</v>
      </c>
      <c r="O381" t="s">
        <v>8267</v>
      </c>
    </row>
    <row r="382" spans="1:15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 s="12">
        <f t="shared" si="5"/>
        <v>42392.719814814816</v>
      </c>
      <c r="K382">
        <v>1451409392</v>
      </c>
      <c r="L382" t="b">
        <v>0</v>
      </c>
      <c r="M382">
        <v>49</v>
      </c>
      <c r="N382" t="b">
        <v>1</v>
      </c>
      <c r="O382" t="s">
        <v>8267</v>
      </c>
    </row>
    <row r="383" spans="1:15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12">
        <f t="shared" si="5"/>
        <v>41120.208333333336</v>
      </c>
      <c r="K383">
        <v>1340642717</v>
      </c>
      <c r="L383" t="b">
        <v>0</v>
      </c>
      <c r="M383">
        <v>251</v>
      </c>
      <c r="N383" t="b">
        <v>1</v>
      </c>
      <c r="O383" t="s">
        <v>8267</v>
      </c>
    </row>
    <row r="384" spans="1:15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 s="12">
        <f t="shared" si="5"/>
        <v>41158.709490740745</v>
      </c>
      <c r="K384">
        <v>1345741300</v>
      </c>
      <c r="L384" t="b">
        <v>0</v>
      </c>
      <c r="M384">
        <v>22</v>
      </c>
      <c r="N384" t="b">
        <v>1</v>
      </c>
      <c r="O384" t="s">
        <v>8267</v>
      </c>
    </row>
    <row r="385" spans="1:15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 s="12">
        <f t="shared" si="5"/>
        <v>41778.117581018516</v>
      </c>
      <c r="K385">
        <v>1398480559</v>
      </c>
      <c r="L385" t="b">
        <v>0</v>
      </c>
      <c r="M385">
        <v>48</v>
      </c>
      <c r="N385" t="b">
        <v>1</v>
      </c>
      <c r="O385" t="s">
        <v>8267</v>
      </c>
    </row>
    <row r="386" spans="1:15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12">
        <f t="shared" si="5"/>
        <v>42010.781793981485</v>
      </c>
      <c r="K386">
        <v>1417977947</v>
      </c>
      <c r="L386" t="b">
        <v>0</v>
      </c>
      <c r="M386">
        <v>383</v>
      </c>
      <c r="N386" t="b">
        <v>1</v>
      </c>
      <c r="O386" t="s">
        <v>8267</v>
      </c>
    </row>
    <row r="387" spans="1:15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12">
        <f t="shared" ref="J387:J450" si="6">(I387/86400)+DATE(1970,1,1)</f>
        <v>41964.626168981486</v>
      </c>
      <c r="K387">
        <v>1413986501</v>
      </c>
      <c r="L387" t="b">
        <v>0</v>
      </c>
      <c r="M387">
        <v>237</v>
      </c>
      <c r="N387" t="b">
        <v>1</v>
      </c>
      <c r="O387" t="s">
        <v>8267</v>
      </c>
    </row>
    <row r="388" spans="1:15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 s="12">
        <f t="shared" si="6"/>
        <v>42226.951284722221</v>
      </c>
      <c r="K388">
        <v>1437950991</v>
      </c>
      <c r="L388" t="b">
        <v>0</v>
      </c>
      <c r="M388">
        <v>13</v>
      </c>
      <c r="N388" t="b">
        <v>1</v>
      </c>
      <c r="O388" t="s">
        <v>8267</v>
      </c>
    </row>
    <row r="389" spans="1:15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12">
        <f t="shared" si="6"/>
        <v>42231.25</v>
      </c>
      <c r="K389">
        <v>1436976858</v>
      </c>
      <c r="L389" t="b">
        <v>0</v>
      </c>
      <c r="M389">
        <v>562</v>
      </c>
      <c r="N389" t="b">
        <v>1</v>
      </c>
      <c r="O389" t="s">
        <v>8267</v>
      </c>
    </row>
    <row r="390" spans="1:15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 s="12">
        <f t="shared" si="6"/>
        <v>42579.076157407406</v>
      </c>
      <c r="K390">
        <v>1467078580</v>
      </c>
      <c r="L390" t="b">
        <v>0</v>
      </c>
      <c r="M390">
        <v>71</v>
      </c>
      <c r="N390" t="b">
        <v>1</v>
      </c>
      <c r="O390" t="s">
        <v>8267</v>
      </c>
    </row>
    <row r="391" spans="1:15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12">
        <f t="shared" si="6"/>
        <v>41705.957638888889</v>
      </c>
      <c r="K391">
        <v>1391477450</v>
      </c>
      <c r="L391" t="b">
        <v>0</v>
      </c>
      <c r="M391">
        <v>1510</v>
      </c>
      <c r="N391" t="b">
        <v>1</v>
      </c>
      <c r="O391" t="s">
        <v>8267</v>
      </c>
    </row>
    <row r="392" spans="1:15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 s="12">
        <f t="shared" si="6"/>
        <v>42132.036712962959</v>
      </c>
      <c r="K392">
        <v>1429318372</v>
      </c>
      <c r="L392" t="b">
        <v>0</v>
      </c>
      <c r="M392">
        <v>14</v>
      </c>
      <c r="N392" t="b">
        <v>1</v>
      </c>
      <c r="O392" t="s">
        <v>8267</v>
      </c>
    </row>
    <row r="393" spans="1:15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12">
        <f t="shared" si="6"/>
        <v>40895.040972222225</v>
      </c>
      <c r="K393">
        <v>1321578051</v>
      </c>
      <c r="L393" t="b">
        <v>0</v>
      </c>
      <c r="M393">
        <v>193</v>
      </c>
      <c r="N393" t="b">
        <v>1</v>
      </c>
      <c r="O393" t="s">
        <v>8267</v>
      </c>
    </row>
    <row r="394" spans="1:15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12">
        <f t="shared" si="6"/>
        <v>40794.125</v>
      </c>
      <c r="K394">
        <v>1312823571</v>
      </c>
      <c r="L394" t="b">
        <v>0</v>
      </c>
      <c r="M394">
        <v>206</v>
      </c>
      <c r="N394" t="b">
        <v>1</v>
      </c>
      <c r="O394" t="s">
        <v>8267</v>
      </c>
    </row>
    <row r="395" spans="1:15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12">
        <f t="shared" si="6"/>
        <v>41557.708935185183</v>
      </c>
      <c r="K395">
        <v>1378746052</v>
      </c>
      <c r="L395" t="b">
        <v>0</v>
      </c>
      <c r="M395">
        <v>351</v>
      </c>
      <c r="N395" t="b">
        <v>1</v>
      </c>
      <c r="O395" t="s">
        <v>8267</v>
      </c>
    </row>
    <row r="396" spans="1:15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 s="12">
        <f t="shared" si="6"/>
        <v>42477.776412037041</v>
      </c>
      <c r="K396">
        <v>1455737882</v>
      </c>
      <c r="L396" t="b">
        <v>0</v>
      </c>
      <c r="M396">
        <v>50</v>
      </c>
      <c r="N396" t="b">
        <v>1</v>
      </c>
      <c r="O396" t="s">
        <v>8267</v>
      </c>
    </row>
    <row r="397" spans="1:15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12">
        <f t="shared" si="6"/>
        <v>41026.897222222222</v>
      </c>
      <c r="K397">
        <v>1332452960</v>
      </c>
      <c r="L397" t="b">
        <v>0</v>
      </c>
      <c r="M397">
        <v>184</v>
      </c>
      <c r="N397" t="b">
        <v>1</v>
      </c>
      <c r="O397" t="s">
        <v>8267</v>
      </c>
    </row>
    <row r="398" spans="1:15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12">
        <f t="shared" si="6"/>
        <v>41097.564884259264</v>
      </c>
      <c r="K398">
        <v>1340372006</v>
      </c>
      <c r="L398" t="b">
        <v>0</v>
      </c>
      <c r="M398">
        <v>196</v>
      </c>
      <c r="N398" t="b">
        <v>1</v>
      </c>
      <c r="O398" t="s">
        <v>8267</v>
      </c>
    </row>
    <row r="399" spans="1:15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12">
        <f t="shared" si="6"/>
        <v>40422.155555555553</v>
      </c>
      <c r="K399">
        <v>1279651084</v>
      </c>
      <c r="L399" t="b">
        <v>0</v>
      </c>
      <c r="M399">
        <v>229</v>
      </c>
      <c r="N399" t="b">
        <v>1</v>
      </c>
      <c r="O399" t="s">
        <v>8267</v>
      </c>
    </row>
    <row r="400" spans="1:15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 s="12">
        <f t="shared" si="6"/>
        <v>42123.793124999997</v>
      </c>
      <c r="K400">
        <v>1426446126</v>
      </c>
      <c r="L400" t="b">
        <v>0</v>
      </c>
      <c r="M400">
        <v>67</v>
      </c>
      <c r="N400" t="b">
        <v>1</v>
      </c>
      <c r="O400" t="s">
        <v>8267</v>
      </c>
    </row>
    <row r="401" spans="1:15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12">
        <f t="shared" si="6"/>
        <v>42718.5</v>
      </c>
      <c r="K401">
        <v>1479070867</v>
      </c>
      <c r="L401" t="b">
        <v>0</v>
      </c>
      <c r="M401">
        <v>95</v>
      </c>
      <c r="N401" t="b">
        <v>1</v>
      </c>
      <c r="O401" t="s">
        <v>8267</v>
      </c>
    </row>
    <row r="402" spans="1:15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12">
        <f t="shared" si="6"/>
        <v>41776.145833333336</v>
      </c>
      <c r="K402">
        <v>1397661347</v>
      </c>
      <c r="L402" t="b">
        <v>0</v>
      </c>
      <c r="M402">
        <v>62</v>
      </c>
      <c r="N402" t="b">
        <v>1</v>
      </c>
      <c r="O402" t="s">
        <v>8267</v>
      </c>
    </row>
    <row r="403" spans="1:15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12">
        <f t="shared" si="6"/>
        <v>40762.842245370368</v>
      </c>
      <c r="K403">
        <v>1310155970</v>
      </c>
      <c r="L403" t="b">
        <v>0</v>
      </c>
      <c r="M403">
        <v>73</v>
      </c>
      <c r="N403" t="b">
        <v>1</v>
      </c>
      <c r="O403" t="s">
        <v>8267</v>
      </c>
    </row>
    <row r="404" spans="1:15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 s="12">
        <f t="shared" si="6"/>
        <v>42313.58121527778</v>
      </c>
      <c r="K404">
        <v>1444913817</v>
      </c>
      <c r="L404" t="b">
        <v>0</v>
      </c>
      <c r="M404">
        <v>43</v>
      </c>
      <c r="N404" t="b">
        <v>1</v>
      </c>
      <c r="O404" t="s">
        <v>8267</v>
      </c>
    </row>
    <row r="405" spans="1:15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 s="12">
        <f t="shared" si="6"/>
        <v>40765.297222222223</v>
      </c>
      <c r="K405">
        <v>1308900441</v>
      </c>
      <c r="L405" t="b">
        <v>0</v>
      </c>
      <c r="M405">
        <v>70</v>
      </c>
      <c r="N405" t="b">
        <v>1</v>
      </c>
      <c r="O405" t="s">
        <v>8267</v>
      </c>
    </row>
    <row r="406" spans="1:15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12">
        <f t="shared" si="6"/>
        <v>41675.961111111115</v>
      </c>
      <c r="K406">
        <v>1389107062</v>
      </c>
      <c r="L406" t="b">
        <v>0</v>
      </c>
      <c r="M406">
        <v>271</v>
      </c>
      <c r="N406" t="b">
        <v>1</v>
      </c>
      <c r="O406" t="s">
        <v>8267</v>
      </c>
    </row>
    <row r="407" spans="1:15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 s="12">
        <f t="shared" si="6"/>
        <v>41704.08494212963</v>
      </c>
      <c r="K407">
        <v>1391479339</v>
      </c>
      <c r="L407" t="b">
        <v>0</v>
      </c>
      <c r="M407">
        <v>55</v>
      </c>
      <c r="N407" t="b">
        <v>1</v>
      </c>
      <c r="O407" t="s">
        <v>8267</v>
      </c>
    </row>
    <row r="408" spans="1:15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12">
        <f t="shared" si="6"/>
        <v>40672.249305555553</v>
      </c>
      <c r="K408">
        <v>1301975637</v>
      </c>
      <c r="L408" t="b">
        <v>0</v>
      </c>
      <c r="M408">
        <v>35</v>
      </c>
      <c r="N408" t="b">
        <v>1</v>
      </c>
      <c r="O408" t="s">
        <v>8267</v>
      </c>
    </row>
    <row r="409" spans="1:15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 s="12">
        <f t="shared" si="6"/>
        <v>40866.912615740745</v>
      </c>
      <c r="K409">
        <v>1316552050</v>
      </c>
      <c r="L409" t="b">
        <v>0</v>
      </c>
      <c r="M409">
        <v>22</v>
      </c>
      <c r="N409" t="b">
        <v>1</v>
      </c>
      <c r="O409" t="s">
        <v>8267</v>
      </c>
    </row>
    <row r="410" spans="1:15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12">
        <f t="shared" si="6"/>
        <v>41583.777662037035</v>
      </c>
      <c r="K410">
        <v>1380217190</v>
      </c>
      <c r="L410" t="b">
        <v>0</v>
      </c>
      <c r="M410">
        <v>38</v>
      </c>
      <c r="N410" t="b">
        <v>1</v>
      </c>
      <c r="O410" t="s">
        <v>8267</v>
      </c>
    </row>
    <row r="411" spans="1:15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 s="12">
        <f t="shared" si="6"/>
        <v>42573.862777777773</v>
      </c>
      <c r="K411">
        <v>1466628144</v>
      </c>
      <c r="L411" t="b">
        <v>0</v>
      </c>
      <c r="M411">
        <v>15</v>
      </c>
      <c r="N411" t="b">
        <v>1</v>
      </c>
      <c r="O411" t="s">
        <v>8267</v>
      </c>
    </row>
    <row r="412" spans="1:15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 s="12">
        <f t="shared" si="6"/>
        <v>42173.981446759259</v>
      </c>
      <c r="K412">
        <v>1429486397</v>
      </c>
      <c r="L412" t="b">
        <v>0</v>
      </c>
      <c r="M412">
        <v>7</v>
      </c>
      <c r="N412" t="b">
        <v>1</v>
      </c>
      <c r="O412" t="s">
        <v>8267</v>
      </c>
    </row>
    <row r="413" spans="1:15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12">
        <f t="shared" si="6"/>
        <v>41630.208333333336</v>
      </c>
      <c r="K413">
        <v>1384920804</v>
      </c>
      <c r="L413" t="b">
        <v>0</v>
      </c>
      <c r="M413">
        <v>241</v>
      </c>
      <c r="N413" t="b">
        <v>1</v>
      </c>
      <c r="O413" t="s">
        <v>8267</v>
      </c>
    </row>
    <row r="414" spans="1:15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 s="12">
        <f t="shared" si="6"/>
        <v>41115.742800925924</v>
      </c>
      <c r="K414">
        <v>1341856178</v>
      </c>
      <c r="L414" t="b">
        <v>0</v>
      </c>
      <c r="M414">
        <v>55</v>
      </c>
      <c r="N414" t="b">
        <v>1</v>
      </c>
      <c r="O414" t="s">
        <v>8267</v>
      </c>
    </row>
    <row r="415" spans="1:15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12">
        <f t="shared" si="6"/>
        <v>41109.877442129626</v>
      </c>
      <c r="K415">
        <v>1340139811</v>
      </c>
      <c r="L415" t="b">
        <v>0</v>
      </c>
      <c r="M415">
        <v>171</v>
      </c>
      <c r="N415" t="b">
        <v>1</v>
      </c>
      <c r="O415" t="s">
        <v>8267</v>
      </c>
    </row>
    <row r="416" spans="1:15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12">
        <f t="shared" si="6"/>
        <v>41559.063252314816</v>
      </c>
      <c r="K416">
        <v>1378949465</v>
      </c>
      <c r="L416" t="b">
        <v>0</v>
      </c>
      <c r="M416">
        <v>208</v>
      </c>
      <c r="N416" t="b">
        <v>1</v>
      </c>
      <c r="O416" t="s">
        <v>8267</v>
      </c>
    </row>
    <row r="417" spans="1:15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12">
        <f t="shared" si="6"/>
        <v>41929.5</v>
      </c>
      <c r="K417">
        <v>1411417602</v>
      </c>
      <c r="L417" t="b">
        <v>0</v>
      </c>
      <c r="M417">
        <v>21</v>
      </c>
      <c r="N417" t="b">
        <v>1</v>
      </c>
      <c r="O417" t="s">
        <v>8267</v>
      </c>
    </row>
    <row r="418" spans="1:15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12">
        <f t="shared" si="6"/>
        <v>41678.396192129629</v>
      </c>
      <c r="K418">
        <v>1389259831</v>
      </c>
      <c r="L418" t="b">
        <v>0</v>
      </c>
      <c r="M418">
        <v>25</v>
      </c>
      <c r="N418" t="b">
        <v>1</v>
      </c>
      <c r="O418" t="s">
        <v>8267</v>
      </c>
    </row>
    <row r="419" spans="1:15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12">
        <f t="shared" si="6"/>
        <v>41372.189583333333</v>
      </c>
      <c r="K419">
        <v>1364426260</v>
      </c>
      <c r="L419" t="b">
        <v>0</v>
      </c>
      <c r="M419">
        <v>52</v>
      </c>
      <c r="N419" t="b">
        <v>1</v>
      </c>
      <c r="O419" t="s">
        <v>8267</v>
      </c>
    </row>
    <row r="420" spans="1:15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12">
        <f t="shared" si="6"/>
        <v>42208.282372685186</v>
      </c>
      <c r="K420">
        <v>1435041997</v>
      </c>
      <c r="L420" t="b">
        <v>0</v>
      </c>
      <c r="M420">
        <v>104</v>
      </c>
      <c r="N420" t="b">
        <v>1</v>
      </c>
      <c r="O420" t="s">
        <v>8267</v>
      </c>
    </row>
    <row r="421" spans="1:15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 s="12">
        <f t="shared" si="6"/>
        <v>41454.842442129629</v>
      </c>
      <c r="K421">
        <v>1367352787</v>
      </c>
      <c r="L421" t="b">
        <v>0</v>
      </c>
      <c r="M421">
        <v>73</v>
      </c>
      <c r="N421" t="b">
        <v>1</v>
      </c>
      <c r="O421" t="s">
        <v>8267</v>
      </c>
    </row>
    <row r="422" spans="1:15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 s="12">
        <f t="shared" si="6"/>
        <v>41712.194803240738</v>
      </c>
      <c r="K422">
        <v>1392183631</v>
      </c>
      <c r="L422" t="b">
        <v>0</v>
      </c>
      <c r="M422">
        <v>3</v>
      </c>
      <c r="N422" t="b">
        <v>0</v>
      </c>
      <c r="O422" t="s">
        <v>8268</v>
      </c>
    </row>
    <row r="423" spans="1:15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 s="12">
        <f t="shared" si="6"/>
        <v>42237.491388888884</v>
      </c>
      <c r="K423">
        <v>1434973656</v>
      </c>
      <c r="L423" t="b">
        <v>0</v>
      </c>
      <c r="M423">
        <v>6</v>
      </c>
      <c r="N423" t="b">
        <v>0</v>
      </c>
      <c r="O423" t="s">
        <v>8268</v>
      </c>
    </row>
    <row r="424" spans="1:15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 s="12">
        <f t="shared" si="6"/>
        <v>41893.260381944448</v>
      </c>
      <c r="K424">
        <v>1407824097</v>
      </c>
      <c r="L424" t="b">
        <v>0</v>
      </c>
      <c r="M424">
        <v>12</v>
      </c>
      <c r="N424" t="b">
        <v>0</v>
      </c>
      <c r="O424" t="s">
        <v>8268</v>
      </c>
    </row>
    <row r="425" spans="1:15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 s="12">
        <f t="shared" si="6"/>
        <v>41430.92627314815</v>
      </c>
      <c r="K425">
        <v>1367878430</v>
      </c>
      <c r="L425" t="b">
        <v>0</v>
      </c>
      <c r="M425">
        <v>13</v>
      </c>
      <c r="N425" t="b">
        <v>0</v>
      </c>
      <c r="O425" t="s">
        <v>8268</v>
      </c>
    </row>
    <row r="426" spans="1:15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12">
        <f t="shared" si="6"/>
        <v>40994.334479166668</v>
      </c>
      <c r="K426">
        <v>1327568499</v>
      </c>
      <c r="L426" t="b">
        <v>0</v>
      </c>
      <c r="M426">
        <v>5</v>
      </c>
      <c r="N426" t="b">
        <v>0</v>
      </c>
      <c r="O426" t="s">
        <v>8268</v>
      </c>
    </row>
    <row r="427" spans="1:15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 s="12">
        <f t="shared" si="6"/>
        <v>42335.902824074074</v>
      </c>
      <c r="K427">
        <v>1443472804</v>
      </c>
      <c r="L427" t="b">
        <v>0</v>
      </c>
      <c r="M427">
        <v>2</v>
      </c>
      <c r="N427" t="b">
        <v>0</v>
      </c>
      <c r="O427" t="s">
        <v>8268</v>
      </c>
    </row>
    <row r="428" spans="1:15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 s="12">
        <f t="shared" si="6"/>
        <v>42430.711967592593</v>
      </c>
      <c r="K428">
        <v>1454259914</v>
      </c>
      <c r="L428" t="b">
        <v>0</v>
      </c>
      <c r="M428">
        <v>8</v>
      </c>
      <c r="N428" t="b">
        <v>0</v>
      </c>
      <c r="O428" t="s">
        <v>8268</v>
      </c>
    </row>
    <row r="429" spans="1:15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 s="12">
        <f t="shared" si="6"/>
        <v>42299.790972222225</v>
      </c>
      <c r="K429">
        <v>1444340940</v>
      </c>
      <c r="L429" t="b">
        <v>0</v>
      </c>
      <c r="M429">
        <v>0</v>
      </c>
      <c r="N429" t="b">
        <v>0</v>
      </c>
      <c r="O429" t="s">
        <v>8268</v>
      </c>
    </row>
    <row r="430" spans="1:15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 s="12">
        <f t="shared" si="6"/>
        <v>41806.916666666664</v>
      </c>
      <c r="K430">
        <v>1400523845</v>
      </c>
      <c r="L430" t="b">
        <v>0</v>
      </c>
      <c r="M430">
        <v>13</v>
      </c>
      <c r="N430" t="b">
        <v>0</v>
      </c>
      <c r="O430" t="s">
        <v>8268</v>
      </c>
    </row>
    <row r="431" spans="1:15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 s="12">
        <f t="shared" si="6"/>
        <v>40144.207638888889</v>
      </c>
      <c r="K431">
        <v>1252964282</v>
      </c>
      <c r="L431" t="b">
        <v>0</v>
      </c>
      <c r="M431">
        <v>0</v>
      </c>
      <c r="N431" t="b">
        <v>0</v>
      </c>
      <c r="O431" t="s">
        <v>8268</v>
      </c>
    </row>
    <row r="432" spans="1:15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 s="12">
        <f t="shared" si="6"/>
        <v>41528.107256944444</v>
      </c>
      <c r="K432">
        <v>1377570867</v>
      </c>
      <c r="L432" t="b">
        <v>0</v>
      </c>
      <c r="M432">
        <v>5</v>
      </c>
      <c r="N432" t="b">
        <v>0</v>
      </c>
      <c r="O432" t="s">
        <v>8268</v>
      </c>
    </row>
    <row r="433" spans="1:15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 s="12">
        <f t="shared" si="6"/>
        <v>42556.871331018519</v>
      </c>
      <c r="K433">
        <v>1465160083</v>
      </c>
      <c r="L433" t="b">
        <v>0</v>
      </c>
      <c r="M433">
        <v>8</v>
      </c>
      <c r="N433" t="b">
        <v>0</v>
      </c>
      <c r="O433" t="s">
        <v>8268</v>
      </c>
    </row>
    <row r="434" spans="1:15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 s="12">
        <f t="shared" si="6"/>
        <v>42298.726631944446</v>
      </c>
      <c r="K434">
        <v>1440264381</v>
      </c>
      <c r="L434" t="b">
        <v>0</v>
      </c>
      <c r="M434">
        <v>8</v>
      </c>
      <c r="N434" t="b">
        <v>0</v>
      </c>
      <c r="O434" t="s">
        <v>8268</v>
      </c>
    </row>
    <row r="435" spans="1:15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 s="12">
        <f t="shared" si="6"/>
        <v>42288.629884259259</v>
      </c>
      <c r="K435">
        <v>1439392022</v>
      </c>
      <c r="L435" t="b">
        <v>0</v>
      </c>
      <c r="M435">
        <v>0</v>
      </c>
      <c r="N435" t="b">
        <v>0</v>
      </c>
      <c r="O435" t="s">
        <v>8268</v>
      </c>
    </row>
    <row r="436" spans="1:15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 s="12">
        <f t="shared" si="6"/>
        <v>41609.876180555555</v>
      </c>
      <c r="K436">
        <v>1383076902</v>
      </c>
      <c r="L436" t="b">
        <v>0</v>
      </c>
      <c r="M436">
        <v>2</v>
      </c>
      <c r="N436" t="b">
        <v>0</v>
      </c>
      <c r="O436" t="s">
        <v>8268</v>
      </c>
    </row>
    <row r="437" spans="1:15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 s="12">
        <f t="shared" si="6"/>
        <v>41530.747453703705</v>
      </c>
      <c r="K437">
        <v>1376502980</v>
      </c>
      <c r="L437" t="b">
        <v>0</v>
      </c>
      <c r="M437">
        <v>3</v>
      </c>
      <c r="N437" t="b">
        <v>0</v>
      </c>
      <c r="O437" t="s">
        <v>8268</v>
      </c>
    </row>
    <row r="438" spans="1:15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 s="12">
        <f t="shared" si="6"/>
        <v>41486.36241898148</v>
      </c>
      <c r="K438">
        <v>1372668113</v>
      </c>
      <c r="L438" t="b">
        <v>0</v>
      </c>
      <c r="M438">
        <v>0</v>
      </c>
      <c r="N438" t="b">
        <v>0</v>
      </c>
      <c r="O438" t="s">
        <v>8268</v>
      </c>
    </row>
    <row r="439" spans="1:15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 s="12">
        <f t="shared" si="6"/>
        <v>42651.31858796296</v>
      </c>
      <c r="K439">
        <v>1470728326</v>
      </c>
      <c r="L439" t="b">
        <v>0</v>
      </c>
      <c r="M439">
        <v>0</v>
      </c>
      <c r="N439" t="b">
        <v>0</v>
      </c>
      <c r="O439" t="s">
        <v>8268</v>
      </c>
    </row>
    <row r="440" spans="1:15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 s="12">
        <f t="shared" si="6"/>
        <v>42326.302754629629</v>
      </c>
      <c r="K440">
        <v>1445235358</v>
      </c>
      <c r="L440" t="b">
        <v>0</v>
      </c>
      <c r="M440">
        <v>11</v>
      </c>
      <c r="N440" t="b">
        <v>0</v>
      </c>
      <c r="O440" t="s">
        <v>8268</v>
      </c>
    </row>
    <row r="441" spans="1:15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 s="12">
        <f t="shared" si="6"/>
        <v>41929.761782407411</v>
      </c>
      <c r="K441">
        <v>1412705818</v>
      </c>
      <c r="L441" t="b">
        <v>0</v>
      </c>
      <c r="M441">
        <v>0</v>
      </c>
      <c r="N441" t="b">
        <v>0</v>
      </c>
      <c r="O441" t="s">
        <v>8268</v>
      </c>
    </row>
    <row r="442" spans="1:15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 s="12">
        <f t="shared" si="6"/>
        <v>42453.943900462968</v>
      </c>
      <c r="K442">
        <v>1456270753</v>
      </c>
      <c r="L442" t="b">
        <v>0</v>
      </c>
      <c r="M442">
        <v>1</v>
      </c>
      <c r="N442" t="b">
        <v>0</v>
      </c>
      <c r="O442" t="s">
        <v>8268</v>
      </c>
    </row>
    <row r="443" spans="1:15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 s="12">
        <f t="shared" si="6"/>
        <v>41580.793935185182</v>
      </c>
      <c r="K443">
        <v>1380826996</v>
      </c>
      <c r="L443" t="b">
        <v>0</v>
      </c>
      <c r="M443">
        <v>0</v>
      </c>
      <c r="N443" t="b">
        <v>0</v>
      </c>
      <c r="O443" t="s">
        <v>8268</v>
      </c>
    </row>
    <row r="444" spans="1:15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 s="12">
        <f t="shared" si="6"/>
        <v>42054.888692129629</v>
      </c>
      <c r="K444">
        <v>1421788783</v>
      </c>
      <c r="L444" t="b">
        <v>0</v>
      </c>
      <c r="M444">
        <v>17</v>
      </c>
      <c r="N444" t="b">
        <v>0</v>
      </c>
      <c r="O444" t="s">
        <v>8268</v>
      </c>
    </row>
    <row r="445" spans="1:15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 s="12">
        <f t="shared" si="6"/>
        <v>41680.015057870369</v>
      </c>
      <c r="K445">
        <v>1389399701</v>
      </c>
      <c r="L445" t="b">
        <v>0</v>
      </c>
      <c r="M445">
        <v>2</v>
      </c>
      <c r="N445" t="b">
        <v>0</v>
      </c>
      <c r="O445" t="s">
        <v>8268</v>
      </c>
    </row>
    <row r="446" spans="1:15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 s="12">
        <f t="shared" si="6"/>
        <v>40954.906956018516</v>
      </c>
      <c r="K446">
        <v>1324158361</v>
      </c>
      <c r="L446" t="b">
        <v>0</v>
      </c>
      <c r="M446">
        <v>1</v>
      </c>
      <c r="N446" t="b">
        <v>0</v>
      </c>
      <c r="O446" t="s">
        <v>8268</v>
      </c>
    </row>
    <row r="447" spans="1:15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 s="12">
        <f t="shared" si="6"/>
        <v>42145.335358796292</v>
      </c>
      <c r="K447">
        <v>1430899375</v>
      </c>
      <c r="L447" t="b">
        <v>0</v>
      </c>
      <c r="M447">
        <v>2</v>
      </c>
      <c r="N447" t="b">
        <v>0</v>
      </c>
      <c r="O447" t="s">
        <v>8268</v>
      </c>
    </row>
    <row r="448" spans="1:15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 s="12">
        <f t="shared" si="6"/>
        <v>42067.083564814813</v>
      </c>
      <c r="K448">
        <v>1422842420</v>
      </c>
      <c r="L448" t="b">
        <v>0</v>
      </c>
      <c r="M448">
        <v>16</v>
      </c>
      <c r="N448" t="b">
        <v>0</v>
      </c>
      <c r="O448" t="s">
        <v>8268</v>
      </c>
    </row>
    <row r="449" spans="1:15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 s="12">
        <f t="shared" si="6"/>
        <v>41356.513460648144</v>
      </c>
      <c r="K449">
        <v>1361884763</v>
      </c>
      <c r="L449" t="b">
        <v>0</v>
      </c>
      <c r="M449">
        <v>1</v>
      </c>
      <c r="N449" t="b">
        <v>0</v>
      </c>
      <c r="O449" t="s">
        <v>8268</v>
      </c>
    </row>
    <row r="450" spans="1:15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12">
        <f t="shared" si="6"/>
        <v>41773.758043981477</v>
      </c>
      <c r="K450">
        <v>1398363095</v>
      </c>
      <c r="L450" t="b">
        <v>0</v>
      </c>
      <c r="M450">
        <v>4</v>
      </c>
      <c r="N450" t="b">
        <v>0</v>
      </c>
      <c r="O450" t="s">
        <v>8268</v>
      </c>
    </row>
    <row r="451" spans="1:15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 s="12">
        <f t="shared" ref="J451:J514" si="7">(I451/86400)+DATE(1970,1,1)</f>
        <v>41564.568113425928</v>
      </c>
      <c r="K451">
        <v>1379425085</v>
      </c>
      <c r="L451" t="b">
        <v>0</v>
      </c>
      <c r="M451">
        <v>5</v>
      </c>
      <c r="N451" t="b">
        <v>0</v>
      </c>
      <c r="O451" t="s">
        <v>8268</v>
      </c>
    </row>
    <row r="452" spans="1:15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 s="12">
        <f t="shared" si="7"/>
        <v>41684.946759259255</v>
      </c>
      <c r="K452">
        <v>1389825800</v>
      </c>
      <c r="L452" t="b">
        <v>0</v>
      </c>
      <c r="M452">
        <v>7</v>
      </c>
      <c r="N452" t="b">
        <v>0</v>
      </c>
      <c r="O452" t="s">
        <v>8268</v>
      </c>
    </row>
    <row r="453" spans="1:15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 s="12">
        <f t="shared" si="7"/>
        <v>41664.715173611112</v>
      </c>
      <c r="K453">
        <v>1388077791</v>
      </c>
      <c r="L453" t="b">
        <v>0</v>
      </c>
      <c r="M453">
        <v>0</v>
      </c>
      <c r="N453" t="b">
        <v>0</v>
      </c>
      <c r="O453" t="s">
        <v>8268</v>
      </c>
    </row>
    <row r="454" spans="1:15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 s="12">
        <f t="shared" si="7"/>
        <v>42137.703877314816</v>
      </c>
      <c r="K454">
        <v>1428944015</v>
      </c>
      <c r="L454" t="b">
        <v>0</v>
      </c>
      <c r="M454">
        <v>12</v>
      </c>
      <c r="N454" t="b">
        <v>0</v>
      </c>
      <c r="O454" t="s">
        <v>8268</v>
      </c>
    </row>
    <row r="455" spans="1:15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 s="12">
        <f t="shared" si="7"/>
        <v>42054.824988425928</v>
      </c>
      <c r="K455">
        <v>1422992879</v>
      </c>
      <c r="L455" t="b">
        <v>0</v>
      </c>
      <c r="M455">
        <v>2</v>
      </c>
      <c r="N455" t="b">
        <v>0</v>
      </c>
      <c r="O455" t="s">
        <v>8268</v>
      </c>
    </row>
    <row r="456" spans="1:15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 s="12">
        <f t="shared" si="7"/>
        <v>41969.551388888889</v>
      </c>
      <c r="K456">
        <v>1414343571</v>
      </c>
      <c r="L456" t="b">
        <v>0</v>
      </c>
      <c r="M456">
        <v>5</v>
      </c>
      <c r="N456" t="b">
        <v>0</v>
      </c>
      <c r="O456" t="s">
        <v>8268</v>
      </c>
    </row>
    <row r="457" spans="1:15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 s="12">
        <f t="shared" si="7"/>
        <v>41016.021527777775</v>
      </c>
      <c r="K457">
        <v>1330733022</v>
      </c>
      <c r="L457" t="b">
        <v>0</v>
      </c>
      <c r="M457">
        <v>2</v>
      </c>
      <c r="N457" t="b">
        <v>0</v>
      </c>
      <c r="O457" t="s">
        <v>8268</v>
      </c>
    </row>
    <row r="458" spans="1:15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 s="12">
        <f t="shared" si="7"/>
        <v>41569.165972222225</v>
      </c>
      <c r="K458">
        <v>1380559201</v>
      </c>
      <c r="L458" t="b">
        <v>0</v>
      </c>
      <c r="M458">
        <v>3</v>
      </c>
      <c r="N458" t="b">
        <v>0</v>
      </c>
      <c r="O458" t="s">
        <v>8268</v>
      </c>
    </row>
    <row r="459" spans="1:15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 s="12">
        <f t="shared" si="7"/>
        <v>41867.767500000002</v>
      </c>
      <c r="K459">
        <v>1405621512</v>
      </c>
      <c r="L459" t="b">
        <v>0</v>
      </c>
      <c r="M459">
        <v>0</v>
      </c>
      <c r="N459" t="b">
        <v>0</v>
      </c>
      <c r="O459" t="s">
        <v>8268</v>
      </c>
    </row>
    <row r="460" spans="1:15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 s="12">
        <f t="shared" si="7"/>
        <v>41408.69976851852</v>
      </c>
      <c r="K460">
        <v>1365958060</v>
      </c>
      <c r="L460" t="b">
        <v>0</v>
      </c>
      <c r="M460">
        <v>49</v>
      </c>
      <c r="N460" t="b">
        <v>0</v>
      </c>
      <c r="O460" t="s">
        <v>8268</v>
      </c>
    </row>
    <row r="461" spans="1:15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 s="12">
        <f t="shared" si="7"/>
        <v>40860.682025462964</v>
      </c>
      <c r="K461">
        <v>1316013727</v>
      </c>
      <c r="L461" t="b">
        <v>0</v>
      </c>
      <c r="M461">
        <v>1</v>
      </c>
      <c r="N461" t="b">
        <v>0</v>
      </c>
      <c r="O461" t="s">
        <v>8268</v>
      </c>
    </row>
    <row r="462" spans="1:15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 s="12">
        <f t="shared" si="7"/>
        <v>41791.166666666664</v>
      </c>
      <c r="K462">
        <v>1398862875</v>
      </c>
      <c r="L462" t="b">
        <v>0</v>
      </c>
      <c r="M462">
        <v>2</v>
      </c>
      <c r="N462" t="b">
        <v>0</v>
      </c>
      <c r="O462" t="s">
        <v>8268</v>
      </c>
    </row>
    <row r="463" spans="1:15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 s="12">
        <f t="shared" si="7"/>
        <v>41427.84684027778</v>
      </c>
      <c r="K463">
        <v>1368476367</v>
      </c>
      <c r="L463" t="b">
        <v>0</v>
      </c>
      <c r="M463">
        <v>0</v>
      </c>
      <c r="N463" t="b">
        <v>0</v>
      </c>
      <c r="O463" t="s">
        <v>8268</v>
      </c>
    </row>
    <row r="464" spans="1:15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 s="12">
        <f t="shared" si="7"/>
        <v>40765.12663194444</v>
      </c>
      <c r="K464">
        <v>1307761341</v>
      </c>
      <c r="L464" t="b">
        <v>0</v>
      </c>
      <c r="M464">
        <v>0</v>
      </c>
      <c r="N464" t="b">
        <v>0</v>
      </c>
      <c r="O464" t="s">
        <v>8268</v>
      </c>
    </row>
    <row r="465" spans="1:15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 s="12">
        <f t="shared" si="7"/>
        <v>40810.710104166668</v>
      </c>
      <c r="K465">
        <v>1311699753</v>
      </c>
      <c r="L465" t="b">
        <v>0</v>
      </c>
      <c r="M465">
        <v>11</v>
      </c>
      <c r="N465" t="b">
        <v>0</v>
      </c>
      <c r="O465" t="s">
        <v>8268</v>
      </c>
    </row>
    <row r="466" spans="1:15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 s="12">
        <f t="shared" si="7"/>
        <v>42508.84878472222</v>
      </c>
      <c r="K466">
        <v>1461874935</v>
      </c>
      <c r="L466" t="b">
        <v>0</v>
      </c>
      <c r="M466">
        <v>1</v>
      </c>
      <c r="N466" t="b">
        <v>0</v>
      </c>
      <c r="O466" t="s">
        <v>8268</v>
      </c>
    </row>
    <row r="467" spans="1:15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 s="12">
        <f t="shared" si="7"/>
        <v>41817.120069444441</v>
      </c>
      <c r="K467">
        <v>1402455174</v>
      </c>
      <c r="L467" t="b">
        <v>0</v>
      </c>
      <c r="M467">
        <v>8</v>
      </c>
      <c r="N467" t="b">
        <v>0</v>
      </c>
      <c r="O467" t="s">
        <v>8268</v>
      </c>
    </row>
    <row r="468" spans="1:15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 s="12">
        <f t="shared" si="7"/>
        <v>41159.942870370374</v>
      </c>
      <c r="K468">
        <v>1344465464</v>
      </c>
      <c r="L468" t="b">
        <v>0</v>
      </c>
      <c r="M468">
        <v>5</v>
      </c>
      <c r="N468" t="b">
        <v>0</v>
      </c>
      <c r="O468" t="s">
        <v>8268</v>
      </c>
    </row>
    <row r="469" spans="1:15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 s="12">
        <f t="shared" si="7"/>
        <v>41180.679791666669</v>
      </c>
      <c r="K469">
        <v>1344961134</v>
      </c>
      <c r="L469" t="b">
        <v>0</v>
      </c>
      <c r="M469">
        <v>39</v>
      </c>
      <c r="N469" t="b">
        <v>0</v>
      </c>
      <c r="O469" t="s">
        <v>8268</v>
      </c>
    </row>
    <row r="470" spans="1:15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 s="12">
        <f t="shared" si="7"/>
        <v>41101.160474537035</v>
      </c>
      <c r="K470">
        <v>1336795283</v>
      </c>
      <c r="L470" t="b">
        <v>0</v>
      </c>
      <c r="M470">
        <v>0</v>
      </c>
      <c r="N470" t="b">
        <v>0</v>
      </c>
      <c r="O470" t="s">
        <v>8268</v>
      </c>
    </row>
    <row r="471" spans="1:15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 s="12">
        <f t="shared" si="7"/>
        <v>41887.989861111113</v>
      </c>
      <c r="K471">
        <v>1404776724</v>
      </c>
      <c r="L471" t="b">
        <v>0</v>
      </c>
      <c r="M471">
        <v>0</v>
      </c>
      <c r="N471" t="b">
        <v>0</v>
      </c>
      <c r="O471" t="s">
        <v>8268</v>
      </c>
    </row>
    <row r="472" spans="1:15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 s="12">
        <f t="shared" si="7"/>
        <v>41655.166666666664</v>
      </c>
      <c r="K472">
        <v>1385524889</v>
      </c>
      <c r="L472" t="b">
        <v>0</v>
      </c>
      <c r="M472">
        <v>2</v>
      </c>
      <c r="N472" t="b">
        <v>0</v>
      </c>
      <c r="O472" t="s">
        <v>8268</v>
      </c>
    </row>
    <row r="473" spans="1:15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 s="12">
        <f t="shared" si="7"/>
        <v>41748.680312500001</v>
      </c>
      <c r="K473">
        <v>1394039979</v>
      </c>
      <c r="L473" t="b">
        <v>0</v>
      </c>
      <c r="M473">
        <v>170</v>
      </c>
      <c r="N473" t="b">
        <v>0</v>
      </c>
      <c r="O473" t="s">
        <v>8268</v>
      </c>
    </row>
    <row r="474" spans="1:15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 s="12">
        <f t="shared" si="7"/>
        <v>41874.922662037039</v>
      </c>
      <c r="K474">
        <v>1406239718</v>
      </c>
      <c r="L474" t="b">
        <v>0</v>
      </c>
      <c r="M474">
        <v>5</v>
      </c>
      <c r="N474" t="b">
        <v>0</v>
      </c>
      <c r="O474" t="s">
        <v>8268</v>
      </c>
    </row>
    <row r="475" spans="1:15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 s="12">
        <f t="shared" si="7"/>
        <v>41899.698136574072</v>
      </c>
      <c r="K475">
        <v>1408380319</v>
      </c>
      <c r="L475" t="b">
        <v>0</v>
      </c>
      <c r="M475">
        <v>14</v>
      </c>
      <c r="N475" t="b">
        <v>0</v>
      </c>
      <c r="O475" t="s">
        <v>8268</v>
      </c>
    </row>
    <row r="476" spans="1:15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 s="12">
        <f t="shared" si="7"/>
        <v>42783.329039351855</v>
      </c>
      <c r="K476">
        <v>1484726029</v>
      </c>
      <c r="L476" t="b">
        <v>0</v>
      </c>
      <c r="M476">
        <v>1</v>
      </c>
      <c r="N476" t="b">
        <v>0</v>
      </c>
      <c r="O476" t="s">
        <v>8268</v>
      </c>
    </row>
    <row r="477" spans="1:15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 s="12">
        <f t="shared" si="7"/>
        <v>42130.086145833338</v>
      </c>
      <c r="K477">
        <v>1428285843</v>
      </c>
      <c r="L477" t="b">
        <v>0</v>
      </c>
      <c r="M477">
        <v>0</v>
      </c>
      <c r="N477" t="b">
        <v>0</v>
      </c>
      <c r="O477" t="s">
        <v>8268</v>
      </c>
    </row>
    <row r="478" spans="1:15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12">
        <f t="shared" si="7"/>
        <v>41793.165972222225</v>
      </c>
      <c r="K478">
        <v>1398727441</v>
      </c>
      <c r="L478" t="b">
        <v>0</v>
      </c>
      <c r="M478">
        <v>124</v>
      </c>
      <c r="N478" t="b">
        <v>0</v>
      </c>
      <c r="O478" t="s">
        <v>8268</v>
      </c>
    </row>
    <row r="479" spans="1:15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 s="12">
        <f t="shared" si="7"/>
        <v>41047.83488425926</v>
      </c>
      <c r="K479">
        <v>1332187334</v>
      </c>
      <c r="L479" t="b">
        <v>0</v>
      </c>
      <c r="M479">
        <v>0</v>
      </c>
      <c r="N479" t="b">
        <v>0</v>
      </c>
      <c r="O479" t="s">
        <v>8268</v>
      </c>
    </row>
    <row r="480" spans="1:15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 s="12">
        <f t="shared" si="7"/>
        <v>42095.869317129633</v>
      </c>
      <c r="K480">
        <v>1425333109</v>
      </c>
      <c r="L480" t="b">
        <v>0</v>
      </c>
      <c r="M480">
        <v>0</v>
      </c>
      <c r="N480" t="b">
        <v>0</v>
      </c>
      <c r="O480" t="s">
        <v>8268</v>
      </c>
    </row>
    <row r="481" spans="1:15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 s="12">
        <f t="shared" si="7"/>
        <v>41964.449479166666</v>
      </c>
      <c r="K481">
        <v>1411379235</v>
      </c>
      <c r="L481" t="b">
        <v>0</v>
      </c>
      <c r="M481">
        <v>55</v>
      </c>
      <c r="N481" t="b">
        <v>0</v>
      </c>
      <c r="O481" t="s">
        <v>8268</v>
      </c>
    </row>
    <row r="482" spans="1:15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 s="12">
        <f t="shared" si="7"/>
        <v>41495.500173611115</v>
      </c>
      <c r="K482">
        <v>1373457615</v>
      </c>
      <c r="L482" t="b">
        <v>0</v>
      </c>
      <c r="M482">
        <v>140</v>
      </c>
      <c r="N482" t="b">
        <v>0</v>
      </c>
      <c r="O482" t="s">
        <v>8268</v>
      </c>
    </row>
    <row r="483" spans="1:15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 s="12">
        <f t="shared" si="7"/>
        <v>41192.672326388885</v>
      </c>
      <c r="K483">
        <v>1347293289</v>
      </c>
      <c r="L483" t="b">
        <v>0</v>
      </c>
      <c r="M483">
        <v>21</v>
      </c>
      <c r="N483" t="b">
        <v>0</v>
      </c>
      <c r="O483" t="s">
        <v>8268</v>
      </c>
    </row>
    <row r="484" spans="1:15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 s="12">
        <f t="shared" si="7"/>
        <v>42474.606944444444</v>
      </c>
      <c r="K484">
        <v>1458336690</v>
      </c>
      <c r="L484" t="b">
        <v>0</v>
      </c>
      <c r="M484">
        <v>1</v>
      </c>
      <c r="N484" t="b">
        <v>0</v>
      </c>
      <c r="O484" t="s">
        <v>8268</v>
      </c>
    </row>
    <row r="485" spans="1:15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 s="12">
        <f t="shared" si="7"/>
        <v>41303.197592592594</v>
      </c>
      <c r="K485">
        <v>1354250672</v>
      </c>
      <c r="L485" t="b">
        <v>0</v>
      </c>
      <c r="M485">
        <v>147</v>
      </c>
      <c r="N485" t="b">
        <v>0</v>
      </c>
      <c r="O485" t="s">
        <v>8268</v>
      </c>
    </row>
    <row r="486" spans="1:15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 s="12">
        <f t="shared" si="7"/>
        <v>42313.981157407412</v>
      </c>
      <c r="K486">
        <v>1443220372</v>
      </c>
      <c r="L486" t="b">
        <v>0</v>
      </c>
      <c r="M486">
        <v>11</v>
      </c>
      <c r="N486" t="b">
        <v>0</v>
      </c>
      <c r="O486" t="s">
        <v>8268</v>
      </c>
    </row>
    <row r="487" spans="1:15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12">
        <f t="shared" si="7"/>
        <v>41411.505775462967</v>
      </c>
      <c r="K487">
        <v>1366200499</v>
      </c>
      <c r="L487" t="b">
        <v>0</v>
      </c>
      <c r="M487">
        <v>125</v>
      </c>
      <c r="N487" t="b">
        <v>0</v>
      </c>
      <c r="O487" t="s">
        <v>8268</v>
      </c>
    </row>
    <row r="488" spans="1:15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 s="12">
        <f t="shared" si="7"/>
        <v>41791.94258101852</v>
      </c>
      <c r="K488">
        <v>1399070239</v>
      </c>
      <c r="L488" t="b">
        <v>0</v>
      </c>
      <c r="M488">
        <v>1</v>
      </c>
      <c r="N488" t="b">
        <v>0</v>
      </c>
      <c r="O488" t="s">
        <v>8268</v>
      </c>
    </row>
    <row r="489" spans="1:15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 s="12">
        <f t="shared" si="7"/>
        <v>42729.636504629627</v>
      </c>
      <c r="K489">
        <v>1477491394</v>
      </c>
      <c r="L489" t="b">
        <v>0</v>
      </c>
      <c r="M489">
        <v>0</v>
      </c>
      <c r="N489" t="b">
        <v>0</v>
      </c>
      <c r="O489" t="s">
        <v>8268</v>
      </c>
    </row>
    <row r="490" spans="1:15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 s="12">
        <f t="shared" si="7"/>
        <v>42744.054398148146</v>
      </c>
      <c r="K490">
        <v>1481332700</v>
      </c>
      <c r="L490" t="b">
        <v>0</v>
      </c>
      <c r="M490">
        <v>0</v>
      </c>
      <c r="N490" t="b">
        <v>0</v>
      </c>
      <c r="O490" t="s">
        <v>8268</v>
      </c>
    </row>
    <row r="491" spans="1:15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 s="12">
        <f t="shared" si="7"/>
        <v>40913.481249999997</v>
      </c>
      <c r="K491">
        <v>1323084816</v>
      </c>
      <c r="L491" t="b">
        <v>0</v>
      </c>
      <c r="M491">
        <v>3</v>
      </c>
      <c r="N491" t="b">
        <v>0</v>
      </c>
      <c r="O491" t="s">
        <v>8268</v>
      </c>
    </row>
    <row r="492" spans="1:15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 s="12">
        <f t="shared" si="7"/>
        <v>41143.968576388885</v>
      </c>
      <c r="K492">
        <v>1343085285</v>
      </c>
      <c r="L492" t="b">
        <v>0</v>
      </c>
      <c r="M492">
        <v>0</v>
      </c>
      <c r="N492" t="b">
        <v>0</v>
      </c>
      <c r="O492" t="s">
        <v>8268</v>
      </c>
    </row>
    <row r="493" spans="1:15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 s="12">
        <f t="shared" si="7"/>
        <v>42396.982627314814</v>
      </c>
      <c r="K493">
        <v>1451345699</v>
      </c>
      <c r="L493" t="b">
        <v>0</v>
      </c>
      <c r="M493">
        <v>0</v>
      </c>
      <c r="N493" t="b">
        <v>0</v>
      </c>
      <c r="O493" t="s">
        <v>8268</v>
      </c>
    </row>
    <row r="494" spans="1:15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 s="12">
        <f t="shared" si="7"/>
        <v>42656.03506944445</v>
      </c>
      <c r="K494">
        <v>1471135830</v>
      </c>
      <c r="L494" t="b">
        <v>0</v>
      </c>
      <c r="M494">
        <v>0</v>
      </c>
      <c r="N494" t="b">
        <v>0</v>
      </c>
      <c r="O494" t="s">
        <v>8268</v>
      </c>
    </row>
    <row r="495" spans="1:15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 s="12">
        <f t="shared" si="7"/>
        <v>42144.726134259261</v>
      </c>
      <c r="K495">
        <v>1429550738</v>
      </c>
      <c r="L495" t="b">
        <v>0</v>
      </c>
      <c r="M495">
        <v>0</v>
      </c>
      <c r="N495" t="b">
        <v>0</v>
      </c>
      <c r="O495" t="s">
        <v>8268</v>
      </c>
    </row>
    <row r="496" spans="1:15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 s="12">
        <f t="shared" si="7"/>
        <v>41823.125</v>
      </c>
      <c r="K496">
        <v>1402343765</v>
      </c>
      <c r="L496" t="b">
        <v>0</v>
      </c>
      <c r="M496">
        <v>3</v>
      </c>
      <c r="N496" t="b">
        <v>0</v>
      </c>
      <c r="O496" t="s">
        <v>8268</v>
      </c>
    </row>
    <row r="497" spans="1:15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 s="12">
        <f t="shared" si="7"/>
        <v>42201.827604166669</v>
      </c>
      <c r="K497">
        <v>1434484305</v>
      </c>
      <c r="L497" t="b">
        <v>0</v>
      </c>
      <c r="M497">
        <v>0</v>
      </c>
      <c r="N497" t="b">
        <v>0</v>
      </c>
      <c r="O497" t="s">
        <v>8268</v>
      </c>
    </row>
    <row r="498" spans="1:15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 s="12">
        <f t="shared" si="7"/>
        <v>41680.93141203704</v>
      </c>
      <c r="K498">
        <v>1386886874</v>
      </c>
      <c r="L498" t="b">
        <v>0</v>
      </c>
      <c r="M498">
        <v>1</v>
      </c>
      <c r="N498" t="b">
        <v>0</v>
      </c>
      <c r="O498" t="s">
        <v>8268</v>
      </c>
    </row>
    <row r="499" spans="1:15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 s="12">
        <f t="shared" si="7"/>
        <v>41998.208333333328</v>
      </c>
      <c r="K499">
        <v>1414889665</v>
      </c>
      <c r="L499" t="b">
        <v>0</v>
      </c>
      <c r="M499">
        <v>3</v>
      </c>
      <c r="N499" t="b">
        <v>0</v>
      </c>
      <c r="O499" t="s">
        <v>8268</v>
      </c>
    </row>
    <row r="500" spans="1:15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 s="12">
        <f t="shared" si="7"/>
        <v>40900.762141203704</v>
      </c>
      <c r="K500">
        <v>1321035449</v>
      </c>
      <c r="L500" t="b">
        <v>0</v>
      </c>
      <c r="M500">
        <v>22</v>
      </c>
      <c r="N500" t="b">
        <v>0</v>
      </c>
      <c r="O500" t="s">
        <v>8268</v>
      </c>
    </row>
    <row r="501" spans="1:15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 s="12">
        <f t="shared" si="7"/>
        <v>40098.874305555553</v>
      </c>
      <c r="K501">
        <v>1250630968</v>
      </c>
      <c r="L501" t="b">
        <v>0</v>
      </c>
      <c r="M501">
        <v>26</v>
      </c>
      <c r="N501" t="b">
        <v>0</v>
      </c>
      <c r="O501" t="s">
        <v>8268</v>
      </c>
    </row>
    <row r="502" spans="1:15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 s="12">
        <f t="shared" si="7"/>
        <v>40306.927777777775</v>
      </c>
      <c r="K502">
        <v>1268255751</v>
      </c>
      <c r="L502" t="b">
        <v>0</v>
      </c>
      <c r="M502">
        <v>4</v>
      </c>
      <c r="N502" t="b">
        <v>0</v>
      </c>
      <c r="O502" t="s">
        <v>8268</v>
      </c>
    </row>
    <row r="503" spans="1:15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 s="12">
        <f t="shared" si="7"/>
        <v>40733.234386574077</v>
      </c>
      <c r="K503">
        <v>1307597851</v>
      </c>
      <c r="L503" t="b">
        <v>0</v>
      </c>
      <c r="M503">
        <v>0</v>
      </c>
      <c r="N503" t="b">
        <v>0</v>
      </c>
      <c r="O503" t="s">
        <v>8268</v>
      </c>
    </row>
    <row r="504" spans="1:15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 s="12">
        <f t="shared" si="7"/>
        <v>40986.511863425927</v>
      </c>
      <c r="K504">
        <v>1329484625</v>
      </c>
      <c r="L504" t="b">
        <v>0</v>
      </c>
      <c r="M504">
        <v>4</v>
      </c>
      <c r="N504" t="b">
        <v>0</v>
      </c>
      <c r="O504" t="s">
        <v>8268</v>
      </c>
    </row>
    <row r="505" spans="1:15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 s="12">
        <f t="shared" si="7"/>
        <v>42021.526655092588</v>
      </c>
      <c r="K505">
        <v>1418906303</v>
      </c>
      <c r="L505" t="b">
        <v>0</v>
      </c>
      <c r="M505">
        <v>9</v>
      </c>
      <c r="N505" t="b">
        <v>0</v>
      </c>
      <c r="O505" t="s">
        <v>8268</v>
      </c>
    </row>
    <row r="506" spans="1:15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 s="12">
        <f t="shared" si="7"/>
        <v>41009.941979166666</v>
      </c>
      <c r="K506">
        <v>1328916987</v>
      </c>
      <c r="L506" t="b">
        <v>0</v>
      </c>
      <c r="M506">
        <v>5</v>
      </c>
      <c r="N506" t="b">
        <v>0</v>
      </c>
      <c r="O506" t="s">
        <v>8268</v>
      </c>
    </row>
    <row r="507" spans="1:15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 s="12">
        <f t="shared" si="7"/>
        <v>42363.098217592589</v>
      </c>
      <c r="K507">
        <v>1447122086</v>
      </c>
      <c r="L507" t="b">
        <v>0</v>
      </c>
      <c r="M507">
        <v>14</v>
      </c>
      <c r="N507" t="b">
        <v>0</v>
      </c>
      <c r="O507" t="s">
        <v>8268</v>
      </c>
    </row>
    <row r="508" spans="1:15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 s="12">
        <f t="shared" si="7"/>
        <v>41496.552314814813</v>
      </c>
      <c r="K508">
        <v>1373548520</v>
      </c>
      <c r="L508" t="b">
        <v>0</v>
      </c>
      <c r="M508">
        <v>1</v>
      </c>
      <c r="N508" t="b">
        <v>0</v>
      </c>
      <c r="O508" t="s">
        <v>8268</v>
      </c>
    </row>
    <row r="509" spans="1:15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 s="12">
        <f t="shared" si="7"/>
        <v>41201.958993055552</v>
      </c>
      <c r="K509">
        <v>1346799657</v>
      </c>
      <c r="L509" t="b">
        <v>0</v>
      </c>
      <c r="M509">
        <v>10</v>
      </c>
      <c r="N509" t="b">
        <v>0</v>
      </c>
      <c r="O509" t="s">
        <v>8268</v>
      </c>
    </row>
    <row r="510" spans="1:15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 s="12">
        <f t="shared" si="7"/>
        <v>41054.593055555553</v>
      </c>
      <c r="K510">
        <v>1332808501</v>
      </c>
      <c r="L510" t="b">
        <v>0</v>
      </c>
      <c r="M510">
        <v>3</v>
      </c>
      <c r="N510" t="b">
        <v>0</v>
      </c>
      <c r="O510" t="s">
        <v>8268</v>
      </c>
    </row>
    <row r="511" spans="1:15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 s="12">
        <f t="shared" si="7"/>
        <v>42183.631597222222</v>
      </c>
      <c r="K511">
        <v>1432912170</v>
      </c>
      <c r="L511" t="b">
        <v>0</v>
      </c>
      <c r="M511">
        <v>1</v>
      </c>
      <c r="N511" t="b">
        <v>0</v>
      </c>
      <c r="O511" t="s">
        <v>8268</v>
      </c>
    </row>
    <row r="512" spans="1:15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 s="12">
        <f t="shared" si="7"/>
        <v>42430.176377314812</v>
      </c>
      <c r="K512">
        <v>1454213639</v>
      </c>
      <c r="L512" t="b">
        <v>0</v>
      </c>
      <c r="M512">
        <v>0</v>
      </c>
      <c r="N512" t="b">
        <v>0</v>
      </c>
      <c r="O512" t="s">
        <v>8268</v>
      </c>
    </row>
    <row r="513" spans="1:15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 s="12">
        <f t="shared" si="7"/>
        <v>41370.261365740742</v>
      </c>
      <c r="K513">
        <v>1362640582</v>
      </c>
      <c r="L513" t="b">
        <v>0</v>
      </c>
      <c r="M513">
        <v>5</v>
      </c>
      <c r="N513" t="b">
        <v>0</v>
      </c>
      <c r="O513" t="s">
        <v>8268</v>
      </c>
    </row>
    <row r="514" spans="1:15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 s="12">
        <f t="shared" si="7"/>
        <v>42694.783877314811</v>
      </c>
      <c r="K514">
        <v>1475776127</v>
      </c>
      <c r="L514" t="b">
        <v>0</v>
      </c>
      <c r="M514">
        <v>2</v>
      </c>
      <c r="N514" t="b">
        <v>0</v>
      </c>
      <c r="O514" t="s">
        <v>8268</v>
      </c>
    </row>
    <row r="515" spans="1:15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 s="12">
        <f t="shared" ref="J515:J578" si="8">(I515/86400)+DATE(1970,1,1)</f>
        <v>42597.291666666672</v>
      </c>
      <c r="K515">
        <v>1467387705</v>
      </c>
      <c r="L515" t="b">
        <v>0</v>
      </c>
      <c r="M515">
        <v>68</v>
      </c>
      <c r="N515" t="b">
        <v>0</v>
      </c>
      <c r="O515" t="s">
        <v>8268</v>
      </c>
    </row>
    <row r="516" spans="1:15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 s="12">
        <f t="shared" si="8"/>
        <v>41860.613969907405</v>
      </c>
      <c r="K516">
        <v>1405003447</v>
      </c>
      <c r="L516" t="b">
        <v>0</v>
      </c>
      <c r="M516">
        <v>3</v>
      </c>
      <c r="N516" t="b">
        <v>0</v>
      </c>
      <c r="O516" t="s">
        <v>8268</v>
      </c>
    </row>
    <row r="517" spans="1:15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12">
        <f t="shared" si="8"/>
        <v>42367.490752314814</v>
      </c>
      <c r="K517">
        <v>1447933601</v>
      </c>
      <c r="L517" t="b">
        <v>0</v>
      </c>
      <c r="M517">
        <v>34</v>
      </c>
      <c r="N517" t="b">
        <v>0</v>
      </c>
      <c r="O517" t="s">
        <v>8268</v>
      </c>
    </row>
    <row r="518" spans="1:15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 s="12">
        <f t="shared" si="8"/>
        <v>42151.778703703705</v>
      </c>
      <c r="K518">
        <v>1427568080</v>
      </c>
      <c r="L518" t="b">
        <v>0</v>
      </c>
      <c r="M518">
        <v>0</v>
      </c>
      <c r="N518" t="b">
        <v>0</v>
      </c>
      <c r="O518" t="s">
        <v>8268</v>
      </c>
    </row>
    <row r="519" spans="1:15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 s="12">
        <f t="shared" si="8"/>
        <v>42768.615289351852</v>
      </c>
      <c r="K519">
        <v>1483454761</v>
      </c>
      <c r="L519" t="b">
        <v>0</v>
      </c>
      <c r="M519">
        <v>3</v>
      </c>
      <c r="N519" t="b">
        <v>0</v>
      </c>
      <c r="O519" t="s">
        <v>8268</v>
      </c>
    </row>
    <row r="520" spans="1:15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 s="12">
        <f t="shared" si="8"/>
        <v>42253.615277777775</v>
      </c>
      <c r="K520">
        <v>1438958824</v>
      </c>
      <c r="L520" t="b">
        <v>0</v>
      </c>
      <c r="M520">
        <v>0</v>
      </c>
      <c r="N520" t="b">
        <v>0</v>
      </c>
      <c r="O520" t="s">
        <v>8268</v>
      </c>
    </row>
    <row r="521" spans="1:15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 s="12">
        <f t="shared" si="8"/>
        <v>41248.391446759255</v>
      </c>
      <c r="K521">
        <v>1352107421</v>
      </c>
      <c r="L521" t="b">
        <v>0</v>
      </c>
      <c r="M521">
        <v>70</v>
      </c>
      <c r="N521" t="b">
        <v>0</v>
      </c>
      <c r="O521" t="s">
        <v>8268</v>
      </c>
    </row>
    <row r="522" spans="1:15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 s="12">
        <f t="shared" si="8"/>
        <v>42348.702094907407</v>
      </c>
      <c r="K522">
        <v>1447174261</v>
      </c>
      <c r="L522" t="b">
        <v>0</v>
      </c>
      <c r="M522">
        <v>34</v>
      </c>
      <c r="N522" t="b">
        <v>1</v>
      </c>
      <c r="O522" t="s">
        <v>8269</v>
      </c>
    </row>
    <row r="523" spans="1:15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 s="12">
        <f t="shared" si="8"/>
        <v>42675.207638888889</v>
      </c>
      <c r="K523">
        <v>1475460819</v>
      </c>
      <c r="L523" t="b">
        <v>0</v>
      </c>
      <c r="M523">
        <v>56</v>
      </c>
      <c r="N523" t="b">
        <v>1</v>
      </c>
      <c r="O523" t="s">
        <v>8269</v>
      </c>
    </row>
    <row r="524" spans="1:15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 s="12">
        <f t="shared" si="8"/>
        <v>42449.999131944445</v>
      </c>
      <c r="K524">
        <v>1456793925</v>
      </c>
      <c r="L524" t="b">
        <v>0</v>
      </c>
      <c r="M524">
        <v>31</v>
      </c>
      <c r="N524" t="b">
        <v>1</v>
      </c>
      <c r="O524" t="s">
        <v>8269</v>
      </c>
    </row>
    <row r="525" spans="1:15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 s="12">
        <f t="shared" si="8"/>
        <v>42268.13282407407</v>
      </c>
      <c r="K525">
        <v>1440213076</v>
      </c>
      <c r="L525" t="b">
        <v>0</v>
      </c>
      <c r="M525">
        <v>84</v>
      </c>
      <c r="N525" t="b">
        <v>1</v>
      </c>
      <c r="O525" t="s">
        <v>8269</v>
      </c>
    </row>
    <row r="526" spans="1:15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 s="12">
        <f t="shared" si="8"/>
        <v>42522.717233796298</v>
      </c>
      <c r="K526">
        <v>1462209169</v>
      </c>
      <c r="L526" t="b">
        <v>0</v>
      </c>
      <c r="M526">
        <v>130</v>
      </c>
      <c r="N526" t="b">
        <v>1</v>
      </c>
      <c r="O526" t="s">
        <v>8269</v>
      </c>
    </row>
    <row r="527" spans="1:15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 s="12">
        <f t="shared" si="8"/>
        <v>41895.400937500002</v>
      </c>
      <c r="K527">
        <v>1406713041</v>
      </c>
      <c r="L527" t="b">
        <v>0</v>
      </c>
      <c r="M527">
        <v>12</v>
      </c>
      <c r="N527" t="b">
        <v>1</v>
      </c>
      <c r="O527" t="s">
        <v>8269</v>
      </c>
    </row>
    <row r="528" spans="1:15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 s="12">
        <f t="shared" si="8"/>
        <v>42223.708333333328</v>
      </c>
      <c r="K528">
        <v>1436278344</v>
      </c>
      <c r="L528" t="b">
        <v>0</v>
      </c>
      <c r="M528">
        <v>23</v>
      </c>
      <c r="N528" t="b">
        <v>1</v>
      </c>
      <c r="O528" t="s">
        <v>8269</v>
      </c>
    </row>
    <row r="529" spans="1:15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 s="12">
        <f t="shared" si="8"/>
        <v>42783.670138888891</v>
      </c>
      <c r="K529">
        <v>1484715366</v>
      </c>
      <c r="L529" t="b">
        <v>0</v>
      </c>
      <c r="M529">
        <v>158</v>
      </c>
      <c r="N529" t="b">
        <v>1</v>
      </c>
      <c r="O529" t="s">
        <v>8269</v>
      </c>
    </row>
    <row r="530" spans="1:15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 s="12">
        <f t="shared" si="8"/>
        <v>42176.888888888891</v>
      </c>
      <c r="K530">
        <v>1433109907</v>
      </c>
      <c r="L530" t="b">
        <v>0</v>
      </c>
      <c r="M530">
        <v>30</v>
      </c>
      <c r="N530" t="b">
        <v>1</v>
      </c>
      <c r="O530" t="s">
        <v>8269</v>
      </c>
    </row>
    <row r="531" spans="1:15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 s="12">
        <f t="shared" si="8"/>
        <v>42746.208333333328</v>
      </c>
      <c r="K531">
        <v>1482281094</v>
      </c>
      <c r="L531" t="b">
        <v>0</v>
      </c>
      <c r="M531">
        <v>18</v>
      </c>
      <c r="N531" t="b">
        <v>1</v>
      </c>
      <c r="O531" t="s">
        <v>8269</v>
      </c>
    </row>
    <row r="532" spans="1:15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 s="12">
        <f t="shared" si="8"/>
        <v>42179.083333333328</v>
      </c>
      <c r="K532">
        <v>1433254268</v>
      </c>
      <c r="L532" t="b">
        <v>0</v>
      </c>
      <c r="M532">
        <v>29</v>
      </c>
      <c r="N532" t="b">
        <v>1</v>
      </c>
      <c r="O532" t="s">
        <v>8269</v>
      </c>
    </row>
    <row r="533" spans="1:15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 s="12">
        <f t="shared" si="8"/>
        <v>42721.290972222225</v>
      </c>
      <c r="K533">
        <v>1478050429</v>
      </c>
      <c r="L533" t="b">
        <v>0</v>
      </c>
      <c r="M533">
        <v>31</v>
      </c>
      <c r="N533" t="b">
        <v>1</v>
      </c>
      <c r="O533" t="s">
        <v>8269</v>
      </c>
    </row>
    <row r="534" spans="1:15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 s="12">
        <f t="shared" si="8"/>
        <v>42503.007037037038</v>
      </c>
      <c r="K534">
        <v>1460506208</v>
      </c>
      <c r="L534" t="b">
        <v>0</v>
      </c>
      <c r="M534">
        <v>173</v>
      </c>
      <c r="N534" t="b">
        <v>1</v>
      </c>
      <c r="O534" t="s">
        <v>8269</v>
      </c>
    </row>
    <row r="535" spans="1:15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 s="12">
        <f t="shared" si="8"/>
        <v>42506.43478009259</v>
      </c>
      <c r="K535">
        <v>1461320765</v>
      </c>
      <c r="L535" t="b">
        <v>0</v>
      </c>
      <c r="M535">
        <v>17</v>
      </c>
      <c r="N535" t="b">
        <v>1</v>
      </c>
      <c r="O535" t="s">
        <v>8269</v>
      </c>
    </row>
    <row r="536" spans="1:15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 s="12">
        <f t="shared" si="8"/>
        <v>42309.958333333328</v>
      </c>
      <c r="K536">
        <v>1443036470</v>
      </c>
      <c r="L536" t="b">
        <v>0</v>
      </c>
      <c r="M536">
        <v>48</v>
      </c>
      <c r="N536" t="b">
        <v>1</v>
      </c>
      <c r="O536" t="s">
        <v>8269</v>
      </c>
    </row>
    <row r="537" spans="1:15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 s="12">
        <f t="shared" si="8"/>
        <v>42741.54519675926</v>
      </c>
      <c r="K537">
        <v>1481115905</v>
      </c>
      <c r="L537" t="b">
        <v>0</v>
      </c>
      <c r="M537">
        <v>59</v>
      </c>
      <c r="N537" t="b">
        <v>1</v>
      </c>
      <c r="O537" t="s">
        <v>8269</v>
      </c>
    </row>
    <row r="538" spans="1:15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 s="12">
        <f t="shared" si="8"/>
        <v>42219.75</v>
      </c>
      <c r="K538">
        <v>1435133807</v>
      </c>
      <c r="L538" t="b">
        <v>0</v>
      </c>
      <c r="M538">
        <v>39</v>
      </c>
      <c r="N538" t="b">
        <v>1</v>
      </c>
      <c r="O538" t="s">
        <v>8269</v>
      </c>
    </row>
    <row r="539" spans="1:15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 s="12">
        <f t="shared" si="8"/>
        <v>42312.810081018513</v>
      </c>
      <c r="K539">
        <v>1444069591</v>
      </c>
      <c r="L539" t="b">
        <v>0</v>
      </c>
      <c r="M539">
        <v>59</v>
      </c>
      <c r="N539" t="b">
        <v>1</v>
      </c>
      <c r="O539" t="s">
        <v>8269</v>
      </c>
    </row>
    <row r="540" spans="1:15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 s="12">
        <f t="shared" si="8"/>
        <v>42503.794710648144</v>
      </c>
      <c r="K540">
        <v>1460574263</v>
      </c>
      <c r="L540" t="b">
        <v>0</v>
      </c>
      <c r="M540">
        <v>60</v>
      </c>
      <c r="N540" t="b">
        <v>1</v>
      </c>
      <c r="O540" t="s">
        <v>8269</v>
      </c>
    </row>
    <row r="541" spans="1:15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 s="12">
        <f t="shared" si="8"/>
        <v>42556.049849537041</v>
      </c>
      <c r="K541">
        <v>1465866707</v>
      </c>
      <c r="L541" t="b">
        <v>0</v>
      </c>
      <c r="M541">
        <v>20</v>
      </c>
      <c r="N541" t="b">
        <v>1</v>
      </c>
      <c r="O541" t="s">
        <v>8269</v>
      </c>
    </row>
    <row r="542" spans="1:15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 s="12">
        <f t="shared" si="8"/>
        <v>42039.817199074074</v>
      </c>
      <c r="K542">
        <v>1420486606</v>
      </c>
      <c r="L542" t="b">
        <v>0</v>
      </c>
      <c r="M542">
        <v>1</v>
      </c>
      <c r="N542" t="b">
        <v>0</v>
      </c>
      <c r="O542" t="s">
        <v>8270</v>
      </c>
    </row>
    <row r="543" spans="1:15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 s="12">
        <f t="shared" si="8"/>
        <v>42306.046689814815</v>
      </c>
      <c r="K543">
        <v>1443488834</v>
      </c>
      <c r="L543" t="b">
        <v>0</v>
      </c>
      <c r="M543">
        <v>1</v>
      </c>
      <c r="N543" t="b">
        <v>0</v>
      </c>
      <c r="O543" t="s">
        <v>8270</v>
      </c>
    </row>
    <row r="544" spans="1:15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 s="12">
        <f t="shared" si="8"/>
        <v>42493.695787037039</v>
      </c>
      <c r="K544">
        <v>1457113316</v>
      </c>
      <c r="L544" t="b">
        <v>0</v>
      </c>
      <c r="M544">
        <v>1</v>
      </c>
      <c r="N544" t="b">
        <v>0</v>
      </c>
      <c r="O544" t="s">
        <v>8270</v>
      </c>
    </row>
    <row r="545" spans="1:15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 s="12">
        <f t="shared" si="8"/>
        <v>41944.092152777775</v>
      </c>
      <c r="K545">
        <v>1412215962</v>
      </c>
      <c r="L545" t="b">
        <v>0</v>
      </c>
      <c r="M545">
        <v>2</v>
      </c>
      <c r="N545" t="b">
        <v>0</v>
      </c>
      <c r="O545" t="s">
        <v>8270</v>
      </c>
    </row>
    <row r="546" spans="1:15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 s="12">
        <f t="shared" si="8"/>
        <v>42555.656944444447</v>
      </c>
      <c r="K546">
        <v>1465055160</v>
      </c>
      <c r="L546" t="b">
        <v>0</v>
      </c>
      <c r="M546">
        <v>2</v>
      </c>
      <c r="N546" t="b">
        <v>0</v>
      </c>
      <c r="O546" t="s">
        <v>8270</v>
      </c>
    </row>
    <row r="547" spans="1:15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 s="12">
        <f t="shared" si="8"/>
        <v>42323.634131944447</v>
      </c>
      <c r="K547">
        <v>1444140789</v>
      </c>
      <c r="L547" t="b">
        <v>0</v>
      </c>
      <c r="M547">
        <v>34</v>
      </c>
      <c r="N547" t="b">
        <v>0</v>
      </c>
      <c r="O547" t="s">
        <v>8270</v>
      </c>
    </row>
    <row r="548" spans="1:15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 s="12">
        <f t="shared" si="8"/>
        <v>42294.667997685188</v>
      </c>
      <c r="K548">
        <v>1441209715</v>
      </c>
      <c r="L548" t="b">
        <v>0</v>
      </c>
      <c r="M548">
        <v>2</v>
      </c>
      <c r="N548" t="b">
        <v>0</v>
      </c>
      <c r="O548" t="s">
        <v>8270</v>
      </c>
    </row>
    <row r="549" spans="1:15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 s="12">
        <f t="shared" si="8"/>
        <v>42410.696342592593</v>
      </c>
      <c r="K549">
        <v>1452530564</v>
      </c>
      <c r="L549" t="b">
        <v>0</v>
      </c>
      <c r="M549">
        <v>0</v>
      </c>
      <c r="N549" t="b">
        <v>0</v>
      </c>
      <c r="O549" t="s">
        <v>8270</v>
      </c>
    </row>
    <row r="550" spans="1:15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 s="12">
        <f t="shared" si="8"/>
        <v>42306.903333333335</v>
      </c>
      <c r="K550">
        <v>1443562848</v>
      </c>
      <c r="L550" t="b">
        <v>0</v>
      </c>
      <c r="M550">
        <v>1</v>
      </c>
      <c r="N550" t="b">
        <v>0</v>
      </c>
      <c r="O550" t="s">
        <v>8270</v>
      </c>
    </row>
    <row r="551" spans="1:15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 s="12">
        <f t="shared" si="8"/>
        <v>42193.636828703704</v>
      </c>
      <c r="K551">
        <v>1433776622</v>
      </c>
      <c r="L551" t="b">
        <v>0</v>
      </c>
      <c r="M551">
        <v>8</v>
      </c>
      <c r="N551" t="b">
        <v>0</v>
      </c>
      <c r="O551" t="s">
        <v>8270</v>
      </c>
    </row>
    <row r="552" spans="1:15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 s="12">
        <f t="shared" si="8"/>
        <v>42766.208333333328</v>
      </c>
      <c r="K552">
        <v>1484756245</v>
      </c>
      <c r="L552" t="b">
        <v>0</v>
      </c>
      <c r="M552">
        <v>4</v>
      </c>
      <c r="N552" t="b">
        <v>0</v>
      </c>
      <c r="O552" t="s">
        <v>8270</v>
      </c>
    </row>
    <row r="553" spans="1:15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 s="12">
        <f t="shared" si="8"/>
        <v>42217.745138888888</v>
      </c>
      <c r="K553">
        <v>1434609424</v>
      </c>
      <c r="L553" t="b">
        <v>0</v>
      </c>
      <c r="M553">
        <v>28</v>
      </c>
      <c r="N553" t="b">
        <v>0</v>
      </c>
      <c r="O553" t="s">
        <v>8270</v>
      </c>
    </row>
    <row r="554" spans="1:15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 s="12">
        <f t="shared" si="8"/>
        <v>42378.616851851853</v>
      </c>
      <c r="K554">
        <v>1447166896</v>
      </c>
      <c r="L554" t="b">
        <v>0</v>
      </c>
      <c r="M554">
        <v>0</v>
      </c>
      <c r="N554" t="b">
        <v>0</v>
      </c>
      <c r="O554" t="s">
        <v>8270</v>
      </c>
    </row>
    <row r="555" spans="1:15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 s="12">
        <f t="shared" si="8"/>
        <v>41957.761469907404</v>
      </c>
      <c r="K555">
        <v>1413393391</v>
      </c>
      <c r="L555" t="b">
        <v>0</v>
      </c>
      <c r="M555">
        <v>6</v>
      </c>
      <c r="N555" t="b">
        <v>0</v>
      </c>
      <c r="O555" t="s">
        <v>8270</v>
      </c>
    </row>
    <row r="556" spans="1:15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 s="12">
        <f t="shared" si="8"/>
        <v>41931.684861111113</v>
      </c>
      <c r="K556">
        <v>1411143972</v>
      </c>
      <c r="L556" t="b">
        <v>0</v>
      </c>
      <c r="M556">
        <v>22</v>
      </c>
      <c r="N556" t="b">
        <v>0</v>
      </c>
      <c r="O556" t="s">
        <v>8270</v>
      </c>
    </row>
    <row r="557" spans="1:15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 s="12">
        <f t="shared" si="8"/>
        <v>42533.353506944448</v>
      </c>
      <c r="K557">
        <v>1463128143</v>
      </c>
      <c r="L557" t="b">
        <v>0</v>
      </c>
      <c r="M557">
        <v>0</v>
      </c>
      <c r="N557" t="b">
        <v>0</v>
      </c>
      <c r="O557" t="s">
        <v>8270</v>
      </c>
    </row>
    <row r="558" spans="1:15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 s="12">
        <f t="shared" si="8"/>
        <v>42375.860150462962</v>
      </c>
      <c r="K558">
        <v>1449520717</v>
      </c>
      <c r="L558" t="b">
        <v>0</v>
      </c>
      <c r="M558">
        <v>1</v>
      </c>
      <c r="N558" t="b">
        <v>0</v>
      </c>
      <c r="O558" t="s">
        <v>8270</v>
      </c>
    </row>
    <row r="559" spans="1:15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 s="12">
        <f t="shared" si="8"/>
        <v>42706.983831018515</v>
      </c>
      <c r="K559">
        <v>1478126203</v>
      </c>
      <c r="L559" t="b">
        <v>0</v>
      </c>
      <c r="M559">
        <v>20</v>
      </c>
      <c r="N559" t="b">
        <v>0</v>
      </c>
      <c r="O559" t="s">
        <v>8270</v>
      </c>
    </row>
    <row r="560" spans="1:15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 s="12">
        <f t="shared" si="8"/>
        <v>42087.841493055559</v>
      </c>
      <c r="K560">
        <v>1424639505</v>
      </c>
      <c r="L560" t="b">
        <v>0</v>
      </c>
      <c r="M560">
        <v>0</v>
      </c>
      <c r="N560" t="b">
        <v>0</v>
      </c>
      <c r="O560" t="s">
        <v>8270</v>
      </c>
    </row>
    <row r="561" spans="1:15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 s="12">
        <f t="shared" si="8"/>
        <v>42351.283101851848</v>
      </c>
      <c r="K561">
        <v>1447397260</v>
      </c>
      <c r="L561" t="b">
        <v>0</v>
      </c>
      <c r="M561">
        <v>1</v>
      </c>
      <c r="N561" t="b">
        <v>0</v>
      </c>
      <c r="O561" t="s">
        <v>8270</v>
      </c>
    </row>
    <row r="562" spans="1:15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 s="12">
        <f t="shared" si="8"/>
        <v>41990.771354166667</v>
      </c>
      <c r="K562">
        <v>1416249045</v>
      </c>
      <c r="L562" t="b">
        <v>0</v>
      </c>
      <c r="M562">
        <v>3</v>
      </c>
      <c r="N562" t="b">
        <v>0</v>
      </c>
      <c r="O562" t="s">
        <v>8270</v>
      </c>
    </row>
    <row r="563" spans="1:15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 s="12">
        <f t="shared" si="8"/>
        <v>42303.658715277779</v>
      </c>
      <c r="K563">
        <v>1442850513</v>
      </c>
      <c r="L563" t="b">
        <v>0</v>
      </c>
      <c r="M563">
        <v>2</v>
      </c>
      <c r="N563" t="b">
        <v>0</v>
      </c>
      <c r="O563" t="s">
        <v>8270</v>
      </c>
    </row>
    <row r="564" spans="1:15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 s="12">
        <f t="shared" si="8"/>
        <v>42722.389062499999</v>
      </c>
      <c r="K564">
        <v>1479460815</v>
      </c>
      <c r="L564" t="b">
        <v>0</v>
      </c>
      <c r="M564">
        <v>0</v>
      </c>
      <c r="N564" t="b">
        <v>0</v>
      </c>
      <c r="O564" t="s">
        <v>8270</v>
      </c>
    </row>
    <row r="565" spans="1:15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 s="12">
        <f t="shared" si="8"/>
        <v>42052.069988425923</v>
      </c>
      <c r="K565">
        <v>1421545247</v>
      </c>
      <c r="L565" t="b">
        <v>0</v>
      </c>
      <c r="M565">
        <v>2</v>
      </c>
      <c r="N565" t="b">
        <v>0</v>
      </c>
      <c r="O565" t="s">
        <v>8270</v>
      </c>
    </row>
    <row r="566" spans="1:15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 s="12">
        <f t="shared" si="8"/>
        <v>42441.942997685182</v>
      </c>
      <c r="K566">
        <v>1455230275</v>
      </c>
      <c r="L566" t="b">
        <v>0</v>
      </c>
      <c r="M566">
        <v>1</v>
      </c>
      <c r="N566" t="b">
        <v>0</v>
      </c>
      <c r="O566" t="s">
        <v>8270</v>
      </c>
    </row>
    <row r="567" spans="1:15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 s="12">
        <f t="shared" si="8"/>
        <v>42195.78528935185</v>
      </c>
      <c r="K567">
        <v>1433962249</v>
      </c>
      <c r="L567" t="b">
        <v>0</v>
      </c>
      <c r="M567">
        <v>0</v>
      </c>
      <c r="N567" t="b">
        <v>0</v>
      </c>
      <c r="O567" t="s">
        <v>8270</v>
      </c>
    </row>
    <row r="568" spans="1:15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 s="12">
        <f t="shared" si="8"/>
        <v>42565.68440972222</v>
      </c>
      <c r="K568">
        <v>1465921533</v>
      </c>
      <c r="L568" t="b">
        <v>0</v>
      </c>
      <c r="M568">
        <v>1</v>
      </c>
      <c r="N568" t="b">
        <v>0</v>
      </c>
      <c r="O568" t="s">
        <v>8270</v>
      </c>
    </row>
    <row r="569" spans="1:15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 s="12">
        <f t="shared" si="8"/>
        <v>42005.842523148152</v>
      </c>
      <c r="K569">
        <v>1417551194</v>
      </c>
      <c r="L569" t="b">
        <v>0</v>
      </c>
      <c r="M569">
        <v>0</v>
      </c>
      <c r="N569" t="b">
        <v>0</v>
      </c>
      <c r="O569" t="s">
        <v>8270</v>
      </c>
    </row>
    <row r="570" spans="1:15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 s="12">
        <f t="shared" si="8"/>
        <v>42385.458333333328</v>
      </c>
      <c r="K570">
        <v>1449785223</v>
      </c>
      <c r="L570" t="b">
        <v>0</v>
      </c>
      <c r="M570">
        <v>5</v>
      </c>
      <c r="N570" t="b">
        <v>0</v>
      </c>
      <c r="O570" t="s">
        <v>8270</v>
      </c>
    </row>
    <row r="571" spans="1:15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 s="12">
        <f t="shared" si="8"/>
        <v>42370.847361111111</v>
      </c>
      <c r="K571">
        <v>1449087612</v>
      </c>
      <c r="L571" t="b">
        <v>0</v>
      </c>
      <c r="M571">
        <v>1</v>
      </c>
      <c r="N571" t="b">
        <v>0</v>
      </c>
      <c r="O571" t="s">
        <v>8270</v>
      </c>
    </row>
    <row r="572" spans="1:15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 s="12">
        <f t="shared" si="8"/>
        <v>42418.798252314809</v>
      </c>
      <c r="K572">
        <v>1453230569</v>
      </c>
      <c r="L572" t="b">
        <v>0</v>
      </c>
      <c r="M572">
        <v>1</v>
      </c>
      <c r="N572" t="b">
        <v>0</v>
      </c>
      <c r="O572" t="s">
        <v>8270</v>
      </c>
    </row>
    <row r="573" spans="1:15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 s="12">
        <f t="shared" si="8"/>
        <v>42212.165972222225</v>
      </c>
      <c r="K573">
        <v>1436297723</v>
      </c>
      <c r="L573" t="b">
        <v>0</v>
      </c>
      <c r="M573">
        <v>2</v>
      </c>
      <c r="N573" t="b">
        <v>0</v>
      </c>
      <c r="O573" t="s">
        <v>8270</v>
      </c>
    </row>
    <row r="574" spans="1:15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 s="12">
        <f t="shared" si="8"/>
        <v>42312.757962962962</v>
      </c>
      <c r="K574">
        <v>1444065088</v>
      </c>
      <c r="L574" t="b">
        <v>0</v>
      </c>
      <c r="M574">
        <v>0</v>
      </c>
      <c r="N574" t="b">
        <v>0</v>
      </c>
      <c r="O574" t="s">
        <v>8270</v>
      </c>
    </row>
    <row r="575" spans="1:15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 s="12">
        <f t="shared" si="8"/>
        <v>42022.05</v>
      </c>
      <c r="K575">
        <v>1416445931</v>
      </c>
      <c r="L575" t="b">
        <v>0</v>
      </c>
      <c r="M575">
        <v>9</v>
      </c>
      <c r="N575" t="b">
        <v>0</v>
      </c>
      <c r="O575" t="s">
        <v>8270</v>
      </c>
    </row>
    <row r="576" spans="1:15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 s="12">
        <f t="shared" si="8"/>
        <v>42662.443368055552</v>
      </c>
      <c r="K576">
        <v>1474281507</v>
      </c>
      <c r="L576" t="b">
        <v>0</v>
      </c>
      <c r="M576">
        <v>4</v>
      </c>
      <c r="N576" t="b">
        <v>0</v>
      </c>
      <c r="O576" t="s">
        <v>8270</v>
      </c>
    </row>
    <row r="577" spans="1:15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 s="12">
        <f t="shared" si="8"/>
        <v>42168.692627314813</v>
      </c>
      <c r="K577">
        <v>1431621443</v>
      </c>
      <c r="L577" t="b">
        <v>0</v>
      </c>
      <c r="M577">
        <v>4</v>
      </c>
      <c r="N577" t="b">
        <v>0</v>
      </c>
      <c r="O577" t="s">
        <v>8270</v>
      </c>
    </row>
    <row r="578" spans="1:15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 s="12">
        <f t="shared" si="8"/>
        <v>42091.43</v>
      </c>
      <c r="K578">
        <v>1422357552</v>
      </c>
      <c r="L578" t="b">
        <v>0</v>
      </c>
      <c r="M578">
        <v>1</v>
      </c>
      <c r="N578" t="b">
        <v>0</v>
      </c>
      <c r="O578" t="s">
        <v>8270</v>
      </c>
    </row>
    <row r="579" spans="1:15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 s="12">
        <f t="shared" ref="J579:J642" si="9">(I579/86400)+DATE(1970,1,1)</f>
        <v>42510.589143518519</v>
      </c>
      <c r="K579">
        <v>1458569302</v>
      </c>
      <c r="L579" t="b">
        <v>0</v>
      </c>
      <c r="M579">
        <v>1</v>
      </c>
      <c r="N579" t="b">
        <v>0</v>
      </c>
      <c r="O579" t="s">
        <v>8270</v>
      </c>
    </row>
    <row r="580" spans="1:15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 s="12">
        <f t="shared" si="9"/>
        <v>42254.578622685185</v>
      </c>
      <c r="K580">
        <v>1439560393</v>
      </c>
      <c r="L580" t="b">
        <v>0</v>
      </c>
      <c r="M580">
        <v>7</v>
      </c>
      <c r="N580" t="b">
        <v>0</v>
      </c>
      <c r="O580" t="s">
        <v>8270</v>
      </c>
    </row>
    <row r="581" spans="1:15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 s="12">
        <f t="shared" si="9"/>
        <v>41998.852118055554</v>
      </c>
      <c r="K581">
        <v>1416947223</v>
      </c>
      <c r="L581" t="b">
        <v>0</v>
      </c>
      <c r="M581">
        <v>5</v>
      </c>
      <c r="N581" t="b">
        <v>0</v>
      </c>
      <c r="O581" t="s">
        <v>8270</v>
      </c>
    </row>
    <row r="582" spans="1:15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 s="12">
        <f t="shared" si="9"/>
        <v>42635.908182870371</v>
      </c>
      <c r="K582">
        <v>1471988867</v>
      </c>
      <c r="L582" t="b">
        <v>0</v>
      </c>
      <c r="M582">
        <v>1</v>
      </c>
      <c r="N582" t="b">
        <v>0</v>
      </c>
      <c r="O582" t="s">
        <v>8270</v>
      </c>
    </row>
    <row r="583" spans="1:15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 s="12">
        <f t="shared" si="9"/>
        <v>42218.012777777782</v>
      </c>
      <c r="K583">
        <v>1435882704</v>
      </c>
      <c r="L583" t="b">
        <v>0</v>
      </c>
      <c r="M583">
        <v>0</v>
      </c>
      <c r="N583" t="b">
        <v>0</v>
      </c>
      <c r="O583" t="s">
        <v>8270</v>
      </c>
    </row>
    <row r="584" spans="1:15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 s="12">
        <f t="shared" si="9"/>
        <v>42078.75</v>
      </c>
      <c r="K584">
        <v>1424454319</v>
      </c>
      <c r="L584" t="b">
        <v>0</v>
      </c>
      <c r="M584">
        <v>0</v>
      </c>
      <c r="N584" t="b">
        <v>0</v>
      </c>
      <c r="O584" t="s">
        <v>8270</v>
      </c>
    </row>
    <row r="585" spans="1:15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 s="12">
        <f t="shared" si="9"/>
        <v>42082.896840277783</v>
      </c>
      <c r="K585">
        <v>1424212287</v>
      </c>
      <c r="L585" t="b">
        <v>0</v>
      </c>
      <c r="M585">
        <v>1</v>
      </c>
      <c r="N585" t="b">
        <v>0</v>
      </c>
      <c r="O585" t="s">
        <v>8270</v>
      </c>
    </row>
    <row r="586" spans="1:15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 s="12">
        <f t="shared" si="9"/>
        <v>42079.674953703703</v>
      </c>
      <c r="K586">
        <v>1423933916</v>
      </c>
      <c r="L586" t="b">
        <v>0</v>
      </c>
      <c r="M586">
        <v>2</v>
      </c>
      <c r="N586" t="b">
        <v>0</v>
      </c>
      <c r="O586" t="s">
        <v>8270</v>
      </c>
    </row>
    <row r="587" spans="1:15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 s="12">
        <f t="shared" si="9"/>
        <v>42339</v>
      </c>
      <c r="K587">
        <v>1444123377</v>
      </c>
      <c r="L587" t="b">
        <v>0</v>
      </c>
      <c r="M587">
        <v>0</v>
      </c>
      <c r="N587" t="b">
        <v>0</v>
      </c>
      <c r="O587" t="s">
        <v>8270</v>
      </c>
    </row>
    <row r="588" spans="1:15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 s="12">
        <f t="shared" si="9"/>
        <v>42050.854247685187</v>
      </c>
      <c r="K588">
        <v>1421440207</v>
      </c>
      <c r="L588" t="b">
        <v>0</v>
      </c>
      <c r="M588">
        <v>4</v>
      </c>
      <c r="N588" t="b">
        <v>0</v>
      </c>
      <c r="O588" t="s">
        <v>8270</v>
      </c>
    </row>
    <row r="589" spans="1:15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 s="12">
        <f t="shared" si="9"/>
        <v>42110.757326388892</v>
      </c>
      <c r="K589">
        <v>1426615833</v>
      </c>
      <c r="L589" t="b">
        <v>0</v>
      </c>
      <c r="M589">
        <v>7</v>
      </c>
      <c r="N589" t="b">
        <v>0</v>
      </c>
      <c r="O589" t="s">
        <v>8270</v>
      </c>
    </row>
    <row r="590" spans="1:15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 s="12">
        <f t="shared" si="9"/>
        <v>42691.811180555553</v>
      </c>
      <c r="K590">
        <v>1474223286</v>
      </c>
      <c r="L590" t="b">
        <v>0</v>
      </c>
      <c r="M590">
        <v>2</v>
      </c>
      <c r="N590" t="b">
        <v>0</v>
      </c>
      <c r="O590" t="s">
        <v>8270</v>
      </c>
    </row>
    <row r="591" spans="1:15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 s="12">
        <f t="shared" si="9"/>
        <v>42193.614571759259</v>
      </c>
      <c r="K591">
        <v>1435070699</v>
      </c>
      <c r="L591" t="b">
        <v>0</v>
      </c>
      <c r="M591">
        <v>1</v>
      </c>
      <c r="N591" t="b">
        <v>0</v>
      </c>
      <c r="O591" t="s">
        <v>8270</v>
      </c>
    </row>
    <row r="592" spans="1:15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 s="12">
        <f t="shared" si="9"/>
        <v>42408.542361111111</v>
      </c>
      <c r="K592">
        <v>1452259131</v>
      </c>
      <c r="L592" t="b">
        <v>0</v>
      </c>
      <c r="M592">
        <v>9</v>
      </c>
      <c r="N592" t="b">
        <v>0</v>
      </c>
      <c r="O592" t="s">
        <v>8270</v>
      </c>
    </row>
    <row r="593" spans="1:15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 s="12">
        <f t="shared" si="9"/>
        <v>42207.543171296296</v>
      </c>
      <c r="K593">
        <v>1434978130</v>
      </c>
      <c r="L593" t="b">
        <v>0</v>
      </c>
      <c r="M593">
        <v>2</v>
      </c>
      <c r="N593" t="b">
        <v>0</v>
      </c>
      <c r="O593" t="s">
        <v>8270</v>
      </c>
    </row>
    <row r="594" spans="1:15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 s="12">
        <f t="shared" si="9"/>
        <v>41976.232175925921</v>
      </c>
      <c r="K594">
        <v>1414992860</v>
      </c>
      <c r="L594" t="b">
        <v>0</v>
      </c>
      <c r="M594">
        <v>1</v>
      </c>
      <c r="N594" t="b">
        <v>0</v>
      </c>
      <c r="O594" t="s">
        <v>8270</v>
      </c>
    </row>
    <row r="595" spans="1:15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 s="12">
        <f t="shared" si="9"/>
        <v>42100.635937500003</v>
      </c>
      <c r="K595">
        <v>1425744945</v>
      </c>
      <c r="L595" t="b">
        <v>0</v>
      </c>
      <c r="M595">
        <v>7</v>
      </c>
      <c r="N595" t="b">
        <v>0</v>
      </c>
      <c r="O595" t="s">
        <v>8270</v>
      </c>
    </row>
    <row r="596" spans="1:15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 s="12">
        <f t="shared" si="9"/>
        <v>42476.780162037037</v>
      </c>
      <c r="K596">
        <v>1458240206</v>
      </c>
      <c r="L596" t="b">
        <v>0</v>
      </c>
      <c r="M596">
        <v>2</v>
      </c>
      <c r="N596" t="b">
        <v>0</v>
      </c>
      <c r="O596" t="s">
        <v>8270</v>
      </c>
    </row>
    <row r="597" spans="1:15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 s="12">
        <f t="shared" si="9"/>
        <v>42128.069884259261</v>
      </c>
      <c r="K597">
        <v>1426815638</v>
      </c>
      <c r="L597" t="b">
        <v>0</v>
      </c>
      <c r="M597">
        <v>8</v>
      </c>
      <c r="N597" t="b">
        <v>0</v>
      </c>
      <c r="O597" t="s">
        <v>8270</v>
      </c>
    </row>
    <row r="598" spans="1:15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 s="12">
        <f t="shared" si="9"/>
        <v>42676.896898148145</v>
      </c>
      <c r="K598">
        <v>1475530292</v>
      </c>
      <c r="L598" t="b">
        <v>0</v>
      </c>
      <c r="M598">
        <v>2</v>
      </c>
      <c r="N598" t="b">
        <v>0</v>
      </c>
      <c r="O598" t="s">
        <v>8270</v>
      </c>
    </row>
    <row r="599" spans="1:15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 s="12">
        <f t="shared" si="9"/>
        <v>42582.666666666672</v>
      </c>
      <c r="K599">
        <v>1466787335</v>
      </c>
      <c r="L599" t="b">
        <v>0</v>
      </c>
      <c r="M599">
        <v>2</v>
      </c>
      <c r="N599" t="b">
        <v>0</v>
      </c>
      <c r="O599" t="s">
        <v>8270</v>
      </c>
    </row>
    <row r="600" spans="1:15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 s="12">
        <f t="shared" si="9"/>
        <v>41978.00209490741</v>
      </c>
      <c r="K600">
        <v>1415145781</v>
      </c>
      <c r="L600" t="b">
        <v>0</v>
      </c>
      <c r="M600">
        <v>7</v>
      </c>
      <c r="N600" t="b">
        <v>0</v>
      </c>
      <c r="O600" t="s">
        <v>8270</v>
      </c>
    </row>
    <row r="601" spans="1:15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 s="12">
        <f t="shared" si="9"/>
        <v>42071.636111111111</v>
      </c>
      <c r="K601">
        <v>1423769402</v>
      </c>
      <c r="L601" t="b">
        <v>0</v>
      </c>
      <c r="M601">
        <v>2</v>
      </c>
      <c r="N601" t="b">
        <v>0</v>
      </c>
      <c r="O601" t="s">
        <v>8270</v>
      </c>
    </row>
    <row r="602" spans="1:15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 s="12">
        <f t="shared" si="9"/>
        <v>42133.798171296294</v>
      </c>
      <c r="K602">
        <v>1426014562</v>
      </c>
      <c r="L602" t="b">
        <v>0</v>
      </c>
      <c r="M602">
        <v>1</v>
      </c>
      <c r="N602" t="b">
        <v>0</v>
      </c>
      <c r="O602" t="s">
        <v>8270</v>
      </c>
    </row>
    <row r="603" spans="1:15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 s="12">
        <f t="shared" si="9"/>
        <v>41999.858090277776</v>
      </c>
      <c r="K603">
        <v>1417034139</v>
      </c>
      <c r="L603" t="b">
        <v>0</v>
      </c>
      <c r="M603">
        <v>6</v>
      </c>
      <c r="N603" t="b">
        <v>0</v>
      </c>
      <c r="O603" t="s">
        <v>8270</v>
      </c>
    </row>
    <row r="604" spans="1:15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 s="12">
        <f t="shared" si="9"/>
        <v>42173.79415509259</v>
      </c>
      <c r="K604">
        <v>1432062215</v>
      </c>
      <c r="L604" t="b">
        <v>0</v>
      </c>
      <c r="M604">
        <v>0</v>
      </c>
      <c r="N604" t="b">
        <v>0</v>
      </c>
      <c r="O604" t="s">
        <v>8270</v>
      </c>
    </row>
    <row r="605" spans="1:15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 s="12">
        <f t="shared" si="9"/>
        <v>41865.639155092591</v>
      </c>
      <c r="K605">
        <v>1405437623</v>
      </c>
      <c r="L605" t="b">
        <v>0</v>
      </c>
      <c r="M605">
        <v>13</v>
      </c>
      <c r="N605" t="b">
        <v>0</v>
      </c>
      <c r="O605" t="s">
        <v>8270</v>
      </c>
    </row>
    <row r="606" spans="1:15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 s="12">
        <f t="shared" si="9"/>
        <v>41879.035370370373</v>
      </c>
      <c r="K606">
        <v>1406595056</v>
      </c>
      <c r="L606" t="b">
        <v>0</v>
      </c>
      <c r="M606">
        <v>0</v>
      </c>
      <c r="N606" t="b">
        <v>0</v>
      </c>
      <c r="O606" t="s">
        <v>8270</v>
      </c>
    </row>
    <row r="607" spans="1:15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 s="12">
        <f t="shared" si="9"/>
        <v>42239.357731481483</v>
      </c>
      <c r="K607">
        <v>1436430908</v>
      </c>
      <c r="L607" t="b">
        <v>0</v>
      </c>
      <c r="M607">
        <v>8</v>
      </c>
      <c r="N607" t="b">
        <v>0</v>
      </c>
      <c r="O607" t="s">
        <v>8270</v>
      </c>
    </row>
    <row r="608" spans="1:15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 s="12">
        <f t="shared" si="9"/>
        <v>42148.625</v>
      </c>
      <c r="K608">
        <v>1428507409</v>
      </c>
      <c r="L608" t="b">
        <v>0</v>
      </c>
      <c r="M608">
        <v>1</v>
      </c>
      <c r="N608" t="b">
        <v>0</v>
      </c>
      <c r="O608" t="s">
        <v>8270</v>
      </c>
    </row>
    <row r="609" spans="1:15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 s="12">
        <f t="shared" si="9"/>
        <v>42330.867314814815</v>
      </c>
      <c r="K609">
        <v>1445629736</v>
      </c>
      <c r="L609" t="b">
        <v>0</v>
      </c>
      <c r="M609">
        <v>0</v>
      </c>
      <c r="N609" t="b">
        <v>0</v>
      </c>
      <c r="O609" t="s">
        <v>8270</v>
      </c>
    </row>
    <row r="610" spans="1:15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 s="12">
        <f t="shared" si="9"/>
        <v>42170.921064814815</v>
      </c>
      <c r="K610">
        <v>1431813980</v>
      </c>
      <c r="L610" t="b">
        <v>0</v>
      </c>
      <c r="M610">
        <v>5</v>
      </c>
      <c r="N610" t="b">
        <v>0</v>
      </c>
      <c r="O610" t="s">
        <v>8270</v>
      </c>
    </row>
    <row r="611" spans="1:15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 s="12">
        <f t="shared" si="9"/>
        <v>42337.075740740736</v>
      </c>
      <c r="K611">
        <v>1446166144</v>
      </c>
      <c r="L611" t="b">
        <v>0</v>
      </c>
      <c r="M611">
        <v>1</v>
      </c>
      <c r="N611" t="b">
        <v>0</v>
      </c>
      <c r="O611" t="s">
        <v>8270</v>
      </c>
    </row>
    <row r="612" spans="1:15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 s="12">
        <f t="shared" si="9"/>
        <v>42116.83085648148</v>
      </c>
      <c r="K612">
        <v>1427140586</v>
      </c>
      <c r="L612" t="b">
        <v>0</v>
      </c>
      <c r="M612">
        <v>0</v>
      </c>
      <c r="N612" t="b">
        <v>0</v>
      </c>
      <c r="O612" t="s">
        <v>8270</v>
      </c>
    </row>
    <row r="613" spans="1:15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 s="12">
        <f t="shared" si="9"/>
        <v>42388.560613425929</v>
      </c>
      <c r="K613">
        <v>1448026037</v>
      </c>
      <c r="L613" t="b">
        <v>0</v>
      </c>
      <c r="M613">
        <v>0</v>
      </c>
      <c r="N613" t="b">
        <v>0</v>
      </c>
      <c r="O613" t="s">
        <v>8270</v>
      </c>
    </row>
    <row r="614" spans="1:15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 s="12">
        <f t="shared" si="9"/>
        <v>42615.031782407408</v>
      </c>
      <c r="K614">
        <v>1470185146</v>
      </c>
      <c r="L614" t="b">
        <v>0</v>
      </c>
      <c r="M614">
        <v>0</v>
      </c>
      <c r="N614" t="b">
        <v>0</v>
      </c>
      <c r="O614" t="s">
        <v>8270</v>
      </c>
    </row>
    <row r="615" spans="1:15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 s="12">
        <f t="shared" si="9"/>
        <v>42278.207638888889</v>
      </c>
      <c r="K615">
        <v>1441022120</v>
      </c>
      <c r="L615" t="b">
        <v>0</v>
      </c>
      <c r="M615">
        <v>121</v>
      </c>
      <c r="N615" t="b">
        <v>0</v>
      </c>
      <c r="O615" t="s">
        <v>8270</v>
      </c>
    </row>
    <row r="616" spans="1:15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 s="12">
        <f t="shared" si="9"/>
        <v>42545.061805555553</v>
      </c>
      <c r="K616">
        <v>1464139740</v>
      </c>
      <c r="L616" t="b">
        <v>0</v>
      </c>
      <c r="M616">
        <v>0</v>
      </c>
      <c r="N616" t="b">
        <v>0</v>
      </c>
      <c r="O616" t="s">
        <v>8270</v>
      </c>
    </row>
    <row r="617" spans="1:15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 s="12">
        <f t="shared" si="9"/>
        <v>42272.122210648144</v>
      </c>
      <c r="K617">
        <v>1440557759</v>
      </c>
      <c r="L617" t="b">
        <v>0</v>
      </c>
      <c r="M617">
        <v>0</v>
      </c>
      <c r="N617" t="b">
        <v>0</v>
      </c>
      <c r="O617" t="s">
        <v>8270</v>
      </c>
    </row>
    <row r="618" spans="1:15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 s="12">
        <f t="shared" si="9"/>
        <v>42791.376238425924</v>
      </c>
      <c r="K618">
        <v>1485421307</v>
      </c>
      <c r="L618" t="b">
        <v>0</v>
      </c>
      <c r="M618">
        <v>0</v>
      </c>
      <c r="N618" t="b">
        <v>0</v>
      </c>
      <c r="O618" t="s">
        <v>8270</v>
      </c>
    </row>
    <row r="619" spans="1:15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 s="12">
        <f t="shared" si="9"/>
        <v>42132.343090277776</v>
      </c>
      <c r="K619">
        <v>1427184843</v>
      </c>
      <c r="L619" t="b">
        <v>0</v>
      </c>
      <c r="M619">
        <v>3</v>
      </c>
      <c r="N619" t="b">
        <v>0</v>
      </c>
      <c r="O619" t="s">
        <v>8270</v>
      </c>
    </row>
    <row r="620" spans="1:15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 s="12">
        <f t="shared" si="9"/>
        <v>42347.810219907406</v>
      </c>
      <c r="K620">
        <v>1447097203</v>
      </c>
      <c r="L620" t="b">
        <v>0</v>
      </c>
      <c r="M620">
        <v>0</v>
      </c>
      <c r="N620" t="b">
        <v>0</v>
      </c>
      <c r="O620" t="s">
        <v>8270</v>
      </c>
    </row>
    <row r="621" spans="1:15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 s="12">
        <f t="shared" si="9"/>
        <v>41968.692013888889</v>
      </c>
      <c r="K621">
        <v>1411745790</v>
      </c>
      <c r="L621" t="b">
        <v>0</v>
      </c>
      <c r="M621">
        <v>1</v>
      </c>
      <c r="N621" t="b">
        <v>0</v>
      </c>
      <c r="O621" t="s">
        <v>8270</v>
      </c>
    </row>
    <row r="622" spans="1:15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 s="12">
        <f t="shared" si="9"/>
        <v>41876.716874999998</v>
      </c>
      <c r="K622">
        <v>1405098738</v>
      </c>
      <c r="L622" t="b">
        <v>0</v>
      </c>
      <c r="M622">
        <v>1</v>
      </c>
      <c r="N622" t="b">
        <v>0</v>
      </c>
      <c r="O622" t="s">
        <v>8270</v>
      </c>
    </row>
    <row r="623" spans="1:15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 s="12">
        <f t="shared" si="9"/>
        <v>42558.987696759257</v>
      </c>
      <c r="K623">
        <v>1465342937</v>
      </c>
      <c r="L623" t="b">
        <v>0</v>
      </c>
      <c r="M623">
        <v>3</v>
      </c>
      <c r="N623" t="b">
        <v>0</v>
      </c>
      <c r="O623" t="s">
        <v>8270</v>
      </c>
    </row>
    <row r="624" spans="1:15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 s="12">
        <f t="shared" si="9"/>
        <v>42552.774745370371</v>
      </c>
      <c r="K624">
        <v>1465670138</v>
      </c>
      <c r="L624" t="b">
        <v>0</v>
      </c>
      <c r="M624">
        <v>9</v>
      </c>
      <c r="N624" t="b">
        <v>0</v>
      </c>
      <c r="O624" t="s">
        <v>8270</v>
      </c>
    </row>
    <row r="625" spans="1:15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 s="12">
        <f t="shared" si="9"/>
        <v>42152.009224537032</v>
      </c>
      <c r="K625">
        <v>1430179997</v>
      </c>
      <c r="L625" t="b">
        <v>0</v>
      </c>
      <c r="M625">
        <v>0</v>
      </c>
      <c r="N625" t="b">
        <v>0</v>
      </c>
      <c r="O625" t="s">
        <v>8270</v>
      </c>
    </row>
    <row r="626" spans="1:15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 s="12">
        <f t="shared" si="9"/>
        <v>42138.988900462966</v>
      </c>
      <c r="K626">
        <v>1429055041</v>
      </c>
      <c r="L626" t="b">
        <v>0</v>
      </c>
      <c r="M626">
        <v>0</v>
      </c>
      <c r="N626" t="b">
        <v>0</v>
      </c>
      <c r="O626" t="s">
        <v>8270</v>
      </c>
    </row>
    <row r="627" spans="1:15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 s="12">
        <f t="shared" si="9"/>
        <v>42820.853900462964</v>
      </c>
      <c r="K627">
        <v>1487971777</v>
      </c>
      <c r="L627" t="b">
        <v>0</v>
      </c>
      <c r="M627">
        <v>0</v>
      </c>
      <c r="N627" t="b">
        <v>0</v>
      </c>
      <c r="O627" t="s">
        <v>8270</v>
      </c>
    </row>
    <row r="628" spans="1:15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 s="12">
        <f t="shared" si="9"/>
        <v>42231.556944444441</v>
      </c>
      <c r="K628">
        <v>1436793939</v>
      </c>
      <c r="L628" t="b">
        <v>0</v>
      </c>
      <c r="M628">
        <v>39</v>
      </c>
      <c r="N628" t="b">
        <v>0</v>
      </c>
      <c r="O628" t="s">
        <v>8270</v>
      </c>
    </row>
    <row r="629" spans="1:15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 s="12">
        <f t="shared" si="9"/>
        <v>42443.958333333328</v>
      </c>
      <c r="K629">
        <v>1452842511</v>
      </c>
      <c r="L629" t="b">
        <v>0</v>
      </c>
      <c r="M629">
        <v>1</v>
      </c>
      <c r="N629" t="b">
        <v>0</v>
      </c>
      <c r="O629" t="s">
        <v>8270</v>
      </c>
    </row>
    <row r="630" spans="1:15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 s="12">
        <f t="shared" si="9"/>
        <v>41833.692789351851</v>
      </c>
      <c r="K630">
        <v>1402677457</v>
      </c>
      <c r="L630" t="b">
        <v>0</v>
      </c>
      <c r="M630">
        <v>0</v>
      </c>
      <c r="N630" t="b">
        <v>0</v>
      </c>
      <c r="O630" t="s">
        <v>8270</v>
      </c>
    </row>
    <row r="631" spans="1:15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 s="12">
        <f t="shared" si="9"/>
        <v>42504.637824074074</v>
      </c>
      <c r="K631">
        <v>1460647108</v>
      </c>
      <c r="L631" t="b">
        <v>0</v>
      </c>
      <c r="M631">
        <v>3</v>
      </c>
      <c r="N631" t="b">
        <v>0</v>
      </c>
      <c r="O631" t="s">
        <v>8270</v>
      </c>
    </row>
    <row r="632" spans="1:15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 s="12">
        <f t="shared" si="9"/>
        <v>42253.215277777781</v>
      </c>
      <c r="K632">
        <v>1438959121</v>
      </c>
      <c r="L632" t="b">
        <v>0</v>
      </c>
      <c r="M632">
        <v>1</v>
      </c>
      <c r="N632" t="b">
        <v>0</v>
      </c>
      <c r="O632" t="s">
        <v>8270</v>
      </c>
    </row>
    <row r="633" spans="1:15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 s="12">
        <f t="shared" si="9"/>
        <v>42518.772326388891</v>
      </c>
      <c r="K633">
        <v>1461954729</v>
      </c>
      <c r="L633" t="b">
        <v>0</v>
      </c>
      <c r="M633">
        <v>9</v>
      </c>
      <c r="N633" t="b">
        <v>0</v>
      </c>
      <c r="O633" t="s">
        <v>8270</v>
      </c>
    </row>
    <row r="634" spans="1:15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 s="12">
        <f t="shared" si="9"/>
        <v>42333.700983796298</v>
      </c>
      <c r="K634">
        <v>1445874565</v>
      </c>
      <c r="L634" t="b">
        <v>0</v>
      </c>
      <c r="M634">
        <v>0</v>
      </c>
      <c r="N634" t="b">
        <v>0</v>
      </c>
      <c r="O634" t="s">
        <v>8270</v>
      </c>
    </row>
    <row r="635" spans="1:15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 s="12">
        <f t="shared" si="9"/>
        <v>42538.958333333328</v>
      </c>
      <c r="K635">
        <v>1463469062</v>
      </c>
      <c r="L635" t="b">
        <v>0</v>
      </c>
      <c r="M635">
        <v>25</v>
      </c>
      <c r="N635" t="b">
        <v>0</v>
      </c>
      <c r="O635" t="s">
        <v>8270</v>
      </c>
    </row>
    <row r="636" spans="1:15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 s="12">
        <f t="shared" si="9"/>
        <v>42061.928576388891</v>
      </c>
      <c r="K636">
        <v>1422397029</v>
      </c>
      <c r="L636" t="b">
        <v>0</v>
      </c>
      <c r="M636">
        <v>1</v>
      </c>
      <c r="N636" t="b">
        <v>0</v>
      </c>
      <c r="O636" t="s">
        <v>8270</v>
      </c>
    </row>
    <row r="637" spans="1:15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 s="12">
        <f t="shared" si="9"/>
        <v>42106.092152777783</v>
      </c>
      <c r="K637">
        <v>1426212762</v>
      </c>
      <c r="L637" t="b">
        <v>0</v>
      </c>
      <c r="M637">
        <v>1</v>
      </c>
      <c r="N637" t="b">
        <v>0</v>
      </c>
      <c r="O637" t="s">
        <v>8270</v>
      </c>
    </row>
    <row r="638" spans="1:15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 s="12">
        <f t="shared" si="9"/>
        <v>42161.44930555555</v>
      </c>
      <c r="K638">
        <v>1430996150</v>
      </c>
      <c r="L638" t="b">
        <v>0</v>
      </c>
      <c r="M638">
        <v>1</v>
      </c>
      <c r="N638" t="b">
        <v>0</v>
      </c>
      <c r="O638" t="s">
        <v>8270</v>
      </c>
    </row>
    <row r="639" spans="1:15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 s="12">
        <f t="shared" si="9"/>
        <v>42791.961111111115</v>
      </c>
      <c r="K639">
        <v>1485558318</v>
      </c>
      <c r="L639" t="b">
        <v>0</v>
      </c>
      <c r="M639">
        <v>0</v>
      </c>
      <c r="N639" t="b">
        <v>0</v>
      </c>
      <c r="O639" t="s">
        <v>8270</v>
      </c>
    </row>
    <row r="640" spans="1:15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 s="12">
        <f t="shared" si="9"/>
        <v>42819.55164351852</v>
      </c>
      <c r="K640">
        <v>1485267262</v>
      </c>
      <c r="L640" t="b">
        <v>0</v>
      </c>
      <c r="M640">
        <v>6</v>
      </c>
      <c r="N640" t="b">
        <v>0</v>
      </c>
      <c r="O640" t="s">
        <v>8270</v>
      </c>
    </row>
    <row r="641" spans="1:15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 s="12">
        <f t="shared" si="9"/>
        <v>41925.583275462966</v>
      </c>
      <c r="K641">
        <v>1408024795</v>
      </c>
      <c r="L641" t="b">
        <v>0</v>
      </c>
      <c r="M641">
        <v>1</v>
      </c>
      <c r="N641" t="b">
        <v>0</v>
      </c>
      <c r="O641" t="s">
        <v>8270</v>
      </c>
    </row>
    <row r="642" spans="1:15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 s="12">
        <f t="shared" si="9"/>
        <v>42698.958333333328</v>
      </c>
      <c r="K642">
        <v>1478685915</v>
      </c>
      <c r="L642" t="b">
        <v>0</v>
      </c>
      <c r="M642">
        <v>2</v>
      </c>
      <c r="N642" t="b">
        <v>1</v>
      </c>
      <c r="O642" t="s">
        <v>8271</v>
      </c>
    </row>
    <row r="643" spans="1:15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 s="12">
        <f t="shared" ref="J643:J706" si="10">(I643/86400)+DATE(1970,1,1)</f>
        <v>42229.57</v>
      </c>
      <c r="K643">
        <v>1436881248</v>
      </c>
      <c r="L643" t="b">
        <v>0</v>
      </c>
      <c r="M643">
        <v>315</v>
      </c>
      <c r="N643" t="b">
        <v>1</v>
      </c>
      <c r="O643" t="s">
        <v>8271</v>
      </c>
    </row>
    <row r="644" spans="1:15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 s="12">
        <f t="shared" si="10"/>
        <v>42235.651319444441</v>
      </c>
      <c r="K644">
        <v>1436888274</v>
      </c>
      <c r="L644" t="b">
        <v>0</v>
      </c>
      <c r="M644">
        <v>2174</v>
      </c>
      <c r="N644" t="b">
        <v>1</v>
      </c>
      <c r="O644" t="s">
        <v>8271</v>
      </c>
    </row>
    <row r="645" spans="1:15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 s="12">
        <f t="shared" si="10"/>
        <v>42155.642071759255</v>
      </c>
      <c r="K645">
        <v>1428333875</v>
      </c>
      <c r="L645" t="b">
        <v>0</v>
      </c>
      <c r="M645">
        <v>152</v>
      </c>
      <c r="N645" t="b">
        <v>1</v>
      </c>
      <c r="O645" t="s">
        <v>8271</v>
      </c>
    </row>
    <row r="646" spans="1:15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 s="12">
        <f t="shared" si="10"/>
        <v>41941.041666666664</v>
      </c>
      <c r="K646">
        <v>1410883139</v>
      </c>
      <c r="L646" t="b">
        <v>0</v>
      </c>
      <c r="M646">
        <v>1021</v>
      </c>
      <c r="N646" t="b">
        <v>1</v>
      </c>
      <c r="O646" t="s">
        <v>8271</v>
      </c>
    </row>
    <row r="647" spans="1:15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 s="12">
        <f t="shared" si="10"/>
        <v>42594.026319444441</v>
      </c>
      <c r="K647">
        <v>1468370274</v>
      </c>
      <c r="L647" t="b">
        <v>0</v>
      </c>
      <c r="M647">
        <v>237</v>
      </c>
      <c r="N647" t="b">
        <v>1</v>
      </c>
      <c r="O647" t="s">
        <v>8271</v>
      </c>
    </row>
    <row r="648" spans="1:15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 s="12">
        <f t="shared" si="10"/>
        <v>41862.852627314816</v>
      </c>
      <c r="K648">
        <v>1405196867</v>
      </c>
      <c r="L648" t="b">
        <v>0</v>
      </c>
      <c r="M648">
        <v>27</v>
      </c>
      <c r="N648" t="b">
        <v>1</v>
      </c>
      <c r="O648" t="s">
        <v>8271</v>
      </c>
    </row>
    <row r="649" spans="1:15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 s="12">
        <f t="shared" si="10"/>
        <v>42446.726261574076</v>
      </c>
      <c r="K649">
        <v>1455647149</v>
      </c>
      <c r="L649" t="b">
        <v>0</v>
      </c>
      <c r="M649">
        <v>17</v>
      </c>
      <c r="N649" t="b">
        <v>1</v>
      </c>
      <c r="O649" t="s">
        <v>8271</v>
      </c>
    </row>
    <row r="650" spans="1:15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 s="12">
        <f t="shared" si="10"/>
        <v>41926.693379629629</v>
      </c>
      <c r="K650">
        <v>1410280708</v>
      </c>
      <c r="L650" t="b">
        <v>0</v>
      </c>
      <c r="M650">
        <v>27</v>
      </c>
      <c r="N650" t="b">
        <v>1</v>
      </c>
      <c r="O650" t="s">
        <v>8271</v>
      </c>
    </row>
    <row r="651" spans="1:15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 s="12">
        <f t="shared" si="10"/>
        <v>41898.912187499998</v>
      </c>
      <c r="K651">
        <v>1409090013</v>
      </c>
      <c r="L651" t="b">
        <v>0</v>
      </c>
      <c r="M651">
        <v>82</v>
      </c>
      <c r="N651" t="b">
        <v>1</v>
      </c>
      <c r="O651" t="s">
        <v>8271</v>
      </c>
    </row>
    <row r="652" spans="1:15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 s="12">
        <f t="shared" si="10"/>
        <v>41992.078518518523</v>
      </c>
      <c r="K652">
        <v>1413766384</v>
      </c>
      <c r="L652" t="b">
        <v>0</v>
      </c>
      <c r="M652">
        <v>48</v>
      </c>
      <c r="N652" t="b">
        <v>1</v>
      </c>
      <c r="O652" t="s">
        <v>8271</v>
      </c>
    </row>
    <row r="653" spans="1:15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 s="12">
        <f t="shared" si="10"/>
        <v>41986.017488425925</v>
      </c>
      <c r="K653">
        <v>1415838311</v>
      </c>
      <c r="L653" t="b">
        <v>0</v>
      </c>
      <c r="M653">
        <v>105</v>
      </c>
      <c r="N653" t="b">
        <v>1</v>
      </c>
      <c r="O653" t="s">
        <v>8271</v>
      </c>
    </row>
    <row r="654" spans="1:15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 s="12">
        <f t="shared" si="10"/>
        <v>42705.732060185182</v>
      </c>
      <c r="K654">
        <v>1478018050</v>
      </c>
      <c r="L654" t="b">
        <v>0</v>
      </c>
      <c r="M654">
        <v>28</v>
      </c>
      <c r="N654" t="b">
        <v>1</v>
      </c>
      <c r="O654" t="s">
        <v>8271</v>
      </c>
    </row>
    <row r="655" spans="1:15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 s="12">
        <f t="shared" si="10"/>
        <v>42236.618518518517</v>
      </c>
      <c r="K655">
        <v>1436885440</v>
      </c>
      <c r="L655" t="b">
        <v>0</v>
      </c>
      <c r="M655">
        <v>1107</v>
      </c>
      <c r="N655" t="b">
        <v>1</v>
      </c>
      <c r="O655" t="s">
        <v>8271</v>
      </c>
    </row>
    <row r="656" spans="1:15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 s="12">
        <f t="shared" si="10"/>
        <v>42193.957326388889</v>
      </c>
      <c r="K656">
        <v>1433804313</v>
      </c>
      <c r="L656" t="b">
        <v>0</v>
      </c>
      <c r="M656">
        <v>1013</v>
      </c>
      <c r="N656" t="b">
        <v>1</v>
      </c>
      <c r="O656" t="s">
        <v>8271</v>
      </c>
    </row>
    <row r="657" spans="1:15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 s="12">
        <f t="shared" si="10"/>
        <v>42075.915648148148</v>
      </c>
      <c r="K657">
        <v>1423609112</v>
      </c>
      <c r="L657" t="b">
        <v>0</v>
      </c>
      <c r="M657">
        <v>274</v>
      </c>
      <c r="N657" t="b">
        <v>1</v>
      </c>
      <c r="O657" t="s">
        <v>8271</v>
      </c>
    </row>
    <row r="658" spans="1:15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 s="12">
        <f t="shared" si="10"/>
        <v>42477.76295138889</v>
      </c>
      <c r="K658">
        <v>1455736719</v>
      </c>
      <c r="L658" t="b">
        <v>0</v>
      </c>
      <c r="M658">
        <v>87</v>
      </c>
      <c r="N658" t="b">
        <v>1</v>
      </c>
      <c r="O658" t="s">
        <v>8271</v>
      </c>
    </row>
    <row r="659" spans="1:15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 s="12">
        <f t="shared" si="10"/>
        <v>42361.84574074074</v>
      </c>
      <c r="K659">
        <v>1448309872</v>
      </c>
      <c r="L659" t="b">
        <v>0</v>
      </c>
      <c r="M659">
        <v>99</v>
      </c>
      <c r="N659" t="b">
        <v>1</v>
      </c>
      <c r="O659" t="s">
        <v>8271</v>
      </c>
    </row>
    <row r="660" spans="1:15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 s="12">
        <f t="shared" si="10"/>
        <v>42211.75</v>
      </c>
      <c r="K660">
        <v>1435117889</v>
      </c>
      <c r="L660" t="b">
        <v>0</v>
      </c>
      <c r="M660">
        <v>276</v>
      </c>
      <c r="N660" t="b">
        <v>1</v>
      </c>
      <c r="O660" t="s">
        <v>8271</v>
      </c>
    </row>
    <row r="661" spans="1:15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 s="12">
        <f t="shared" si="10"/>
        <v>42239.593692129631</v>
      </c>
      <c r="K661">
        <v>1437747295</v>
      </c>
      <c r="L661" t="b">
        <v>0</v>
      </c>
      <c r="M661">
        <v>21</v>
      </c>
      <c r="N661" t="b">
        <v>1</v>
      </c>
      <c r="O661" t="s">
        <v>8271</v>
      </c>
    </row>
    <row r="662" spans="1:15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 s="12">
        <f t="shared" si="10"/>
        <v>41952.783321759256</v>
      </c>
      <c r="K662">
        <v>1412963279</v>
      </c>
      <c r="L662" t="b">
        <v>0</v>
      </c>
      <c r="M662">
        <v>18</v>
      </c>
      <c r="N662" t="b">
        <v>0</v>
      </c>
      <c r="O662" t="s">
        <v>8271</v>
      </c>
    </row>
    <row r="663" spans="1:15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 s="12">
        <f t="shared" si="10"/>
        <v>42666.645358796297</v>
      </c>
      <c r="K663">
        <v>1474644559</v>
      </c>
      <c r="L663" t="b">
        <v>0</v>
      </c>
      <c r="M663">
        <v>9</v>
      </c>
      <c r="N663" t="b">
        <v>0</v>
      </c>
      <c r="O663" t="s">
        <v>8271</v>
      </c>
    </row>
    <row r="664" spans="1:15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 s="12">
        <f t="shared" si="10"/>
        <v>42020.438043981485</v>
      </c>
      <c r="K664">
        <v>1418812247</v>
      </c>
      <c r="L664" t="b">
        <v>0</v>
      </c>
      <c r="M664">
        <v>4</v>
      </c>
      <c r="N664" t="b">
        <v>0</v>
      </c>
      <c r="O664" t="s">
        <v>8271</v>
      </c>
    </row>
    <row r="665" spans="1:15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 s="12">
        <f t="shared" si="10"/>
        <v>42203.843240740738</v>
      </c>
      <c r="K665">
        <v>1434658456</v>
      </c>
      <c r="L665" t="b">
        <v>0</v>
      </c>
      <c r="M665">
        <v>7</v>
      </c>
      <c r="N665" t="b">
        <v>0</v>
      </c>
      <c r="O665" t="s">
        <v>8271</v>
      </c>
    </row>
    <row r="666" spans="1:15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 s="12">
        <f t="shared" si="10"/>
        <v>42107.666377314818</v>
      </c>
      <c r="K666">
        <v>1426348775</v>
      </c>
      <c r="L666" t="b">
        <v>0</v>
      </c>
      <c r="M666">
        <v>29</v>
      </c>
      <c r="N666" t="b">
        <v>0</v>
      </c>
      <c r="O666" t="s">
        <v>8271</v>
      </c>
    </row>
    <row r="667" spans="1:15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 s="12">
        <f t="shared" si="10"/>
        <v>42748.711354166662</v>
      </c>
      <c r="K667">
        <v>1479143061</v>
      </c>
      <c r="L667" t="b">
        <v>0</v>
      </c>
      <c r="M667">
        <v>12</v>
      </c>
      <c r="N667" t="b">
        <v>0</v>
      </c>
      <c r="O667" t="s">
        <v>8271</v>
      </c>
    </row>
    <row r="668" spans="1:15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 s="12">
        <f t="shared" si="10"/>
        <v>41868.832152777773</v>
      </c>
      <c r="K668">
        <v>1405713498</v>
      </c>
      <c r="L668" t="b">
        <v>0</v>
      </c>
      <c r="M668">
        <v>4</v>
      </c>
      <c r="N668" t="b">
        <v>0</v>
      </c>
      <c r="O668" t="s">
        <v>8271</v>
      </c>
    </row>
    <row r="669" spans="1:15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 s="12">
        <f t="shared" si="10"/>
        <v>42672.373414351852</v>
      </c>
      <c r="K669">
        <v>1474275463</v>
      </c>
      <c r="L669" t="b">
        <v>0</v>
      </c>
      <c r="M669">
        <v>28</v>
      </c>
      <c r="N669" t="b">
        <v>0</v>
      </c>
      <c r="O669" t="s">
        <v>8271</v>
      </c>
    </row>
    <row r="670" spans="1:15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 s="12">
        <f t="shared" si="10"/>
        <v>42135.831273148149</v>
      </c>
      <c r="K670">
        <v>1427486222</v>
      </c>
      <c r="L670" t="b">
        <v>0</v>
      </c>
      <c r="M670">
        <v>25</v>
      </c>
      <c r="N670" t="b">
        <v>0</v>
      </c>
      <c r="O670" t="s">
        <v>8271</v>
      </c>
    </row>
    <row r="671" spans="1:15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 s="12">
        <f t="shared" si="10"/>
        <v>42557.625671296293</v>
      </c>
      <c r="K671">
        <v>1465225258</v>
      </c>
      <c r="L671" t="b">
        <v>0</v>
      </c>
      <c r="M671">
        <v>28</v>
      </c>
      <c r="N671" t="b">
        <v>0</v>
      </c>
      <c r="O671" t="s">
        <v>8271</v>
      </c>
    </row>
    <row r="672" spans="1:15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 s="12">
        <f t="shared" si="10"/>
        <v>42540.340277777781</v>
      </c>
      <c r="K672">
        <v>1463418120</v>
      </c>
      <c r="L672" t="b">
        <v>0</v>
      </c>
      <c r="M672">
        <v>310</v>
      </c>
      <c r="N672" t="b">
        <v>0</v>
      </c>
      <c r="O672" t="s">
        <v>8271</v>
      </c>
    </row>
    <row r="673" spans="1:15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 s="12">
        <f t="shared" si="10"/>
        <v>42018.166666666672</v>
      </c>
      <c r="K673">
        <v>1418315852</v>
      </c>
      <c r="L673" t="b">
        <v>0</v>
      </c>
      <c r="M673">
        <v>15</v>
      </c>
      <c r="N673" t="b">
        <v>0</v>
      </c>
      <c r="O673" t="s">
        <v>8271</v>
      </c>
    </row>
    <row r="674" spans="1:15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 s="12">
        <f t="shared" si="10"/>
        <v>42005.207638888889</v>
      </c>
      <c r="K674">
        <v>1417410964</v>
      </c>
      <c r="L674" t="b">
        <v>0</v>
      </c>
      <c r="M674">
        <v>215</v>
      </c>
      <c r="N674" t="b">
        <v>0</v>
      </c>
      <c r="O674" t="s">
        <v>8271</v>
      </c>
    </row>
    <row r="675" spans="1:15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 s="12">
        <f t="shared" si="10"/>
        <v>41883.840474537035</v>
      </c>
      <c r="K675">
        <v>1405714217</v>
      </c>
      <c r="L675" t="b">
        <v>0</v>
      </c>
      <c r="M675">
        <v>3</v>
      </c>
      <c r="N675" t="b">
        <v>0</v>
      </c>
      <c r="O675" t="s">
        <v>8271</v>
      </c>
    </row>
    <row r="676" spans="1:15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 s="12">
        <f t="shared" si="10"/>
        <v>41863.116053240738</v>
      </c>
      <c r="K676">
        <v>1402627627</v>
      </c>
      <c r="L676" t="b">
        <v>0</v>
      </c>
      <c r="M676">
        <v>2</v>
      </c>
      <c r="N676" t="b">
        <v>0</v>
      </c>
      <c r="O676" t="s">
        <v>8271</v>
      </c>
    </row>
    <row r="677" spans="1:15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 s="12">
        <f t="shared" si="10"/>
        <v>42005.290972222225</v>
      </c>
      <c r="K677">
        <v>1417558804</v>
      </c>
      <c r="L677" t="b">
        <v>0</v>
      </c>
      <c r="M677">
        <v>26</v>
      </c>
      <c r="N677" t="b">
        <v>0</v>
      </c>
      <c r="O677" t="s">
        <v>8271</v>
      </c>
    </row>
    <row r="678" spans="1:15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 s="12">
        <f t="shared" si="10"/>
        <v>42042.76829861111</v>
      </c>
      <c r="K678">
        <v>1420741581</v>
      </c>
      <c r="L678" t="b">
        <v>0</v>
      </c>
      <c r="M678">
        <v>24</v>
      </c>
      <c r="N678" t="b">
        <v>0</v>
      </c>
      <c r="O678" t="s">
        <v>8271</v>
      </c>
    </row>
    <row r="679" spans="1:15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 s="12">
        <f t="shared" si="10"/>
        <v>42549.403877314813</v>
      </c>
      <c r="K679">
        <v>1463218895</v>
      </c>
      <c r="L679" t="b">
        <v>0</v>
      </c>
      <c r="M679">
        <v>96</v>
      </c>
      <c r="N679" t="b">
        <v>0</v>
      </c>
      <c r="O679" t="s">
        <v>8271</v>
      </c>
    </row>
    <row r="680" spans="1:15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 s="12">
        <f t="shared" si="10"/>
        <v>42511.376597222217</v>
      </c>
      <c r="K680">
        <v>1461229338</v>
      </c>
      <c r="L680" t="b">
        <v>0</v>
      </c>
      <c r="M680">
        <v>17</v>
      </c>
      <c r="N680" t="b">
        <v>0</v>
      </c>
      <c r="O680" t="s">
        <v>8271</v>
      </c>
    </row>
    <row r="681" spans="1:15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 s="12">
        <f t="shared" si="10"/>
        <v>42616.695706018523</v>
      </c>
      <c r="K681">
        <v>1467736909</v>
      </c>
      <c r="L681" t="b">
        <v>0</v>
      </c>
      <c r="M681">
        <v>94</v>
      </c>
      <c r="N681" t="b">
        <v>0</v>
      </c>
      <c r="O681" t="s">
        <v>8271</v>
      </c>
    </row>
    <row r="682" spans="1:15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 s="12">
        <f t="shared" si="10"/>
        <v>41899.501516203702</v>
      </c>
      <c r="K682">
        <v>1407931331</v>
      </c>
      <c r="L682" t="b">
        <v>0</v>
      </c>
      <c r="M682">
        <v>129</v>
      </c>
      <c r="N682" t="b">
        <v>0</v>
      </c>
      <c r="O682" t="s">
        <v>8271</v>
      </c>
    </row>
    <row r="683" spans="1:15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 s="12">
        <f t="shared" si="10"/>
        <v>42669.805601851855</v>
      </c>
      <c r="K683">
        <v>1474917604</v>
      </c>
      <c r="L683" t="b">
        <v>0</v>
      </c>
      <c r="M683">
        <v>1</v>
      </c>
      <c r="N683" t="b">
        <v>0</v>
      </c>
      <c r="O683" t="s">
        <v>8271</v>
      </c>
    </row>
    <row r="684" spans="1:15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 s="12">
        <f t="shared" si="10"/>
        <v>42808.723634259259</v>
      </c>
      <c r="K684">
        <v>1486923722</v>
      </c>
      <c r="L684" t="b">
        <v>0</v>
      </c>
      <c r="M684">
        <v>4</v>
      </c>
      <c r="N684" t="b">
        <v>0</v>
      </c>
      <c r="O684" t="s">
        <v>8271</v>
      </c>
    </row>
    <row r="685" spans="1:15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 s="12">
        <f t="shared" si="10"/>
        <v>42674.900046296301</v>
      </c>
      <c r="K685">
        <v>1474493764</v>
      </c>
      <c r="L685" t="b">
        <v>0</v>
      </c>
      <c r="M685">
        <v>3</v>
      </c>
      <c r="N685" t="b">
        <v>0</v>
      </c>
      <c r="O685" t="s">
        <v>8271</v>
      </c>
    </row>
    <row r="686" spans="1:15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 s="12">
        <f t="shared" si="10"/>
        <v>41845.125</v>
      </c>
      <c r="K686">
        <v>1403176891</v>
      </c>
      <c r="L686" t="b">
        <v>0</v>
      </c>
      <c r="M686">
        <v>135</v>
      </c>
      <c r="N686" t="b">
        <v>0</v>
      </c>
      <c r="O686" t="s">
        <v>8271</v>
      </c>
    </row>
    <row r="687" spans="1:15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 s="12">
        <f t="shared" si="10"/>
        <v>42016.866574074069</v>
      </c>
      <c r="K687">
        <v>1417207672</v>
      </c>
      <c r="L687" t="b">
        <v>0</v>
      </c>
      <c r="M687">
        <v>10</v>
      </c>
      <c r="N687" t="b">
        <v>0</v>
      </c>
      <c r="O687" t="s">
        <v>8271</v>
      </c>
    </row>
    <row r="688" spans="1:15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 s="12">
        <f t="shared" si="10"/>
        <v>42219.673263888893</v>
      </c>
      <c r="K688">
        <v>1436026170</v>
      </c>
      <c r="L688" t="b">
        <v>0</v>
      </c>
      <c r="M688">
        <v>0</v>
      </c>
      <c r="N688" t="b">
        <v>0</v>
      </c>
      <c r="O688" t="s">
        <v>8271</v>
      </c>
    </row>
    <row r="689" spans="1:15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 s="12">
        <f t="shared" si="10"/>
        <v>42771.750613425931</v>
      </c>
      <c r="K689">
        <v>1481133653</v>
      </c>
      <c r="L689" t="b">
        <v>0</v>
      </c>
      <c r="M689">
        <v>6</v>
      </c>
      <c r="N689" t="b">
        <v>0</v>
      </c>
      <c r="O689" t="s">
        <v>8271</v>
      </c>
    </row>
    <row r="690" spans="1:15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 s="12">
        <f t="shared" si="10"/>
        <v>42292.104780092588</v>
      </c>
      <c r="K690">
        <v>1442284253</v>
      </c>
      <c r="L690" t="b">
        <v>0</v>
      </c>
      <c r="M690">
        <v>36</v>
      </c>
      <c r="N690" t="b">
        <v>0</v>
      </c>
      <c r="O690" t="s">
        <v>8271</v>
      </c>
    </row>
    <row r="691" spans="1:15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 s="12">
        <f t="shared" si="10"/>
        <v>42712.207638888889</v>
      </c>
      <c r="K691">
        <v>1478016097</v>
      </c>
      <c r="L691" t="b">
        <v>0</v>
      </c>
      <c r="M691">
        <v>336</v>
      </c>
      <c r="N691" t="b">
        <v>0</v>
      </c>
      <c r="O691" t="s">
        <v>8271</v>
      </c>
    </row>
    <row r="692" spans="1:15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 s="12">
        <f t="shared" si="10"/>
        <v>42622.25</v>
      </c>
      <c r="K692">
        <v>1469718841</v>
      </c>
      <c r="L692" t="b">
        <v>0</v>
      </c>
      <c r="M692">
        <v>34</v>
      </c>
      <c r="N692" t="b">
        <v>0</v>
      </c>
      <c r="O692" t="s">
        <v>8271</v>
      </c>
    </row>
    <row r="693" spans="1:15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 s="12">
        <f t="shared" si="10"/>
        <v>42186.028310185182</v>
      </c>
      <c r="K693">
        <v>1433292046</v>
      </c>
      <c r="L693" t="b">
        <v>0</v>
      </c>
      <c r="M693">
        <v>10</v>
      </c>
      <c r="N693" t="b">
        <v>0</v>
      </c>
      <c r="O693" t="s">
        <v>8271</v>
      </c>
    </row>
    <row r="694" spans="1:15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 s="12">
        <f t="shared" si="10"/>
        <v>42726.37572916667</v>
      </c>
      <c r="K694">
        <v>1479805263</v>
      </c>
      <c r="L694" t="b">
        <v>0</v>
      </c>
      <c r="M694">
        <v>201</v>
      </c>
      <c r="N694" t="b">
        <v>0</v>
      </c>
      <c r="O694" t="s">
        <v>8271</v>
      </c>
    </row>
    <row r="695" spans="1:15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 s="12">
        <f t="shared" si="10"/>
        <v>42124.808182870373</v>
      </c>
      <c r="K695">
        <v>1427829827</v>
      </c>
      <c r="L695" t="b">
        <v>0</v>
      </c>
      <c r="M695">
        <v>296</v>
      </c>
      <c r="N695" t="b">
        <v>0</v>
      </c>
      <c r="O695" t="s">
        <v>8271</v>
      </c>
    </row>
    <row r="696" spans="1:15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 s="12">
        <f t="shared" si="10"/>
        <v>42767.663877314815</v>
      </c>
      <c r="K696">
        <v>1483372559</v>
      </c>
      <c r="L696" t="b">
        <v>0</v>
      </c>
      <c r="M696">
        <v>7</v>
      </c>
      <c r="N696" t="b">
        <v>0</v>
      </c>
      <c r="O696" t="s">
        <v>8271</v>
      </c>
    </row>
    <row r="697" spans="1:15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 s="12">
        <f t="shared" si="10"/>
        <v>41943.521064814813</v>
      </c>
      <c r="K697">
        <v>1412166620</v>
      </c>
      <c r="L697" t="b">
        <v>0</v>
      </c>
      <c r="M697">
        <v>7</v>
      </c>
      <c r="N697" t="b">
        <v>0</v>
      </c>
      <c r="O697" t="s">
        <v>8271</v>
      </c>
    </row>
    <row r="698" spans="1:15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 s="12">
        <f t="shared" si="10"/>
        <v>41845.927106481482</v>
      </c>
      <c r="K698">
        <v>1403734502</v>
      </c>
      <c r="L698" t="b">
        <v>0</v>
      </c>
      <c r="M698">
        <v>1</v>
      </c>
      <c r="N698" t="b">
        <v>0</v>
      </c>
      <c r="O698" t="s">
        <v>8271</v>
      </c>
    </row>
    <row r="699" spans="1:15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 s="12">
        <f t="shared" si="10"/>
        <v>42403.523020833338</v>
      </c>
      <c r="K699">
        <v>1453206789</v>
      </c>
      <c r="L699" t="b">
        <v>0</v>
      </c>
      <c r="M699">
        <v>114</v>
      </c>
      <c r="N699" t="b">
        <v>0</v>
      </c>
      <c r="O699" t="s">
        <v>8271</v>
      </c>
    </row>
    <row r="700" spans="1:15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 s="12">
        <f t="shared" si="10"/>
        <v>41900.083333333336</v>
      </c>
      <c r="K700">
        <v>1408141245</v>
      </c>
      <c r="L700" t="b">
        <v>0</v>
      </c>
      <c r="M700">
        <v>29</v>
      </c>
      <c r="N700" t="b">
        <v>0</v>
      </c>
      <c r="O700" t="s">
        <v>8271</v>
      </c>
    </row>
    <row r="701" spans="1:15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 s="12">
        <f t="shared" si="10"/>
        <v>41600.666666666664</v>
      </c>
      <c r="K701">
        <v>1381923548</v>
      </c>
      <c r="L701" t="b">
        <v>0</v>
      </c>
      <c r="M701">
        <v>890</v>
      </c>
      <c r="N701" t="b">
        <v>0</v>
      </c>
      <c r="O701" t="s">
        <v>8271</v>
      </c>
    </row>
    <row r="702" spans="1:15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 s="12">
        <f t="shared" si="10"/>
        <v>42745.688437500001</v>
      </c>
      <c r="K702">
        <v>1481473881</v>
      </c>
      <c r="L702" t="b">
        <v>0</v>
      </c>
      <c r="M702">
        <v>31</v>
      </c>
      <c r="N702" t="b">
        <v>0</v>
      </c>
      <c r="O702" t="s">
        <v>8271</v>
      </c>
    </row>
    <row r="703" spans="1:15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 s="12">
        <f t="shared" si="10"/>
        <v>41843.662962962961</v>
      </c>
      <c r="K703">
        <v>1403538880</v>
      </c>
      <c r="L703" t="b">
        <v>0</v>
      </c>
      <c r="M703">
        <v>21</v>
      </c>
      <c r="N703" t="b">
        <v>0</v>
      </c>
      <c r="O703" t="s">
        <v>8271</v>
      </c>
    </row>
    <row r="704" spans="1:15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 s="12">
        <f t="shared" si="10"/>
        <v>42698.768368055556</v>
      </c>
      <c r="K704">
        <v>1477416387</v>
      </c>
      <c r="L704" t="b">
        <v>0</v>
      </c>
      <c r="M704">
        <v>37</v>
      </c>
      <c r="N704" t="b">
        <v>0</v>
      </c>
      <c r="O704" t="s">
        <v>8271</v>
      </c>
    </row>
    <row r="705" spans="1:15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 s="12">
        <f t="shared" si="10"/>
        <v>42766.98055555555</v>
      </c>
      <c r="K705">
        <v>1481150949</v>
      </c>
      <c r="L705" t="b">
        <v>0</v>
      </c>
      <c r="M705">
        <v>7</v>
      </c>
      <c r="N705" t="b">
        <v>0</v>
      </c>
      <c r="O705" t="s">
        <v>8271</v>
      </c>
    </row>
    <row r="706" spans="1:15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 s="12">
        <f t="shared" si="10"/>
        <v>42786.192916666667</v>
      </c>
      <c r="K706">
        <v>1482381468</v>
      </c>
      <c r="L706" t="b">
        <v>0</v>
      </c>
      <c r="M706">
        <v>4</v>
      </c>
      <c r="N706" t="b">
        <v>0</v>
      </c>
      <c r="O706" t="s">
        <v>8271</v>
      </c>
    </row>
    <row r="707" spans="1:15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 s="12">
        <f t="shared" ref="J707:J770" si="11">(I707/86400)+DATE(1970,1,1)</f>
        <v>42756.491643518515</v>
      </c>
      <c r="K707">
        <v>1482407278</v>
      </c>
      <c r="L707" t="b">
        <v>0</v>
      </c>
      <c r="M707">
        <v>5</v>
      </c>
      <c r="N707" t="b">
        <v>0</v>
      </c>
      <c r="O707" t="s">
        <v>8271</v>
      </c>
    </row>
    <row r="708" spans="1:15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 s="12">
        <f t="shared" si="11"/>
        <v>42718.777083333334</v>
      </c>
      <c r="K708">
        <v>1478130783</v>
      </c>
      <c r="L708" t="b">
        <v>0</v>
      </c>
      <c r="M708">
        <v>0</v>
      </c>
      <c r="N708" t="b">
        <v>0</v>
      </c>
      <c r="O708" t="s">
        <v>8271</v>
      </c>
    </row>
    <row r="709" spans="1:15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 s="12">
        <f t="shared" si="11"/>
        <v>42736.663506944446</v>
      </c>
      <c r="K709">
        <v>1479830127</v>
      </c>
      <c r="L709" t="b">
        <v>0</v>
      </c>
      <c r="M709">
        <v>456</v>
      </c>
      <c r="N709" t="b">
        <v>0</v>
      </c>
      <c r="O709" t="s">
        <v>8271</v>
      </c>
    </row>
    <row r="710" spans="1:15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 s="12">
        <f t="shared" si="11"/>
        <v>41895.581018518518</v>
      </c>
      <c r="K710">
        <v>1405432600</v>
      </c>
      <c r="L710" t="b">
        <v>0</v>
      </c>
      <c r="M710">
        <v>369</v>
      </c>
      <c r="N710" t="b">
        <v>0</v>
      </c>
      <c r="O710" t="s">
        <v>8271</v>
      </c>
    </row>
    <row r="711" spans="1:15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 s="12">
        <f t="shared" si="11"/>
        <v>41978.041192129633</v>
      </c>
      <c r="K711">
        <v>1415149159</v>
      </c>
      <c r="L711" t="b">
        <v>0</v>
      </c>
      <c r="M711">
        <v>2</v>
      </c>
      <c r="N711" t="b">
        <v>0</v>
      </c>
      <c r="O711" t="s">
        <v>8271</v>
      </c>
    </row>
    <row r="712" spans="1:15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 s="12">
        <f t="shared" si="11"/>
        <v>41871.030555555553</v>
      </c>
      <c r="K712">
        <v>1405640302</v>
      </c>
      <c r="L712" t="b">
        <v>0</v>
      </c>
      <c r="M712">
        <v>0</v>
      </c>
      <c r="N712" t="b">
        <v>0</v>
      </c>
      <c r="O712" t="s">
        <v>8271</v>
      </c>
    </row>
    <row r="713" spans="1:15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 s="12">
        <f t="shared" si="11"/>
        <v>42718.500787037032</v>
      </c>
      <c r="K713">
        <v>1478257268</v>
      </c>
      <c r="L713" t="b">
        <v>0</v>
      </c>
      <c r="M713">
        <v>338</v>
      </c>
      <c r="N713" t="b">
        <v>0</v>
      </c>
      <c r="O713" t="s">
        <v>8271</v>
      </c>
    </row>
    <row r="714" spans="1:15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 s="12">
        <f t="shared" si="11"/>
        <v>42414.680925925924</v>
      </c>
      <c r="K714">
        <v>1452874832</v>
      </c>
      <c r="L714" t="b">
        <v>0</v>
      </c>
      <c r="M714">
        <v>4</v>
      </c>
      <c r="N714" t="b">
        <v>0</v>
      </c>
      <c r="O714" t="s">
        <v>8271</v>
      </c>
    </row>
    <row r="715" spans="1:15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 s="12">
        <f t="shared" si="11"/>
        <v>42526.529305555552</v>
      </c>
      <c r="K715">
        <v>1462538532</v>
      </c>
      <c r="L715" t="b">
        <v>0</v>
      </c>
      <c r="M715">
        <v>1</v>
      </c>
      <c r="N715" t="b">
        <v>0</v>
      </c>
      <c r="O715" t="s">
        <v>8271</v>
      </c>
    </row>
    <row r="716" spans="1:15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 s="12">
        <f t="shared" si="11"/>
        <v>42794.787986111114</v>
      </c>
      <c r="K716">
        <v>1483124082</v>
      </c>
      <c r="L716" t="b">
        <v>0</v>
      </c>
      <c r="M716">
        <v>28</v>
      </c>
      <c r="N716" t="b">
        <v>0</v>
      </c>
      <c r="O716" t="s">
        <v>8271</v>
      </c>
    </row>
    <row r="717" spans="1:15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 s="12">
        <f t="shared" si="11"/>
        <v>42313.132407407407</v>
      </c>
      <c r="K717">
        <v>1443233440</v>
      </c>
      <c r="L717" t="b">
        <v>0</v>
      </c>
      <c r="M717">
        <v>12</v>
      </c>
      <c r="N717" t="b">
        <v>0</v>
      </c>
      <c r="O717" t="s">
        <v>8271</v>
      </c>
    </row>
    <row r="718" spans="1:15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 s="12">
        <f t="shared" si="11"/>
        <v>41974</v>
      </c>
      <c r="K718">
        <v>1414511307</v>
      </c>
      <c r="L718" t="b">
        <v>0</v>
      </c>
      <c r="M718">
        <v>16</v>
      </c>
      <c r="N718" t="b">
        <v>0</v>
      </c>
      <c r="O718" t="s">
        <v>8271</v>
      </c>
    </row>
    <row r="719" spans="1:15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 s="12">
        <f t="shared" si="11"/>
        <v>41887.854189814811</v>
      </c>
      <c r="K719">
        <v>1407357002</v>
      </c>
      <c r="L719" t="b">
        <v>0</v>
      </c>
      <c r="M719">
        <v>4</v>
      </c>
      <c r="N719" t="b">
        <v>0</v>
      </c>
      <c r="O719" t="s">
        <v>8271</v>
      </c>
    </row>
    <row r="720" spans="1:15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 s="12">
        <f t="shared" si="11"/>
        <v>42784.249305555553</v>
      </c>
      <c r="K720">
        <v>1484684247</v>
      </c>
      <c r="L720" t="b">
        <v>0</v>
      </c>
      <c r="M720">
        <v>4</v>
      </c>
      <c r="N720" t="b">
        <v>0</v>
      </c>
      <c r="O720" t="s">
        <v>8271</v>
      </c>
    </row>
    <row r="721" spans="1:15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 s="12">
        <f t="shared" si="11"/>
        <v>42423.040231481486</v>
      </c>
      <c r="K721">
        <v>1454979476</v>
      </c>
      <c r="L721" t="b">
        <v>0</v>
      </c>
      <c r="M721">
        <v>10</v>
      </c>
      <c r="N721" t="b">
        <v>0</v>
      </c>
      <c r="O721" t="s">
        <v>8271</v>
      </c>
    </row>
    <row r="722" spans="1:15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 s="12">
        <f t="shared" si="11"/>
        <v>40937.649201388893</v>
      </c>
      <c r="K722">
        <v>1325432091</v>
      </c>
      <c r="L722" t="b">
        <v>0</v>
      </c>
      <c r="M722">
        <v>41</v>
      </c>
      <c r="N722" t="b">
        <v>1</v>
      </c>
      <c r="O722" t="s">
        <v>8272</v>
      </c>
    </row>
    <row r="723" spans="1:15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 s="12">
        <f t="shared" si="11"/>
        <v>41852.571840277778</v>
      </c>
      <c r="K723">
        <v>1403012607</v>
      </c>
      <c r="L723" t="b">
        <v>0</v>
      </c>
      <c r="M723">
        <v>119</v>
      </c>
      <c r="N723" t="b">
        <v>1</v>
      </c>
      <c r="O723" t="s">
        <v>8272</v>
      </c>
    </row>
    <row r="724" spans="1:15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 s="12">
        <f t="shared" si="11"/>
        <v>41007.76363425926</v>
      </c>
      <c r="K724">
        <v>1331320778</v>
      </c>
      <c r="L724" t="b">
        <v>0</v>
      </c>
      <c r="M724">
        <v>153</v>
      </c>
      <c r="N724" t="b">
        <v>1</v>
      </c>
      <c r="O724" t="s">
        <v>8272</v>
      </c>
    </row>
    <row r="725" spans="1:15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 s="12">
        <f t="shared" si="11"/>
        <v>42215.165972222225</v>
      </c>
      <c r="K725">
        <v>1435606549</v>
      </c>
      <c r="L725" t="b">
        <v>0</v>
      </c>
      <c r="M725">
        <v>100</v>
      </c>
      <c r="N725" t="b">
        <v>1</v>
      </c>
      <c r="O725" t="s">
        <v>8272</v>
      </c>
    </row>
    <row r="726" spans="1:15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 s="12">
        <f t="shared" si="11"/>
        <v>40724.638460648144</v>
      </c>
      <c r="K726">
        <v>1306855163</v>
      </c>
      <c r="L726" t="b">
        <v>0</v>
      </c>
      <c r="M726">
        <v>143</v>
      </c>
      <c r="N726" t="b">
        <v>1</v>
      </c>
      <c r="O726" t="s">
        <v>8272</v>
      </c>
    </row>
    <row r="727" spans="1:15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 s="12">
        <f t="shared" si="11"/>
        <v>42351.626296296294</v>
      </c>
      <c r="K727">
        <v>1447426912</v>
      </c>
      <c r="L727" t="b">
        <v>0</v>
      </c>
      <c r="M727">
        <v>140</v>
      </c>
      <c r="N727" t="b">
        <v>1</v>
      </c>
      <c r="O727" t="s">
        <v>8272</v>
      </c>
    </row>
    <row r="728" spans="1:15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 s="12">
        <f t="shared" si="11"/>
        <v>41376.042673611111</v>
      </c>
      <c r="K728">
        <v>1363136487</v>
      </c>
      <c r="L728" t="b">
        <v>0</v>
      </c>
      <c r="M728">
        <v>35</v>
      </c>
      <c r="N728" t="b">
        <v>1</v>
      </c>
      <c r="O728" t="s">
        <v>8272</v>
      </c>
    </row>
    <row r="729" spans="1:15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 s="12">
        <f t="shared" si="11"/>
        <v>41288.888888888891</v>
      </c>
      <c r="K729">
        <v>1354580949</v>
      </c>
      <c r="L729" t="b">
        <v>0</v>
      </c>
      <c r="M729">
        <v>149</v>
      </c>
      <c r="N729" t="b">
        <v>1</v>
      </c>
      <c r="O729" t="s">
        <v>8272</v>
      </c>
    </row>
    <row r="730" spans="1:15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 s="12">
        <f t="shared" si="11"/>
        <v>40776.837465277778</v>
      </c>
      <c r="K730">
        <v>1310069157</v>
      </c>
      <c r="L730" t="b">
        <v>0</v>
      </c>
      <c r="M730">
        <v>130</v>
      </c>
      <c r="N730" t="b">
        <v>1</v>
      </c>
      <c r="O730" t="s">
        <v>8272</v>
      </c>
    </row>
    <row r="731" spans="1:15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 s="12">
        <f t="shared" si="11"/>
        <v>41171.185891203706</v>
      </c>
      <c r="K731">
        <v>1342844861</v>
      </c>
      <c r="L731" t="b">
        <v>0</v>
      </c>
      <c r="M731">
        <v>120</v>
      </c>
      <c r="N731" t="b">
        <v>1</v>
      </c>
      <c r="O731" t="s">
        <v>8272</v>
      </c>
    </row>
    <row r="732" spans="1:15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 s="12">
        <f t="shared" si="11"/>
        <v>40884.745266203703</v>
      </c>
      <c r="K732">
        <v>1320688391</v>
      </c>
      <c r="L732" t="b">
        <v>0</v>
      </c>
      <c r="M732">
        <v>265</v>
      </c>
      <c r="N732" t="b">
        <v>1</v>
      </c>
      <c r="O732" t="s">
        <v>8272</v>
      </c>
    </row>
    <row r="733" spans="1:15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 s="12">
        <f t="shared" si="11"/>
        <v>40930.25</v>
      </c>
      <c r="K733">
        <v>1322852747</v>
      </c>
      <c r="L733" t="b">
        <v>0</v>
      </c>
      <c r="M733">
        <v>71</v>
      </c>
      <c r="N733" t="b">
        <v>1</v>
      </c>
      <c r="O733" t="s">
        <v>8272</v>
      </c>
    </row>
    <row r="734" spans="1:15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 s="12">
        <f t="shared" si="11"/>
        <v>41546.424317129626</v>
      </c>
      <c r="K734">
        <v>1375265461</v>
      </c>
      <c r="L734" t="b">
        <v>0</v>
      </c>
      <c r="M734">
        <v>13</v>
      </c>
      <c r="N734" t="b">
        <v>1</v>
      </c>
      <c r="O734" t="s">
        <v>8272</v>
      </c>
    </row>
    <row r="735" spans="1:15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 s="12">
        <f t="shared" si="11"/>
        <v>41628.420046296298</v>
      </c>
      <c r="K735">
        <v>1384941892</v>
      </c>
      <c r="L735" t="b">
        <v>0</v>
      </c>
      <c r="M735">
        <v>169</v>
      </c>
      <c r="N735" t="b">
        <v>1</v>
      </c>
      <c r="O735" t="s">
        <v>8272</v>
      </c>
    </row>
    <row r="736" spans="1:15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 s="12">
        <f t="shared" si="11"/>
        <v>42133.208333333328</v>
      </c>
      <c r="K736">
        <v>1428465420</v>
      </c>
      <c r="L736" t="b">
        <v>0</v>
      </c>
      <c r="M736">
        <v>57</v>
      </c>
      <c r="N736" t="b">
        <v>1</v>
      </c>
      <c r="O736" t="s">
        <v>8272</v>
      </c>
    </row>
    <row r="737" spans="1:15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 s="12">
        <f t="shared" si="11"/>
        <v>41977.027083333334</v>
      </c>
      <c r="K737">
        <v>1414975346</v>
      </c>
      <c r="L737" t="b">
        <v>0</v>
      </c>
      <c r="M737">
        <v>229</v>
      </c>
      <c r="N737" t="b">
        <v>1</v>
      </c>
      <c r="O737" t="s">
        <v>8272</v>
      </c>
    </row>
    <row r="738" spans="1:15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 s="12">
        <f t="shared" si="11"/>
        <v>41599.207638888889</v>
      </c>
      <c r="K738">
        <v>1383327440</v>
      </c>
      <c r="L738" t="b">
        <v>0</v>
      </c>
      <c r="M738">
        <v>108</v>
      </c>
      <c r="N738" t="b">
        <v>1</v>
      </c>
      <c r="O738" t="s">
        <v>8272</v>
      </c>
    </row>
    <row r="739" spans="1:15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 s="12">
        <f t="shared" si="11"/>
        <v>41684.833333333336</v>
      </c>
      <c r="K739">
        <v>1390890987</v>
      </c>
      <c r="L739" t="b">
        <v>0</v>
      </c>
      <c r="M739">
        <v>108</v>
      </c>
      <c r="N739" t="b">
        <v>1</v>
      </c>
      <c r="O739" t="s">
        <v>8272</v>
      </c>
    </row>
    <row r="740" spans="1:15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 s="12">
        <f t="shared" si="11"/>
        <v>41974.207638888889</v>
      </c>
      <c r="K740">
        <v>1414765794</v>
      </c>
      <c r="L740" t="b">
        <v>0</v>
      </c>
      <c r="M740">
        <v>41</v>
      </c>
      <c r="N740" t="b">
        <v>1</v>
      </c>
      <c r="O740" t="s">
        <v>8272</v>
      </c>
    </row>
    <row r="741" spans="1:15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 s="12">
        <f t="shared" si="11"/>
        <v>41862.502650462964</v>
      </c>
      <c r="K741">
        <v>1404907429</v>
      </c>
      <c r="L741" t="b">
        <v>0</v>
      </c>
      <c r="M741">
        <v>139</v>
      </c>
      <c r="N741" t="b">
        <v>1</v>
      </c>
      <c r="O741" t="s">
        <v>8272</v>
      </c>
    </row>
    <row r="742" spans="1:15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 s="12">
        <f t="shared" si="11"/>
        <v>42176.146782407406</v>
      </c>
      <c r="K742">
        <v>1433647882</v>
      </c>
      <c r="L742" t="b">
        <v>0</v>
      </c>
      <c r="M742">
        <v>19</v>
      </c>
      <c r="N742" t="b">
        <v>1</v>
      </c>
      <c r="O742" t="s">
        <v>8272</v>
      </c>
    </row>
    <row r="743" spans="1:15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 s="12">
        <f t="shared" si="11"/>
        <v>41436.648217592592</v>
      </c>
      <c r="K743">
        <v>1367940806</v>
      </c>
      <c r="L743" t="b">
        <v>0</v>
      </c>
      <c r="M743">
        <v>94</v>
      </c>
      <c r="N743" t="b">
        <v>1</v>
      </c>
      <c r="O743" t="s">
        <v>8272</v>
      </c>
    </row>
    <row r="744" spans="1:15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 s="12">
        <f t="shared" si="11"/>
        <v>41719.876296296294</v>
      </c>
      <c r="K744">
        <v>1392847312</v>
      </c>
      <c r="L744" t="b">
        <v>0</v>
      </c>
      <c r="M744">
        <v>23</v>
      </c>
      <c r="N744" t="b">
        <v>1</v>
      </c>
      <c r="O744" t="s">
        <v>8272</v>
      </c>
    </row>
    <row r="745" spans="1:15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 s="12">
        <f t="shared" si="11"/>
        <v>41015.875</v>
      </c>
      <c r="K745">
        <v>1332435685</v>
      </c>
      <c r="L745" t="b">
        <v>0</v>
      </c>
      <c r="M745">
        <v>15</v>
      </c>
      <c r="N745" t="b">
        <v>1</v>
      </c>
      <c r="O745" t="s">
        <v>8272</v>
      </c>
    </row>
    <row r="746" spans="1:15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 s="12">
        <f t="shared" si="11"/>
        <v>41256.95721064815</v>
      </c>
      <c r="K746">
        <v>1352847503</v>
      </c>
      <c r="L746" t="b">
        <v>0</v>
      </c>
      <c r="M746">
        <v>62</v>
      </c>
      <c r="N746" t="b">
        <v>1</v>
      </c>
      <c r="O746" t="s">
        <v>8272</v>
      </c>
    </row>
    <row r="747" spans="1:15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 s="12">
        <f t="shared" si="11"/>
        <v>41397.572280092594</v>
      </c>
      <c r="K747">
        <v>1364996645</v>
      </c>
      <c r="L747" t="b">
        <v>0</v>
      </c>
      <c r="M747">
        <v>74</v>
      </c>
      <c r="N747" t="b">
        <v>1</v>
      </c>
      <c r="O747" t="s">
        <v>8272</v>
      </c>
    </row>
    <row r="748" spans="1:15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 s="12">
        <f t="shared" si="11"/>
        <v>41175.165972222225</v>
      </c>
      <c r="K748">
        <v>1346806909</v>
      </c>
      <c r="L748" t="b">
        <v>0</v>
      </c>
      <c r="M748">
        <v>97</v>
      </c>
      <c r="N748" t="b">
        <v>1</v>
      </c>
      <c r="O748" t="s">
        <v>8272</v>
      </c>
    </row>
    <row r="749" spans="1:15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 s="12">
        <f t="shared" si="11"/>
        <v>42019.454166666663</v>
      </c>
      <c r="K749">
        <v>1418649019</v>
      </c>
      <c r="L749" t="b">
        <v>0</v>
      </c>
      <c r="M749">
        <v>55</v>
      </c>
      <c r="N749" t="b">
        <v>1</v>
      </c>
      <c r="O749" t="s">
        <v>8272</v>
      </c>
    </row>
    <row r="750" spans="1:15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 s="12">
        <f t="shared" si="11"/>
        <v>41861.846828703703</v>
      </c>
      <c r="K750">
        <v>1405109966</v>
      </c>
      <c r="L750" t="b">
        <v>0</v>
      </c>
      <c r="M750">
        <v>44</v>
      </c>
      <c r="N750" t="b">
        <v>1</v>
      </c>
      <c r="O750" t="s">
        <v>8272</v>
      </c>
    </row>
    <row r="751" spans="1:15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 s="12">
        <f t="shared" si="11"/>
        <v>42763.94131944445</v>
      </c>
      <c r="K751">
        <v>1483050930</v>
      </c>
      <c r="L751" t="b">
        <v>0</v>
      </c>
      <c r="M751">
        <v>110</v>
      </c>
      <c r="N751" t="b">
        <v>1</v>
      </c>
      <c r="O751" t="s">
        <v>8272</v>
      </c>
    </row>
    <row r="752" spans="1:15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 s="12">
        <f t="shared" si="11"/>
        <v>41329.878148148149</v>
      </c>
      <c r="K752">
        <v>1359147872</v>
      </c>
      <c r="L752" t="b">
        <v>0</v>
      </c>
      <c r="M752">
        <v>59</v>
      </c>
      <c r="N752" t="b">
        <v>1</v>
      </c>
      <c r="O752" t="s">
        <v>8272</v>
      </c>
    </row>
    <row r="753" spans="1:15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 s="12">
        <f t="shared" si="11"/>
        <v>40759.630497685182</v>
      </c>
      <c r="K753">
        <v>1308496075</v>
      </c>
      <c r="L753" t="b">
        <v>0</v>
      </c>
      <c r="M753">
        <v>62</v>
      </c>
      <c r="N753" t="b">
        <v>1</v>
      </c>
      <c r="O753" t="s">
        <v>8272</v>
      </c>
    </row>
    <row r="754" spans="1:15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 s="12">
        <f t="shared" si="11"/>
        <v>42659.458333333328</v>
      </c>
      <c r="K754">
        <v>1474884417</v>
      </c>
      <c r="L754" t="b">
        <v>0</v>
      </c>
      <c r="M754">
        <v>105</v>
      </c>
      <c r="N754" t="b">
        <v>1</v>
      </c>
      <c r="O754" t="s">
        <v>8272</v>
      </c>
    </row>
    <row r="755" spans="1:15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 s="12">
        <f t="shared" si="11"/>
        <v>42049.590173611112</v>
      </c>
      <c r="K755">
        <v>1421330991</v>
      </c>
      <c r="L755" t="b">
        <v>0</v>
      </c>
      <c r="M755">
        <v>26</v>
      </c>
      <c r="N755" t="b">
        <v>1</v>
      </c>
      <c r="O755" t="s">
        <v>8272</v>
      </c>
    </row>
    <row r="756" spans="1:15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 s="12">
        <f t="shared" si="11"/>
        <v>41279.749085648145</v>
      </c>
      <c r="K756">
        <v>1354816721</v>
      </c>
      <c r="L756" t="b">
        <v>0</v>
      </c>
      <c r="M756">
        <v>49</v>
      </c>
      <c r="N756" t="b">
        <v>1</v>
      </c>
      <c r="O756" t="s">
        <v>8272</v>
      </c>
    </row>
    <row r="757" spans="1:15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 s="12">
        <f t="shared" si="11"/>
        <v>41414.02847222222</v>
      </c>
      <c r="K757">
        <v>1366381877</v>
      </c>
      <c r="L757" t="b">
        <v>0</v>
      </c>
      <c r="M757">
        <v>68</v>
      </c>
      <c r="N757" t="b">
        <v>1</v>
      </c>
      <c r="O757" t="s">
        <v>8272</v>
      </c>
    </row>
    <row r="758" spans="1:15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 s="12">
        <f t="shared" si="11"/>
        <v>40651.725219907406</v>
      </c>
      <c r="K758">
        <v>1297880659</v>
      </c>
      <c r="L758" t="b">
        <v>0</v>
      </c>
      <c r="M758">
        <v>22</v>
      </c>
      <c r="N758" t="b">
        <v>1</v>
      </c>
      <c r="O758" t="s">
        <v>8272</v>
      </c>
    </row>
    <row r="759" spans="1:15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 s="12">
        <f t="shared" si="11"/>
        <v>41249.054560185185</v>
      </c>
      <c r="K759">
        <v>1353547114</v>
      </c>
      <c r="L759" t="b">
        <v>0</v>
      </c>
      <c r="M759">
        <v>18</v>
      </c>
      <c r="N759" t="b">
        <v>1</v>
      </c>
      <c r="O759" t="s">
        <v>8272</v>
      </c>
    </row>
    <row r="760" spans="1:15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 s="12">
        <f t="shared" si="11"/>
        <v>40459.836435185185</v>
      </c>
      <c r="K760">
        <v>1283976268</v>
      </c>
      <c r="L760" t="b">
        <v>0</v>
      </c>
      <c r="M760">
        <v>19</v>
      </c>
      <c r="N760" t="b">
        <v>1</v>
      </c>
      <c r="O760" t="s">
        <v>8272</v>
      </c>
    </row>
    <row r="761" spans="1:15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 s="12">
        <f t="shared" si="11"/>
        <v>41829.330312500002</v>
      </c>
      <c r="K761">
        <v>1401436539</v>
      </c>
      <c r="L761" t="b">
        <v>0</v>
      </c>
      <c r="M761">
        <v>99</v>
      </c>
      <c r="N761" t="b">
        <v>1</v>
      </c>
      <c r="O761" t="s">
        <v>8272</v>
      </c>
    </row>
    <row r="762" spans="1:15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 s="12">
        <f t="shared" si="11"/>
        <v>42700.805706018524</v>
      </c>
      <c r="K762">
        <v>1477592413</v>
      </c>
      <c r="L762" t="b">
        <v>0</v>
      </c>
      <c r="M762">
        <v>0</v>
      </c>
      <c r="N762" t="b">
        <v>0</v>
      </c>
      <c r="O762" t="s">
        <v>8273</v>
      </c>
    </row>
    <row r="763" spans="1:15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 s="12">
        <f t="shared" si="11"/>
        <v>41672.751458333332</v>
      </c>
      <c r="K763">
        <v>1388772126</v>
      </c>
      <c r="L763" t="b">
        <v>0</v>
      </c>
      <c r="M763">
        <v>6</v>
      </c>
      <c r="N763" t="b">
        <v>0</v>
      </c>
      <c r="O763" t="s">
        <v>8273</v>
      </c>
    </row>
    <row r="764" spans="1:15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 s="12">
        <f t="shared" si="11"/>
        <v>42708.25</v>
      </c>
      <c r="K764">
        <v>1479328570</v>
      </c>
      <c r="L764" t="b">
        <v>0</v>
      </c>
      <c r="M764">
        <v>0</v>
      </c>
      <c r="N764" t="b">
        <v>0</v>
      </c>
      <c r="O764" t="s">
        <v>8273</v>
      </c>
    </row>
    <row r="765" spans="1:15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 s="12">
        <f t="shared" si="11"/>
        <v>41501.446851851855</v>
      </c>
      <c r="K765">
        <v>1373971408</v>
      </c>
      <c r="L765" t="b">
        <v>0</v>
      </c>
      <c r="M765">
        <v>1</v>
      </c>
      <c r="N765" t="b">
        <v>0</v>
      </c>
      <c r="O765" t="s">
        <v>8273</v>
      </c>
    </row>
    <row r="766" spans="1:15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 s="12">
        <f t="shared" si="11"/>
        <v>42257.173159722224</v>
      </c>
      <c r="K766">
        <v>1439266161</v>
      </c>
      <c r="L766" t="b">
        <v>0</v>
      </c>
      <c r="M766">
        <v>0</v>
      </c>
      <c r="N766" t="b">
        <v>0</v>
      </c>
      <c r="O766" t="s">
        <v>8273</v>
      </c>
    </row>
    <row r="767" spans="1:15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 s="12">
        <f t="shared" si="11"/>
        <v>41931.542638888888</v>
      </c>
      <c r="K767">
        <v>1411131684</v>
      </c>
      <c r="L767" t="b">
        <v>0</v>
      </c>
      <c r="M767">
        <v>44</v>
      </c>
      <c r="N767" t="b">
        <v>0</v>
      </c>
      <c r="O767" t="s">
        <v>8273</v>
      </c>
    </row>
    <row r="768" spans="1:15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 s="12">
        <f t="shared" si="11"/>
        <v>42051.783368055556</v>
      </c>
      <c r="K768">
        <v>1421520483</v>
      </c>
      <c r="L768" t="b">
        <v>0</v>
      </c>
      <c r="M768">
        <v>0</v>
      </c>
      <c r="N768" t="b">
        <v>0</v>
      </c>
      <c r="O768" t="s">
        <v>8273</v>
      </c>
    </row>
    <row r="769" spans="1:15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 s="12">
        <f t="shared" si="11"/>
        <v>42145.143634259264</v>
      </c>
      <c r="K769">
        <v>1429586810</v>
      </c>
      <c r="L769" t="b">
        <v>0</v>
      </c>
      <c r="M769">
        <v>3</v>
      </c>
      <c r="N769" t="b">
        <v>0</v>
      </c>
      <c r="O769" t="s">
        <v>8273</v>
      </c>
    </row>
    <row r="770" spans="1:15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 s="12">
        <f t="shared" si="11"/>
        <v>41624.207060185188</v>
      </c>
      <c r="K770">
        <v>1384577890</v>
      </c>
      <c r="L770" t="b">
        <v>0</v>
      </c>
      <c r="M770">
        <v>0</v>
      </c>
      <c r="N770" t="b">
        <v>0</v>
      </c>
      <c r="O770" t="s">
        <v>8273</v>
      </c>
    </row>
    <row r="771" spans="1:15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 s="12">
        <f t="shared" ref="J771:J834" si="12">(I771/86400)+DATE(1970,1,1)</f>
        <v>41634.996458333335</v>
      </c>
      <c r="K771">
        <v>1385510094</v>
      </c>
      <c r="L771" t="b">
        <v>0</v>
      </c>
      <c r="M771">
        <v>52</v>
      </c>
      <c r="N771" t="b">
        <v>0</v>
      </c>
      <c r="O771" t="s">
        <v>8273</v>
      </c>
    </row>
    <row r="772" spans="1:15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 s="12">
        <f t="shared" si="12"/>
        <v>41329.9996412037</v>
      </c>
      <c r="K772">
        <v>1358294369</v>
      </c>
      <c r="L772" t="b">
        <v>0</v>
      </c>
      <c r="M772">
        <v>0</v>
      </c>
      <c r="N772" t="b">
        <v>0</v>
      </c>
      <c r="O772" t="s">
        <v>8273</v>
      </c>
    </row>
    <row r="773" spans="1:15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 s="12">
        <f t="shared" si="12"/>
        <v>42399.824097222227</v>
      </c>
      <c r="K773">
        <v>1449863202</v>
      </c>
      <c r="L773" t="b">
        <v>0</v>
      </c>
      <c r="M773">
        <v>1</v>
      </c>
      <c r="N773" t="b">
        <v>0</v>
      </c>
      <c r="O773" t="s">
        <v>8273</v>
      </c>
    </row>
    <row r="774" spans="1:15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 s="12">
        <f t="shared" si="12"/>
        <v>40118.165972222225</v>
      </c>
      <c r="K774">
        <v>1252718519</v>
      </c>
      <c r="L774" t="b">
        <v>0</v>
      </c>
      <c r="M774">
        <v>1</v>
      </c>
      <c r="N774" t="b">
        <v>0</v>
      </c>
      <c r="O774" t="s">
        <v>8273</v>
      </c>
    </row>
    <row r="775" spans="1:15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 s="12">
        <f t="shared" si="12"/>
        <v>42134.959027777775</v>
      </c>
      <c r="K775">
        <v>1428341985</v>
      </c>
      <c r="L775" t="b">
        <v>0</v>
      </c>
      <c r="M775">
        <v>2</v>
      </c>
      <c r="N775" t="b">
        <v>0</v>
      </c>
      <c r="O775" t="s">
        <v>8273</v>
      </c>
    </row>
    <row r="776" spans="1:15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 s="12">
        <f t="shared" si="12"/>
        <v>41693.780300925922</v>
      </c>
      <c r="K776">
        <v>1390589018</v>
      </c>
      <c r="L776" t="b">
        <v>0</v>
      </c>
      <c r="M776">
        <v>9</v>
      </c>
      <c r="N776" t="b">
        <v>0</v>
      </c>
      <c r="O776" t="s">
        <v>8273</v>
      </c>
    </row>
    <row r="777" spans="1:15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 s="12">
        <f t="shared" si="12"/>
        <v>40893.060127314813</v>
      </c>
      <c r="K777">
        <v>1321406795</v>
      </c>
      <c r="L777" t="b">
        <v>0</v>
      </c>
      <c r="M777">
        <v>5</v>
      </c>
      <c r="N777" t="b">
        <v>0</v>
      </c>
      <c r="O777" t="s">
        <v>8273</v>
      </c>
    </row>
    <row r="778" spans="1:15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 s="12">
        <f t="shared" si="12"/>
        <v>42288.208333333328</v>
      </c>
      <c r="K778">
        <v>1441297645</v>
      </c>
      <c r="L778" t="b">
        <v>0</v>
      </c>
      <c r="M778">
        <v>57</v>
      </c>
      <c r="N778" t="b">
        <v>0</v>
      </c>
      <c r="O778" t="s">
        <v>8273</v>
      </c>
    </row>
    <row r="779" spans="1:15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 s="12">
        <f t="shared" si="12"/>
        <v>41486.981215277774</v>
      </c>
      <c r="K779">
        <v>1372721577</v>
      </c>
      <c r="L779" t="b">
        <v>0</v>
      </c>
      <c r="M779">
        <v>3</v>
      </c>
      <c r="N779" t="b">
        <v>0</v>
      </c>
      <c r="O779" t="s">
        <v>8273</v>
      </c>
    </row>
    <row r="780" spans="1:15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 s="12">
        <f t="shared" si="12"/>
        <v>41759.702314814815</v>
      </c>
      <c r="K780">
        <v>1396284680</v>
      </c>
      <c r="L780" t="b">
        <v>0</v>
      </c>
      <c r="M780">
        <v>1</v>
      </c>
      <c r="N780" t="b">
        <v>0</v>
      </c>
      <c r="O780" t="s">
        <v>8273</v>
      </c>
    </row>
    <row r="781" spans="1:15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 s="12">
        <f t="shared" si="12"/>
        <v>40466.166666666664</v>
      </c>
      <c r="K781">
        <v>1284567905</v>
      </c>
      <c r="L781" t="b">
        <v>0</v>
      </c>
      <c r="M781">
        <v>6</v>
      </c>
      <c r="N781" t="b">
        <v>0</v>
      </c>
      <c r="O781" t="s">
        <v>8273</v>
      </c>
    </row>
    <row r="782" spans="1:15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 s="12">
        <f t="shared" si="12"/>
        <v>40666.673900462964</v>
      </c>
      <c r="K782">
        <v>1301847025</v>
      </c>
      <c r="L782" t="b">
        <v>0</v>
      </c>
      <c r="M782">
        <v>27</v>
      </c>
      <c r="N782" t="b">
        <v>1</v>
      </c>
      <c r="O782" t="s">
        <v>8274</v>
      </c>
    </row>
    <row r="783" spans="1:15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 s="12">
        <f t="shared" si="12"/>
        <v>41433.000856481478</v>
      </c>
      <c r="K783">
        <v>1368057674</v>
      </c>
      <c r="L783" t="b">
        <v>0</v>
      </c>
      <c r="M783">
        <v>25</v>
      </c>
      <c r="N783" t="b">
        <v>1</v>
      </c>
      <c r="O783" t="s">
        <v>8274</v>
      </c>
    </row>
    <row r="784" spans="1:15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 s="12">
        <f t="shared" si="12"/>
        <v>41146.758125</v>
      </c>
      <c r="K784">
        <v>1343326302</v>
      </c>
      <c r="L784" t="b">
        <v>0</v>
      </c>
      <c r="M784">
        <v>14</v>
      </c>
      <c r="N784" t="b">
        <v>1</v>
      </c>
      <c r="O784" t="s">
        <v>8274</v>
      </c>
    </row>
    <row r="785" spans="1:15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 s="12">
        <f t="shared" si="12"/>
        <v>41026.916666666664</v>
      </c>
      <c r="K785">
        <v>1332182049</v>
      </c>
      <c r="L785" t="b">
        <v>0</v>
      </c>
      <c r="M785">
        <v>35</v>
      </c>
      <c r="N785" t="b">
        <v>1</v>
      </c>
      <c r="O785" t="s">
        <v>8274</v>
      </c>
    </row>
    <row r="786" spans="1:15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 s="12">
        <f t="shared" si="12"/>
        <v>41715.107858796298</v>
      </c>
      <c r="K786">
        <v>1391571319</v>
      </c>
      <c r="L786" t="b">
        <v>0</v>
      </c>
      <c r="M786">
        <v>10</v>
      </c>
      <c r="N786" t="b">
        <v>1</v>
      </c>
      <c r="O786" t="s">
        <v>8274</v>
      </c>
    </row>
    <row r="787" spans="1:15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 s="12">
        <f t="shared" si="12"/>
        <v>41333.593923611115</v>
      </c>
      <c r="K787">
        <v>1359468915</v>
      </c>
      <c r="L787" t="b">
        <v>0</v>
      </c>
      <c r="M787">
        <v>29</v>
      </c>
      <c r="N787" t="b">
        <v>1</v>
      </c>
      <c r="O787" t="s">
        <v>8274</v>
      </c>
    </row>
    <row r="788" spans="1:15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 s="12">
        <f t="shared" si="12"/>
        <v>41040.657638888893</v>
      </c>
      <c r="K788">
        <v>1331774434</v>
      </c>
      <c r="L788" t="b">
        <v>0</v>
      </c>
      <c r="M788">
        <v>44</v>
      </c>
      <c r="N788" t="b">
        <v>1</v>
      </c>
      <c r="O788" t="s">
        <v>8274</v>
      </c>
    </row>
    <row r="789" spans="1:15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 s="12">
        <f t="shared" si="12"/>
        <v>41579.627615740741</v>
      </c>
      <c r="K789">
        <v>1380726226</v>
      </c>
      <c r="L789" t="b">
        <v>0</v>
      </c>
      <c r="M789">
        <v>17</v>
      </c>
      <c r="N789" t="b">
        <v>1</v>
      </c>
      <c r="O789" t="s">
        <v>8274</v>
      </c>
    </row>
    <row r="790" spans="1:15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 s="12">
        <f t="shared" si="12"/>
        <v>41097.165972222225</v>
      </c>
      <c r="K790">
        <v>1338336588</v>
      </c>
      <c r="L790" t="b">
        <v>0</v>
      </c>
      <c r="M790">
        <v>34</v>
      </c>
      <c r="N790" t="b">
        <v>1</v>
      </c>
      <c r="O790" t="s">
        <v>8274</v>
      </c>
    </row>
    <row r="791" spans="1:15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 s="12">
        <f t="shared" si="12"/>
        <v>41295.332638888889</v>
      </c>
      <c r="K791">
        <v>1357187280</v>
      </c>
      <c r="L791" t="b">
        <v>0</v>
      </c>
      <c r="M791">
        <v>14</v>
      </c>
      <c r="N791" t="b">
        <v>1</v>
      </c>
      <c r="O791" t="s">
        <v>8274</v>
      </c>
    </row>
    <row r="792" spans="1:15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 s="12">
        <f t="shared" si="12"/>
        <v>41306.047905092593</v>
      </c>
      <c r="K792">
        <v>1357088939</v>
      </c>
      <c r="L792" t="b">
        <v>0</v>
      </c>
      <c r="M792">
        <v>156</v>
      </c>
      <c r="N792" t="b">
        <v>1</v>
      </c>
      <c r="O792" t="s">
        <v>8274</v>
      </c>
    </row>
    <row r="793" spans="1:15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 s="12">
        <f t="shared" si="12"/>
        <v>41591.249305555553</v>
      </c>
      <c r="K793">
        <v>1381430646</v>
      </c>
      <c r="L793" t="b">
        <v>0</v>
      </c>
      <c r="M793">
        <v>128</v>
      </c>
      <c r="N793" t="b">
        <v>1</v>
      </c>
      <c r="O793" t="s">
        <v>8274</v>
      </c>
    </row>
    <row r="794" spans="1:15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 s="12">
        <f t="shared" si="12"/>
        <v>41585.915312500001</v>
      </c>
      <c r="K794">
        <v>1381265883</v>
      </c>
      <c r="L794" t="b">
        <v>0</v>
      </c>
      <c r="M794">
        <v>60</v>
      </c>
      <c r="N794" t="b">
        <v>1</v>
      </c>
      <c r="O794" t="s">
        <v>8274</v>
      </c>
    </row>
    <row r="795" spans="1:15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 s="12">
        <f t="shared" si="12"/>
        <v>41458.207638888889</v>
      </c>
      <c r="K795">
        <v>1371491244</v>
      </c>
      <c r="L795" t="b">
        <v>0</v>
      </c>
      <c r="M795">
        <v>32</v>
      </c>
      <c r="N795" t="b">
        <v>1</v>
      </c>
      <c r="O795" t="s">
        <v>8274</v>
      </c>
    </row>
    <row r="796" spans="1:15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 s="12">
        <f t="shared" si="12"/>
        <v>40791.712500000001</v>
      </c>
      <c r="K796">
        <v>1310438737</v>
      </c>
      <c r="L796" t="b">
        <v>0</v>
      </c>
      <c r="M796">
        <v>53</v>
      </c>
      <c r="N796" t="b">
        <v>1</v>
      </c>
      <c r="O796" t="s">
        <v>8274</v>
      </c>
    </row>
    <row r="797" spans="1:15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 s="12">
        <f t="shared" si="12"/>
        <v>41006.207638888889</v>
      </c>
      <c r="K797">
        <v>1330094566</v>
      </c>
      <c r="L797" t="b">
        <v>0</v>
      </c>
      <c r="M797">
        <v>184</v>
      </c>
      <c r="N797" t="b">
        <v>1</v>
      </c>
      <c r="O797" t="s">
        <v>8274</v>
      </c>
    </row>
    <row r="798" spans="1:15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 s="12">
        <f t="shared" si="12"/>
        <v>41532.881944444445</v>
      </c>
      <c r="K798">
        <v>1376687485</v>
      </c>
      <c r="L798" t="b">
        <v>0</v>
      </c>
      <c r="M798">
        <v>90</v>
      </c>
      <c r="N798" t="b">
        <v>1</v>
      </c>
      <c r="O798" t="s">
        <v>8274</v>
      </c>
    </row>
    <row r="799" spans="1:15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 s="12">
        <f t="shared" si="12"/>
        <v>41028.166666666664</v>
      </c>
      <c r="K799">
        <v>1332978688</v>
      </c>
      <c r="L799" t="b">
        <v>0</v>
      </c>
      <c r="M799">
        <v>71</v>
      </c>
      <c r="N799" t="b">
        <v>1</v>
      </c>
      <c r="O799" t="s">
        <v>8274</v>
      </c>
    </row>
    <row r="800" spans="1:15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 s="12">
        <f t="shared" si="12"/>
        <v>41912.590127314819</v>
      </c>
      <c r="K800">
        <v>1409494187</v>
      </c>
      <c r="L800" t="b">
        <v>0</v>
      </c>
      <c r="M800">
        <v>87</v>
      </c>
      <c r="N800" t="b">
        <v>1</v>
      </c>
      <c r="O800" t="s">
        <v>8274</v>
      </c>
    </row>
    <row r="801" spans="1:15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 s="12">
        <f t="shared" si="12"/>
        <v>41026.667199074072</v>
      </c>
      <c r="K801">
        <v>1332950446</v>
      </c>
      <c r="L801" t="b">
        <v>0</v>
      </c>
      <c r="M801">
        <v>28</v>
      </c>
      <c r="N801" t="b">
        <v>1</v>
      </c>
      <c r="O801" t="s">
        <v>8274</v>
      </c>
    </row>
    <row r="802" spans="1:15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 s="12">
        <f t="shared" si="12"/>
        <v>41893.433495370373</v>
      </c>
      <c r="K802">
        <v>1407839054</v>
      </c>
      <c r="L802" t="b">
        <v>0</v>
      </c>
      <c r="M802">
        <v>56</v>
      </c>
      <c r="N802" t="b">
        <v>1</v>
      </c>
      <c r="O802" t="s">
        <v>8274</v>
      </c>
    </row>
    <row r="803" spans="1:15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 s="12">
        <f t="shared" si="12"/>
        <v>40725.795370370368</v>
      </c>
      <c r="K803">
        <v>1306955120</v>
      </c>
      <c r="L803" t="b">
        <v>0</v>
      </c>
      <c r="M803">
        <v>51</v>
      </c>
      <c r="N803" t="b">
        <v>1</v>
      </c>
      <c r="O803" t="s">
        <v>8274</v>
      </c>
    </row>
    <row r="804" spans="1:15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 s="12">
        <f t="shared" si="12"/>
        <v>41169.170138888891</v>
      </c>
      <c r="K804">
        <v>1343867524</v>
      </c>
      <c r="L804" t="b">
        <v>0</v>
      </c>
      <c r="M804">
        <v>75</v>
      </c>
      <c r="N804" t="b">
        <v>1</v>
      </c>
      <c r="O804" t="s">
        <v>8274</v>
      </c>
    </row>
    <row r="805" spans="1:15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 s="12">
        <f t="shared" si="12"/>
        <v>40692.041666666664</v>
      </c>
      <c r="K805">
        <v>1304376478</v>
      </c>
      <c r="L805" t="b">
        <v>0</v>
      </c>
      <c r="M805">
        <v>38</v>
      </c>
      <c r="N805" t="b">
        <v>1</v>
      </c>
      <c r="O805" t="s">
        <v>8274</v>
      </c>
    </row>
    <row r="806" spans="1:15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 s="12">
        <f t="shared" si="12"/>
        <v>40747.165972222225</v>
      </c>
      <c r="K806">
        <v>1309919526</v>
      </c>
      <c r="L806" t="b">
        <v>0</v>
      </c>
      <c r="M806">
        <v>18</v>
      </c>
      <c r="N806" t="b">
        <v>1</v>
      </c>
      <c r="O806" t="s">
        <v>8274</v>
      </c>
    </row>
    <row r="807" spans="1:15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 s="12">
        <f t="shared" si="12"/>
        <v>40740.958333333336</v>
      </c>
      <c r="K807">
        <v>1306525512</v>
      </c>
      <c r="L807" t="b">
        <v>0</v>
      </c>
      <c r="M807">
        <v>54</v>
      </c>
      <c r="N807" t="b">
        <v>1</v>
      </c>
      <c r="O807" t="s">
        <v>8274</v>
      </c>
    </row>
    <row r="808" spans="1:15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 s="12">
        <f t="shared" si="12"/>
        <v>40793.691423611112</v>
      </c>
      <c r="K808">
        <v>1312821339</v>
      </c>
      <c r="L808" t="b">
        <v>0</v>
      </c>
      <c r="M808">
        <v>71</v>
      </c>
      <c r="N808" t="b">
        <v>1</v>
      </c>
      <c r="O808" t="s">
        <v>8274</v>
      </c>
    </row>
    <row r="809" spans="1:15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 s="12">
        <f t="shared" si="12"/>
        <v>42795.083333333328</v>
      </c>
      <c r="K809">
        <v>1485270311</v>
      </c>
      <c r="L809" t="b">
        <v>0</v>
      </c>
      <c r="M809">
        <v>57</v>
      </c>
      <c r="N809" t="b">
        <v>1</v>
      </c>
      <c r="O809" t="s">
        <v>8274</v>
      </c>
    </row>
    <row r="810" spans="1:15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 s="12">
        <f t="shared" si="12"/>
        <v>41995.207638888889</v>
      </c>
      <c r="K810">
        <v>1416363886</v>
      </c>
      <c r="L810" t="b">
        <v>0</v>
      </c>
      <c r="M810">
        <v>43</v>
      </c>
      <c r="N810" t="b">
        <v>1</v>
      </c>
      <c r="O810" t="s">
        <v>8274</v>
      </c>
    </row>
    <row r="811" spans="1:15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 s="12">
        <f t="shared" si="12"/>
        <v>41658.833680555559</v>
      </c>
      <c r="K811">
        <v>1387569630</v>
      </c>
      <c r="L811" t="b">
        <v>0</v>
      </c>
      <c r="M811">
        <v>52</v>
      </c>
      <c r="N811" t="b">
        <v>1</v>
      </c>
      <c r="O811" t="s">
        <v>8274</v>
      </c>
    </row>
    <row r="812" spans="1:15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 s="12">
        <f t="shared" si="12"/>
        <v>41153.056273148148</v>
      </c>
      <c r="K812">
        <v>1343870462</v>
      </c>
      <c r="L812" t="b">
        <v>0</v>
      </c>
      <c r="M812">
        <v>27</v>
      </c>
      <c r="N812" t="b">
        <v>1</v>
      </c>
      <c r="O812" t="s">
        <v>8274</v>
      </c>
    </row>
    <row r="813" spans="1:15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 s="12">
        <f t="shared" si="12"/>
        <v>41465.702777777777</v>
      </c>
      <c r="K813">
        <v>1371569202</v>
      </c>
      <c r="L813" t="b">
        <v>0</v>
      </c>
      <c r="M813">
        <v>12</v>
      </c>
      <c r="N813" t="b">
        <v>1</v>
      </c>
      <c r="O813" t="s">
        <v>8274</v>
      </c>
    </row>
    <row r="814" spans="1:15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 s="12">
        <f t="shared" si="12"/>
        <v>41334.581944444442</v>
      </c>
      <c r="K814">
        <v>1357604752</v>
      </c>
      <c r="L814" t="b">
        <v>0</v>
      </c>
      <c r="M814">
        <v>33</v>
      </c>
      <c r="N814" t="b">
        <v>1</v>
      </c>
      <c r="O814" t="s">
        <v>8274</v>
      </c>
    </row>
    <row r="815" spans="1:15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 s="12">
        <f t="shared" si="12"/>
        <v>41110.960243055553</v>
      </c>
      <c r="K815">
        <v>1340233365</v>
      </c>
      <c r="L815" t="b">
        <v>0</v>
      </c>
      <c r="M815">
        <v>96</v>
      </c>
      <c r="N815" t="b">
        <v>1</v>
      </c>
      <c r="O815" t="s">
        <v>8274</v>
      </c>
    </row>
    <row r="816" spans="1:15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 s="12">
        <f t="shared" si="12"/>
        <v>40694.75277777778</v>
      </c>
      <c r="K816">
        <v>1305568201</v>
      </c>
      <c r="L816" t="b">
        <v>0</v>
      </c>
      <c r="M816">
        <v>28</v>
      </c>
      <c r="N816" t="b">
        <v>1</v>
      </c>
      <c r="O816" t="s">
        <v>8274</v>
      </c>
    </row>
    <row r="817" spans="1:15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 s="12">
        <f t="shared" si="12"/>
        <v>41944.917858796296</v>
      </c>
      <c r="K817">
        <v>1412287303</v>
      </c>
      <c r="L817" t="b">
        <v>0</v>
      </c>
      <c r="M817">
        <v>43</v>
      </c>
      <c r="N817" t="b">
        <v>1</v>
      </c>
      <c r="O817" t="s">
        <v>8274</v>
      </c>
    </row>
    <row r="818" spans="1:15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 s="12">
        <f t="shared" si="12"/>
        <v>41373.270833333336</v>
      </c>
      <c r="K818">
        <v>1362776043</v>
      </c>
      <c r="L818" t="b">
        <v>0</v>
      </c>
      <c r="M818">
        <v>205</v>
      </c>
      <c r="N818" t="b">
        <v>1</v>
      </c>
      <c r="O818" t="s">
        <v>8274</v>
      </c>
    </row>
    <row r="819" spans="1:15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 s="12">
        <f t="shared" si="12"/>
        <v>40979.207638888889</v>
      </c>
      <c r="K819">
        <v>1326810211</v>
      </c>
      <c r="L819" t="b">
        <v>0</v>
      </c>
      <c r="M819">
        <v>23</v>
      </c>
      <c r="N819" t="b">
        <v>1</v>
      </c>
      <c r="O819" t="s">
        <v>8274</v>
      </c>
    </row>
    <row r="820" spans="1:15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 s="12">
        <f t="shared" si="12"/>
        <v>41128.709027777775</v>
      </c>
      <c r="K820">
        <v>1343682681</v>
      </c>
      <c r="L820" t="b">
        <v>0</v>
      </c>
      <c r="M820">
        <v>19</v>
      </c>
      <c r="N820" t="b">
        <v>1</v>
      </c>
      <c r="O820" t="s">
        <v>8274</v>
      </c>
    </row>
    <row r="821" spans="1:15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 s="12">
        <f t="shared" si="12"/>
        <v>41629.197222222225</v>
      </c>
      <c r="K821">
        <v>1386806254</v>
      </c>
      <c r="L821" t="b">
        <v>0</v>
      </c>
      <c r="M821">
        <v>14</v>
      </c>
      <c r="N821" t="b">
        <v>1</v>
      </c>
      <c r="O821" t="s">
        <v>8274</v>
      </c>
    </row>
    <row r="822" spans="1:15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 s="12">
        <f t="shared" si="12"/>
        <v>41799.208333333336</v>
      </c>
      <c r="K822">
        <v>1399666342</v>
      </c>
      <c r="L822" t="b">
        <v>0</v>
      </c>
      <c r="M822">
        <v>38</v>
      </c>
      <c r="N822" t="b">
        <v>1</v>
      </c>
      <c r="O822" t="s">
        <v>8274</v>
      </c>
    </row>
    <row r="823" spans="1:15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 s="12">
        <f t="shared" si="12"/>
        <v>42128.167361111111</v>
      </c>
      <c r="K823">
        <v>1427753265</v>
      </c>
      <c r="L823" t="b">
        <v>0</v>
      </c>
      <c r="M823">
        <v>78</v>
      </c>
      <c r="N823" t="b">
        <v>1</v>
      </c>
      <c r="O823" t="s">
        <v>8274</v>
      </c>
    </row>
    <row r="824" spans="1:15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 s="12">
        <f t="shared" si="12"/>
        <v>41187.947337962964</v>
      </c>
      <c r="K824">
        <v>1346885050</v>
      </c>
      <c r="L824" t="b">
        <v>0</v>
      </c>
      <c r="M824">
        <v>69</v>
      </c>
      <c r="N824" t="b">
        <v>1</v>
      </c>
      <c r="O824" t="s">
        <v>8274</v>
      </c>
    </row>
    <row r="825" spans="1:15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 s="12">
        <f t="shared" si="12"/>
        <v>42085.931157407409</v>
      </c>
      <c r="K825">
        <v>1424474452</v>
      </c>
      <c r="L825" t="b">
        <v>0</v>
      </c>
      <c r="M825">
        <v>33</v>
      </c>
      <c r="N825" t="b">
        <v>1</v>
      </c>
      <c r="O825" t="s">
        <v>8274</v>
      </c>
    </row>
    <row r="826" spans="1:15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 s="12">
        <f t="shared" si="12"/>
        <v>40286.290972222225</v>
      </c>
      <c r="K826">
        <v>1268459318</v>
      </c>
      <c r="L826" t="b">
        <v>0</v>
      </c>
      <c r="M826">
        <v>54</v>
      </c>
      <c r="N826" t="b">
        <v>1</v>
      </c>
      <c r="O826" t="s">
        <v>8274</v>
      </c>
    </row>
    <row r="827" spans="1:15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 s="12">
        <f t="shared" si="12"/>
        <v>41211.306527777779</v>
      </c>
      <c r="K827">
        <v>1349335284</v>
      </c>
      <c r="L827" t="b">
        <v>0</v>
      </c>
      <c r="M827">
        <v>99</v>
      </c>
      <c r="N827" t="b">
        <v>1</v>
      </c>
      <c r="O827" t="s">
        <v>8274</v>
      </c>
    </row>
    <row r="828" spans="1:15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 s="12">
        <f t="shared" si="12"/>
        <v>40993.996874999997</v>
      </c>
      <c r="K828">
        <v>1330908930</v>
      </c>
      <c r="L828" t="b">
        <v>0</v>
      </c>
      <c r="M828">
        <v>49</v>
      </c>
      <c r="N828" t="b">
        <v>1</v>
      </c>
      <c r="O828" t="s">
        <v>8274</v>
      </c>
    </row>
    <row r="829" spans="1:15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 s="12">
        <f t="shared" si="12"/>
        <v>40953.825694444444</v>
      </c>
      <c r="K829">
        <v>1326972107</v>
      </c>
      <c r="L829" t="b">
        <v>0</v>
      </c>
      <c r="M829">
        <v>11</v>
      </c>
      <c r="N829" t="b">
        <v>1</v>
      </c>
      <c r="O829" t="s">
        <v>8274</v>
      </c>
    </row>
    <row r="830" spans="1:15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 s="12">
        <f t="shared" si="12"/>
        <v>41085.683333333334</v>
      </c>
      <c r="K830">
        <v>1339549982</v>
      </c>
      <c r="L830" t="b">
        <v>0</v>
      </c>
      <c r="M830">
        <v>38</v>
      </c>
      <c r="N830" t="b">
        <v>1</v>
      </c>
      <c r="O830" t="s">
        <v>8274</v>
      </c>
    </row>
    <row r="831" spans="1:15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 s="12">
        <f t="shared" si="12"/>
        <v>42564.801388888889</v>
      </c>
      <c r="K831">
        <v>1463253240</v>
      </c>
      <c r="L831" t="b">
        <v>0</v>
      </c>
      <c r="M831">
        <v>16</v>
      </c>
      <c r="N831" t="b">
        <v>1</v>
      </c>
      <c r="O831" t="s">
        <v>8274</v>
      </c>
    </row>
    <row r="832" spans="1:15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 s="12">
        <f t="shared" si="12"/>
        <v>41355.484085648146</v>
      </c>
      <c r="K832">
        <v>1361363825</v>
      </c>
      <c r="L832" t="b">
        <v>0</v>
      </c>
      <c r="M832">
        <v>32</v>
      </c>
      <c r="N832" t="b">
        <v>1</v>
      </c>
      <c r="O832" t="s">
        <v>8274</v>
      </c>
    </row>
    <row r="833" spans="1:15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 s="12">
        <f t="shared" si="12"/>
        <v>41026.646921296298</v>
      </c>
      <c r="K833">
        <v>1332948694</v>
      </c>
      <c r="L833" t="b">
        <v>0</v>
      </c>
      <c r="M833">
        <v>20</v>
      </c>
      <c r="N833" t="b">
        <v>1</v>
      </c>
      <c r="O833" t="s">
        <v>8274</v>
      </c>
    </row>
    <row r="834" spans="1:15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 s="12">
        <f t="shared" si="12"/>
        <v>40929.342361111107</v>
      </c>
      <c r="K834">
        <v>1321978335</v>
      </c>
      <c r="L834" t="b">
        <v>0</v>
      </c>
      <c r="M834">
        <v>154</v>
      </c>
      <c r="N834" t="b">
        <v>1</v>
      </c>
      <c r="O834" t="s">
        <v>8274</v>
      </c>
    </row>
    <row r="835" spans="1:15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 s="12">
        <f t="shared" ref="J835:J898" si="13">(I835/86400)+DATE(1970,1,1)</f>
        <v>41748.878182870372</v>
      </c>
      <c r="K835">
        <v>1395349475</v>
      </c>
      <c r="L835" t="b">
        <v>0</v>
      </c>
      <c r="M835">
        <v>41</v>
      </c>
      <c r="N835" t="b">
        <v>1</v>
      </c>
      <c r="O835" t="s">
        <v>8274</v>
      </c>
    </row>
    <row r="836" spans="1:15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 s="12">
        <f t="shared" si="13"/>
        <v>41456.165972222225</v>
      </c>
      <c r="K836">
        <v>1369770292</v>
      </c>
      <c r="L836" t="b">
        <v>0</v>
      </c>
      <c r="M836">
        <v>75</v>
      </c>
      <c r="N836" t="b">
        <v>1</v>
      </c>
      <c r="O836" t="s">
        <v>8274</v>
      </c>
    </row>
    <row r="837" spans="1:15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 s="12">
        <f t="shared" si="13"/>
        <v>41048.125</v>
      </c>
      <c r="K837">
        <v>1333709958</v>
      </c>
      <c r="L837" t="b">
        <v>0</v>
      </c>
      <c r="M837">
        <v>40</v>
      </c>
      <c r="N837" t="b">
        <v>1</v>
      </c>
      <c r="O837" t="s">
        <v>8274</v>
      </c>
    </row>
    <row r="838" spans="1:15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 s="12">
        <f t="shared" si="13"/>
        <v>41554.056921296295</v>
      </c>
      <c r="K838">
        <v>1378516918</v>
      </c>
      <c r="L838" t="b">
        <v>0</v>
      </c>
      <c r="M838">
        <v>46</v>
      </c>
      <c r="N838" t="b">
        <v>1</v>
      </c>
      <c r="O838" t="s">
        <v>8274</v>
      </c>
    </row>
    <row r="839" spans="1:15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 s="12">
        <f t="shared" si="13"/>
        <v>41760.998402777775</v>
      </c>
      <c r="K839">
        <v>1396396662</v>
      </c>
      <c r="L839" t="b">
        <v>0</v>
      </c>
      <c r="M839">
        <v>62</v>
      </c>
      <c r="N839" t="b">
        <v>1</v>
      </c>
      <c r="O839" t="s">
        <v>8274</v>
      </c>
    </row>
    <row r="840" spans="1:15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 s="12">
        <f t="shared" si="13"/>
        <v>40925.897974537038</v>
      </c>
      <c r="K840">
        <v>1324243985</v>
      </c>
      <c r="L840" t="b">
        <v>0</v>
      </c>
      <c r="M840">
        <v>61</v>
      </c>
      <c r="N840" t="b">
        <v>1</v>
      </c>
      <c r="O840" t="s">
        <v>8274</v>
      </c>
    </row>
    <row r="841" spans="1:15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 s="12">
        <f t="shared" si="13"/>
        <v>41174.763379629629</v>
      </c>
      <c r="K841">
        <v>1345745956</v>
      </c>
      <c r="L841" t="b">
        <v>0</v>
      </c>
      <c r="M841">
        <v>96</v>
      </c>
      <c r="N841" t="b">
        <v>1</v>
      </c>
      <c r="O841" t="s">
        <v>8274</v>
      </c>
    </row>
    <row r="842" spans="1:15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 s="12">
        <f t="shared" si="13"/>
        <v>42637.226701388892</v>
      </c>
      <c r="K842">
        <v>1472102787</v>
      </c>
      <c r="L842" t="b">
        <v>0</v>
      </c>
      <c r="M842">
        <v>190</v>
      </c>
      <c r="N842" t="b">
        <v>1</v>
      </c>
      <c r="O842" t="s">
        <v>8275</v>
      </c>
    </row>
    <row r="843" spans="1:15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 s="12">
        <f t="shared" si="13"/>
        <v>41953.880358796298</v>
      </c>
      <c r="K843">
        <v>1413058063</v>
      </c>
      <c r="L843" t="b">
        <v>1</v>
      </c>
      <c r="M843">
        <v>94</v>
      </c>
      <c r="N843" t="b">
        <v>1</v>
      </c>
      <c r="O843" t="s">
        <v>8275</v>
      </c>
    </row>
    <row r="844" spans="1:15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 s="12">
        <f t="shared" si="13"/>
        <v>41561.165972222225</v>
      </c>
      <c r="K844">
        <v>1378735983</v>
      </c>
      <c r="L844" t="b">
        <v>1</v>
      </c>
      <c r="M844">
        <v>39</v>
      </c>
      <c r="N844" t="b">
        <v>1</v>
      </c>
      <c r="O844" t="s">
        <v>8275</v>
      </c>
    </row>
    <row r="845" spans="1:15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 s="12">
        <f t="shared" si="13"/>
        <v>42712.333333333328</v>
      </c>
      <c r="K845">
        <v>1479708680</v>
      </c>
      <c r="L845" t="b">
        <v>0</v>
      </c>
      <c r="M845">
        <v>127</v>
      </c>
      <c r="N845" t="b">
        <v>1</v>
      </c>
      <c r="O845" t="s">
        <v>8275</v>
      </c>
    </row>
    <row r="846" spans="1:15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 s="12">
        <f t="shared" si="13"/>
        <v>41944.207638888889</v>
      </c>
      <c r="K846">
        <v>1411489552</v>
      </c>
      <c r="L846" t="b">
        <v>1</v>
      </c>
      <c r="M846">
        <v>159</v>
      </c>
      <c r="N846" t="b">
        <v>1</v>
      </c>
      <c r="O846" t="s">
        <v>8275</v>
      </c>
    </row>
    <row r="847" spans="1:15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 s="12">
        <f t="shared" si="13"/>
        <v>42618.165972222225</v>
      </c>
      <c r="K847">
        <v>1469595396</v>
      </c>
      <c r="L847" t="b">
        <v>0</v>
      </c>
      <c r="M847">
        <v>177</v>
      </c>
      <c r="N847" t="b">
        <v>1</v>
      </c>
      <c r="O847" t="s">
        <v>8275</v>
      </c>
    </row>
    <row r="848" spans="1:15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 s="12">
        <f t="shared" si="13"/>
        <v>41708.583333333336</v>
      </c>
      <c r="K848">
        <v>1393233855</v>
      </c>
      <c r="L848" t="b">
        <v>0</v>
      </c>
      <c r="M848">
        <v>47</v>
      </c>
      <c r="N848" t="b">
        <v>1</v>
      </c>
      <c r="O848" t="s">
        <v>8275</v>
      </c>
    </row>
    <row r="849" spans="1:15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 s="12">
        <f t="shared" si="13"/>
        <v>42195.798333333332</v>
      </c>
      <c r="K849">
        <v>1433963376</v>
      </c>
      <c r="L849" t="b">
        <v>0</v>
      </c>
      <c r="M849">
        <v>1</v>
      </c>
      <c r="N849" t="b">
        <v>1</v>
      </c>
      <c r="O849" t="s">
        <v>8275</v>
      </c>
    </row>
    <row r="850" spans="1:15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 s="12">
        <f t="shared" si="13"/>
        <v>42108.792048611111</v>
      </c>
      <c r="K850">
        <v>1426446033</v>
      </c>
      <c r="L850" t="b">
        <v>0</v>
      </c>
      <c r="M850">
        <v>16</v>
      </c>
      <c r="N850" t="b">
        <v>1</v>
      </c>
      <c r="O850" t="s">
        <v>8275</v>
      </c>
    </row>
    <row r="851" spans="1:15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 s="12">
        <f t="shared" si="13"/>
        <v>42079.107222222221</v>
      </c>
      <c r="K851">
        <v>1424057664</v>
      </c>
      <c r="L851" t="b">
        <v>0</v>
      </c>
      <c r="M851">
        <v>115</v>
      </c>
      <c r="N851" t="b">
        <v>1</v>
      </c>
      <c r="O851" t="s">
        <v>8275</v>
      </c>
    </row>
    <row r="852" spans="1:15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 s="12">
        <f t="shared" si="13"/>
        <v>42485.207638888889</v>
      </c>
      <c r="K852">
        <v>1458762717</v>
      </c>
      <c r="L852" t="b">
        <v>0</v>
      </c>
      <c r="M852">
        <v>133</v>
      </c>
      <c r="N852" t="b">
        <v>1</v>
      </c>
      <c r="O852" t="s">
        <v>8275</v>
      </c>
    </row>
    <row r="853" spans="1:15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 s="12">
        <f t="shared" si="13"/>
        <v>42582.822916666672</v>
      </c>
      <c r="K853">
        <v>1464815253</v>
      </c>
      <c r="L853" t="b">
        <v>0</v>
      </c>
      <c r="M853">
        <v>70</v>
      </c>
      <c r="N853" t="b">
        <v>1</v>
      </c>
      <c r="O853" t="s">
        <v>8275</v>
      </c>
    </row>
    <row r="854" spans="1:15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 s="12">
        <f t="shared" si="13"/>
        <v>42667.875</v>
      </c>
      <c r="K854">
        <v>1476386395</v>
      </c>
      <c r="L854" t="b">
        <v>0</v>
      </c>
      <c r="M854">
        <v>62</v>
      </c>
      <c r="N854" t="b">
        <v>1</v>
      </c>
      <c r="O854" t="s">
        <v>8275</v>
      </c>
    </row>
    <row r="855" spans="1:15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 s="12">
        <f t="shared" si="13"/>
        <v>42051.832280092596</v>
      </c>
      <c r="K855">
        <v>1421524709</v>
      </c>
      <c r="L855" t="b">
        <v>0</v>
      </c>
      <c r="M855">
        <v>10</v>
      </c>
      <c r="N855" t="b">
        <v>1</v>
      </c>
      <c r="O855" t="s">
        <v>8275</v>
      </c>
    </row>
    <row r="856" spans="1:15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 s="12">
        <f t="shared" si="13"/>
        <v>42732.212337962963</v>
      </c>
      <c r="K856">
        <v>1480309546</v>
      </c>
      <c r="L856" t="b">
        <v>0</v>
      </c>
      <c r="M856">
        <v>499</v>
      </c>
      <c r="N856" t="b">
        <v>1</v>
      </c>
      <c r="O856" t="s">
        <v>8275</v>
      </c>
    </row>
    <row r="857" spans="1:15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 s="12">
        <f t="shared" si="13"/>
        <v>42575.125196759254</v>
      </c>
      <c r="K857">
        <v>1466737217</v>
      </c>
      <c r="L857" t="b">
        <v>0</v>
      </c>
      <c r="M857">
        <v>47</v>
      </c>
      <c r="N857" t="b">
        <v>1</v>
      </c>
      <c r="O857" t="s">
        <v>8275</v>
      </c>
    </row>
    <row r="858" spans="1:15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 s="12">
        <f t="shared" si="13"/>
        <v>42668.791666666672</v>
      </c>
      <c r="K858">
        <v>1472282956</v>
      </c>
      <c r="L858" t="b">
        <v>0</v>
      </c>
      <c r="M858">
        <v>28</v>
      </c>
      <c r="N858" t="b">
        <v>1</v>
      </c>
      <c r="O858" t="s">
        <v>8275</v>
      </c>
    </row>
    <row r="859" spans="1:15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 s="12">
        <f t="shared" si="13"/>
        <v>42333.623043981483</v>
      </c>
      <c r="K859">
        <v>1444831031</v>
      </c>
      <c r="L859" t="b">
        <v>0</v>
      </c>
      <c r="M859">
        <v>24</v>
      </c>
      <c r="N859" t="b">
        <v>1</v>
      </c>
      <c r="O859" t="s">
        <v>8275</v>
      </c>
    </row>
    <row r="860" spans="1:15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 s="12">
        <f t="shared" si="13"/>
        <v>42109.957638888889</v>
      </c>
      <c r="K860">
        <v>1426528418</v>
      </c>
      <c r="L860" t="b">
        <v>0</v>
      </c>
      <c r="M860">
        <v>76</v>
      </c>
      <c r="N860" t="b">
        <v>1</v>
      </c>
      <c r="O860" t="s">
        <v>8275</v>
      </c>
    </row>
    <row r="861" spans="1:15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 s="12">
        <f t="shared" si="13"/>
        <v>42159</v>
      </c>
      <c r="K861">
        <v>1430768468</v>
      </c>
      <c r="L861" t="b">
        <v>0</v>
      </c>
      <c r="M861">
        <v>98</v>
      </c>
      <c r="N861" t="b">
        <v>1</v>
      </c>
      <c r="O861" t="s">
        <v>8275</v>
      </c>
    </row>
    <row r="862" spans="1:15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 s="12">
        <f t="shared" si="13"/>
        <v>41600.524456018517</v>
      </c>
      <c r="K862">
        <v>1382528113</v>
      </c>
      <c r="L862" t="b">
        <v>0</v>
      </c>
      <c r="M862">
        <v>48</v>
      </c>
      <c r="N862" t="b">
        <v>0</v>
      </c>
      <c r="O862" t="s">
        <v>8276</v>
      </c>
    </row>
    <row r="863" spans="1:15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 s="12">
        <f t="shared" si="13"/>
        <v>42629.965324074074</v>
      </c>
      <c r="K863">
        <v>1471475404</v>
      </c>
      <c r="L863" t="b">
        <v>0</v>
      </c>
      <c r="M863">
        <v>2</v>
      </c>
      <c r="N863" t="b">
        <v>0</v>
      </c>
      <c r="O863" t="s">
        <v>8276</v>
      </c>
    </row>
    <row r="864" spans="1:15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 s="12">
        <f t="shared" si="13"/>
        <v>41589.596620370372</v>
      </c>
      <c r="K864">
        <v>1381583948</v>
      </c>
      <c r="L864" t="b">
        <v>0</v>
      </c>
      <c r="M864">
        <v>4</v>
      </c>
      <c r="N864" t="b">
        <v>0</v>
      </c>
      <c r="O864" t="s">
        <v>8276</v>
      </c>
    </row>
    <row r="865" spans="1:15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 s="12">
        <f t="shared" si="13"/>
        <v>40951.117662037039</v>
      </c>
      <c r="K865">
        <v>1326422966</v>
      </c>
      <c r="L865" t="b">
        <v>0</v>
      </c>
      <c r="M865">
        <v>5</v>
      </c>
      <c r="N865" t="b">
        <v>0</v>
      </c>
      <c r="O865" t="s">
        <v>8276</v>
      </c>
    </row>
    <row r="866" spans="1:15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 s="12">
        <f t="shared" si="13"/>
        <v>41563.415972222225</v>
      </c>
      <c r="K866">
        <v>1379990038</v>
      </c>
      <c r="L866" t="b">
        <v>0</v>
      </c>
      <c r="M866">
        <v>79</v>
      </c>
      <c r="N866" t="b">
        <v>0</v>
      </c>
      <c r="O866" t="s">
        <v>8276</v>
      </c>
    </row>
    <row r="867" spans="1:15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 s="12">
        <f t="shared" si="13"/>
        <v>41290.773113425923</v>
      </c>
      <c r="K867">
        <v>1353177197</v>
      </c>
      <c r="L867" t="b">
        <v>0</v>
      </c>
      <c r="M867">
        <v>2</v>
      </c>
      <c r="N867" t="b">
        <v>0</v>
      </c>
      <c r="O867" t="s">
        <v>8276</v>
      </c>
    </row>
    <row r="868" spans="1:15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 s="12">
        <f t="shared" si="13"/>
        <v>42063.631944444445</v>
      </c>
      <c r="K868">
        <v>1421853518</v>
      </c>
      <c r="L868" t="b">
        <v>0</v>
      </c>
      <c r="M868">
        <v>11</v>
      </c>
      <c r="N868" t="b">
        <v>0</v>
      </c>
      <c r="O868" t="s">
        <v>8276</v>
      </c>
    </row>
    <row r="869" spans="1:15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 s="12">
        <f t="shared" si="13"/>
        <v>40148.207638888889</v>
      </c>
      <c r="K869">
        <v>1254450706</v>
      </c>
      <c r="L869" t="b">
        <v>0</v>
      </c>
      <c r="M869">
        <v>11</v>
      </c>
      <c r="N869" t="b">
        <v>0</v>
      </c>
      <c r="O869" t="s">
        <v>8276</v>
      </c>
    </row>
    <row r="870" spans="1:15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 s="12">
        <f t="shared" si="13"/>
        <v>41646.027754629627</v>
      </c>
      <c r="K870">
        <v>1386463198</v>
      </c>
      <c r="L870" t="b">
        <v>0</v>
      </c>
      <c r="M870">
        <v>1</v>
      </c>
      <c r="N870" t="b">
        <v>0</v>
      </c>
      <c r="O870" t="s">
        <v>8276</v>
      </c>
    </row>
    <row r="871" spans="1:15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 s="12">
        <f t="shared" si="13"/>
        <v>41372.803900462961</v>
      </c>
      <c r="K871">
        <v>1362860257</v>
      </c>
      <c r="L871" t="b">
        <v>0</v>
      </c>
      <c r="M871">
        <v>3</v>
      </c>
      <c r="N871" t="b">
        <v>0</v>
      </c>
      <c r="O871" t="s">
        <v>8276</v>
      </c>
    </row>
    <row r="872" spans="1:15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 s="12">
        <f t="shared" si="13"/>
        <v>41518.022256944445</v>
      </c>
      <c r="K872">
        <v>1375403523</v>
      </c>
      <c r="L872" t="b">
        <v>0</v>
      </c>
      <c r="M872">
        <v>5</v>
      </c>
      <c r="N872" t="b">
        <v>0</v>
      </c>
      <c r="O872" t="s">
        <v>8276</v>
      </c>
    </row>
    <row r="873" spans="1:15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 s="12">
        <f t="shared" si="13"/>
        <v>41607.602951388893</v>
      </c>
      <c r="K873">
        <v>1383139695</v>
      </c>
      <c r="L873" t="b">
        <v>0</v>
      </c>
      <c r="M873">
        <v>12</v>
      </c>
      <c r="N873" t="b">
        <v>0</v>
      </c>
      <c r="O873" t="s">
        <v>8276</v>
      </c>
    </row>
    <row r="874" spans="1:15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 s="12">
        <f t="shared" si="13"/>
        <v>40612.825543981482</v>
      </c>
      <c r="K874">
        <v>1295898527</v>
      </c>
      <c r="L874" t="b">
        <v>0</v>
      </c>
      <c r="M874">
        <v>2</v>
      </c>
      <c r="N874" t="b">
        <v>0</v>
      </c>
      <c r="O874" t="s">
        <v>8276</v>
      </c>
    </row>
    <row r="875" spans="1:15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 s="12">
        <f t="shared" si="13"/>
        <v>41224.208796296298</v>
      </c>
      <c r="K875">
        <v>1349150440</v>
      </c>
      <c r="L875" t="b">
        <v>0</v>
      </c>
      <c r="M875">
        <v>5</v>
      </c>
      <c r="N875" t="b">
        <v>0</v>
      </c>
      <c r="O875" t="s">
        <v>8276</v>
      </c>
    </row>
    <row r="876" spans="1:15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 s="12">
        <f t="shared" si="13"/>
        <v>41398.583726851852</v>
      </c>
      <c r="K876">
        <v>1365084034</v>
      </c>
      <c r="L876" t="b">
        <v>0</v>
      </c>
      <c r="M876">
        <v>21</v>
      </c>
      <c r="N876" t="b">
        <v>0</v>
      </c>
      <c r="O876" t="s">
        <v>8276</v>
      </c>
    </row>
    <row r="877" spans="1:15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 s="12">
        <f t="shared" si="13"/>
        <v>42268.723738425921</v>
      </c>
      <c r="K877">
        <v>1441128131</v>
      </c>
      <c r="L877" t="b">
        <v>0</v>
      </c>
      <c r="M877">
        <v>0</v>
      </c>
      <c r="N877" t="b">
        <v>0</v>
      </c>
      <c r="O877" t="s">
        <v>8276</v>
      </c>
    </row>
    <row r="878" spans="1:15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 s="12">
        <f t="shared" si="13"/>
        <v>41309.496840277774</v>
      </c>
      <c r="K878">
        <v>1357127727</v>
      </c>
      <c r="L878" t="b">
        <v>0</v>
      </c>
      <c r="M878">
        <v>45</v>
      </c>
      <c r="N878" t="b">
        <v>0</v>
      </c>
      <c r="O878" t="s">
        <v>8276</v>
      </c>
    </row>
    <row r="879" spans="1:15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 s="12">
        <f t="shared" si="13"/>
        <v>41627.788888888885</v>
      </c>
      <c r="K879">
        <v>1384887360</v>
      </c>
      <c r="L879" t="b">
        <v>0</v>
      </c>
      <c r="M879">
        <v>29</v>
      </c>
      <c r="N879" t="b">
        <v>0</v>
      </c>
      <c r="O879" t="s">
        <v>8276</v>
      </c>
    </row>
    <row r="880" spans="1:15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 s="12">
        <f t="shared" si="13"/>
        <v>40535.232916666668</v>
      </c>
      <c r="K880">
        <v>1290490524</v>
      </c>
      <c r="L880" t="b">
        <v>0</v>
      </c>
      <c r="M880">
        <v>2</v>
      </c>
      <c r="N880" t="b">
        <v>0</v>
      </c>
      <c r="O880" t="s">
        <v>8276</v>
      </c>
    </row>
    <row r="881" spans="1:15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 s="12">
        <f t="shared" si="13"/>
        <v>41058.829918981479</v>
      </c>
      <c r="K881">
        <v>1336506905</v>
      </c>
      <c r="L881" t="b">
        <v>0</v>
      </c>
      <c r="M881">
        <v>30</v>
      </c>
      <c r="N881" t="b">
        <v>0</v>
      </c>
      <c r="O881" t="s">
        <v>8276</v>
      </c>
    </row>
    <row r="882" spans="1:15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 s="12">
        <f t="shared" si="13"/>
        <v>41212.32104166667</v>
      </c>
      <c r="K882">
        <v>1348731738</v>
      </c>
      <c r="L882" t="b">
        <v>0</v>
      </c>
      <c r="M882">
        <v>8</v>
      </c>
      <c r="N882" t="b">
        <v>0</v>
      </c>
      <c r="O882" t="s">
        <v>8277</v>
      </c>
    </row>
    <row r="883" spans="1:15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 s="12">
        <f t="shared" si="13"/>
        <v>40922.25099537037</v>
      </c>
      <c r="K883">
        <v>1322632886</v>
      </c>
      <c r="L883" t="b">
        <v>0</v>
      </c>
      <c r="M883">
        <v>1</v>
      </c>
      <c r="N883" t="b">
        <v>0</v>
      </c>
      <c r="O883" t="s">
        <v>8277</v>
      </c>
    </row>
    <row r="884" spans="1:15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 s="12">
        <f t="shared" si="13"/>
        <v>40792.860532407409</v>
      </c>
      <c r="K884">
        <v>1312490350</v>
      </c>
      <c r="L884" t="b">
        <v>0</v>
      </c>
      <c r="M884">
        <v>14</v>
      </c>
      <c r="N884" t="b">
        <v>0</v>
      </c>
      <c r="O884" t="s">
        <v>8277</v>
      </c>
    </row>
    <row r="885" spans="1:15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 s="12">
        <f t="shared" si="13"/>
        <v>42431.935590277775</v>
      </c>
      <c r="K885">
        <v>1451773635</v>
      </c>
      <c r="L885" t="b">
        <v>0</v>
      </c>
      <c r="M885">
        <v>24</v>
      </c>
      <c r="N885" t="b">
        <v>0</v>
      </c>
      <c r="O885" t="s">
        <v>8277</v>
      </c>
    </row>
    <row r="886" spans="1:15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 s="12">
        <f t="shared" si="13"/>
        <v>41041.104861111111</v>
      </c>
      <c r="K886">
        <v>1331666146</v>
      </c>
      <c r="L886" t="b">
        <v>0</v>
      </c>
      <c r="M886">
        <v>2</v>
      </c>
      <c r="N886" t="b">
        <v>0</v>
      </c>
      <c r="O886" t="s">
        <v>8277</v>
      </c>
    </row>
    <row r="887" spans="1:15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 s="12">
        <f t="shared" si="13"/>
        <v>42734.941099537042</v>
      </c>
      <c r="K887">
        <v>1481322911</v>
      </c>
      <c r="L887" t="b">
        <v>0</v>
      </c>
      <c r="M887">
        <v>21</v>
      </c>
      <c r="N887" t="b">
        <v>0</v>
      </c>
      <c r="O887" t="s">
        <v>8277</v>
      </c>
    </row>
    <row r="888" spans="1:15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 s="12">
        <f t="shared" si="13"/>
        <v>42628.870520833334</v>
      </c>
      <c r="K888">
        <v>1471812813</v>
      </c>
      <c r="L888" t="b">
        <v>0</v>
      </c>
      <c r="M888">
        <v>7</v>
      </c>
      <c r="N888" t="b">
        <v>0</v>
      </c>
      <c r="O888" t="s">
        <v>8277</v>
      </c>
    </row>
    <row r="889" spans="1:15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 s="12">
        <f t="shared" si="13"/>
        <v>41056.958969907406</v>
      </c>
      <c r="K889">
        <v>1335567655</v>
      </c>
      <c r="L889" t="b">
        <v>0</v>
      </c>
      <c r="M889">
        <v>0</v>
      </c>
      <c r="N889" t="b">
        <v>0</v>
      </c>
      <c r="O889" t="s">
        <v>8277</v>
      </c>
    </row>
    <row r="890" spans="1:15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 s="12">
        <f t="shared" si="13"/>
        <v>40787.25</v>
      </c>
      <c r="K890">
        <v>1311789885</v>
      </c>
      <c r="L890" t="b">
        <v>0</v>
      </c>
      <c r="M890">
        <v>4</v>
      </c>
      <c r="N890" t="b">
        <v>0</v>
      </c>
      <c r="O890" t="s">
        <v>8277</v>
      </c>
    </row>
    <row r="891" spans="1:15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 s="12">
        <f t="shared" si="13"/>
        <v>41917.784062500003</v>
      </c>
      <c r="K891">
        <v>1409942943</v>
      </c>
      <c r="L891" t="b">
        <v>0</v>
      </c>
      <c r="M891">
        <v>32</v>
      </c>
      <c r="N891" t="b">
        <v>0</v>
      </c>
      <c r="O891" t="s">
        <v>8277</v>
      </c>
    </row>
    <row r="892" spans="1:15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 s="12">
        <f t="shared" si="13"/>
        <v>41599.740497685183</v>
      </c>
      <c r="K892">
        <v>1382460379</v>
      </c>
      <c r="L892" t="b">
        <v>0</v>
      </c>
      <c r="M892">
        <v>4</v>
      </c>
      <c r="N892" t="b">
        <v>0</v>
      </c>
      <c r="O892" t="s">
        <v>8277</v>
      </c>
    </row>
    <row r="893" spans="1:15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 s="12">
        <f t="shared" si="13"/>
        <v>41872.031597222223</v>
      </c>
      <c r="K893">
        <v>1405989930</v>
      </c>
      <c r="L893" t="b">
        <v>0</v>
      </c>
      <c r="M893">
        <v>9</v>
      </c>
      <c r="N893" t="b">
        <v>0</v>
      </c>
      <c r="O893" t="s">
        <v>8277</v>
      </c>
    </row>
    <row r="894" spans="1:15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 s="12">
        <f t="shared" si="13"/>
        <v>40391.166666666664</v>
      </c>
      <c r="K894">
        <v>1273121283</v>
      </c>
      <c r="L894" t="b">
        <v>0</v>
      </c>
      <c r="M894">
        <v>17</v>
      </c>
      <c r="N894" t="b">
        <v>0</v>
      </c>
      <c r="O894" t="s">
        <v>8277</v>
      </c>
    </row>
    <row r="895" spans="1:15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 s="12">
        <f t="shared" si="13"/>
        <v>42095.856053240743</v>
      </c>
      <c r="K895">
        <v>1425331963</v>
      </c>
      <c r="L895" t="b">
        <v>0</v>
      </c>
      <c r="M895">
        <v>5</v>
      </c>
      <c r="N895" t="b">
        <v>0</v>
      </c>
      <c r="O895" t="s">
        <v>8277</v>
      </c>
    </row>
    <row r="896" spans="1:15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12">
        <f t="shared" si="13"/>
        <v>42526.98159722222</v>
      </c>
      <c r="K896">
        <v>1462577610</v>
      </c>
      <c r="L896" t="b">
        <v>0</v>
      </c>
      <c r="M896">
        <v>53</v>
      </c>
      <c r="N896" t="b">
        <v>0</v>
      </c>
      <c r="O896" t="s">
        <v>8277</v>
      </c>
    </row>
    <row r="897" spans="1:15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 s="12">
        <f t="shared" si="13"/>
        <v>40476.127650462964</v>
      </c>
      <c r="K897">
        <v>1284087829</v>
      </c>
      <c r="L897" t="b">
        <v>0</v>
      </c>
      <c r="M897">
        <v>7</v>
      </c>
      <c r="N897" t="b">
        <v>0</v>
      </c>
      <c r="O897" t="s">
        <v>8277</v>
      </c>
    </row>
    <row r="898" spans="1:15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 s="12">
        <f t="shared" si="13"/>
        <v>42244.166666666672</v>
      </c>
      <c r="K898">
        <v>1438549026</v>
      </c>
      <c r="L898" t="b">
        <v>0</v>
      </c>
      <c r="M898">
        <v>72</v>
      </c>
      <c r="N898" t="b">
        <v>0</v>
      </c>
      <c r="O898" t="s">
        <v>8277</v>
      </c>
    </row>
    <row r="899" spans="1:15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 s="12">
        <f t="shared" ref="J899:J962" si="14">(I899/86400)+DATE(1970,1,1)</f>
        <v>41241.730416666665</v>
      </c>
      <c r="K899">
        <v>1351528308</v>
      </c>
      <c r="L899" t="b">
        <v>0</v>
      </c>
      <c r="M899">
        <v>0</v>
      </c>
      <c r="N899" t="b">
        <v>0</v>
      </c>
      <c r="O899" t="s">
        <v>8277</v>
      </c>
    </row>
    <row r="900" spans="1:15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 s="12">
        <f t="shared" si="14"/>
        <v>40923.758217592593</v>
      </c>
      <c r="K900">
        <v>1322763110</v>
      </c>
      <c r="L900" t="b">
        <v>0</v>
      </c>
      <c r="M900">
        <v>2</v>
      </c>
      <c r="N900" t="b">
        <v>0</v>
      </c>
      <c r="O900" t="s">
        <v>8277</v>
      </c>
    </row>
    <row r="901" spans="1:15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 s="12">
        <f t="shared" si="14"/>
        <v>40691.099097222221</v>
      </c>
      <c r="K901">
        <v>1302661362</v>
      </c>
      <c r="L901" t="b">
        <v>0</v>
      </c>
      <c r="M901">
        <v>8</v>
      </c>
      <c r="N901" t="b">
        <v>0</v>
      </c>
      <c r="O901" t="s">
        <v>8277</v>
      </c>
    </row>
    <row r="902" spans="1:15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 s="12">
        <f t="shared" si="14"/>
        <v>42459.807893518519</v>
      </c>
      <c r="K902">
        <v>1456777402</v>
      </c>
      <c r="L902" t="b">
        <v>0</v>
      </c>
      <c r="M902">
        <v>2</v>
      </c>
      <c r="N902" t="b">
        <v>0</v>
      </c>
      <c r="O902" t="s">
        <v>8276</v>
      </c>
    </row>
    <row r="903" spans="1:15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 s="12">
        <f t="shared" si="14"/>
        <v>40337.799305555556</v>
      </c>
      <c r="K903">
        <v>1272050914</v>
      </c>
      <c r="L903" t="b">
        <v>0</v>
      </c>
      <c r="M903">
        <v>0</v>
      </c>
      <c r="N903" t="b">
        <v>0</v>
      </c>
      <c r="O903" t="s">
        <v>8276</v>
      </c>
    </row>
    <row r="904" spans="1:15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 s="12">
        <f t="shared" si="14"/>
        <v>41881.645833333336</v>
      </c>
      <c r="K904">
        <v>1404947422</v>
      </c>
      <c r="L904" t="b">
        <v>0</v>
      </c>
      <c r="M904">
        <v>3</v>
      </c>
      <c r="N904" t="b">
        <v>0</v>
      </c>
      <c r="O904" t="s">
        <v>8276</v>
      </c>
    </row>
    <row r="905" spans="1:15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 s="12">
        <f t="shared" si="14"/>
        <v>41175.100694444445</v>
      </c>
      <c r="K905">
        <v>1346180780</v>
      </c>
      <c r="L905" t="b">
        <v>0</v>
      </c>
      <c r="M905">
        <v>4</v>
      </c>
      <c r="N905" t="b">
        <v>0</v>
      </c>
      <c r="O905" t="s">
        <v>8276</v>
      </c>
    </row>
    <row r="906" spans="1:15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 s="12">
        <f t="shared" si="14"/>
        <v>42372.080289351856</v>
      </c>
      <c r="K906">
        <v>1449194137</v>
      </c>
      <c r="L906" t="b">
        <v>0</v>
      </c>
      <c r="M906">
        <v>3</v>
      </c>
      <c r="N906" t="b">
        <v>0</v>
      </c>
      <c r="O906" t="s">
        <v>8276</v>
      </c>
    </row>
    <row r="907" spans="1:15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 s="12">
        <f t="shared" si="14"/>
        <v>40567.239884259259</v>
      </c>
      <c r="K907">
        <v>1290663926</v>
      </c>
      <c r="L907" t="b">
        <v>0</v>
      </c>
      <c r="M907">
        <v>6</v>
      </c>
      <c r="N907" t="b">
        <v>0</v>
      </c>
      <c r="O907" t="s">
        <v>8276</v>
      </c>
    </row>
    <row r="908" spans="1:15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 s="12">
        <f t="shared" si="14"/>
        <v>41711.148032407407</v>
      </c>
      <c r="K908">
        <v>1392093190</v>
      </c>
      <c r="L908" t="b">
        <v>0</v>
      </c>
      <c r="M908">
        <v>0</v>
      </c>
      <c r="N908" t="b">
        <v>0</v>
      </c>
      <c r="O908" t="s">
        <v>8276</v>
      </c>
    </row>
    <row r="909" spans="1:15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 s="12">
        <f t="shared" si="14"/>
        <v>40797.192395833335</v>
      </c>
      <c r="K909">
        <v>1313123823</v>
      </c>
      <c r="L909" t="b">
        <v>0</v>
      </c>
      <c r="M909">
        <v>0</v>
      </c>
      <c r="N909" t="b">
        <v>0</v>
      </c>
      <c r="O909" t="s">
        <v>8276</v>
      </c>
    </row>
    <row r="910" spans="1:15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 s="12">
        <f t="shared" si="14"/>
        <v>40386.207638888889</v>
      </c>
      <c r="K910">
        <v>1276283655</v>
      </c>
      <c r="L910" t="b">
        <v>0</v>
      </c>
      <c r="M910">
        <v>0</v>
      </c>
      <c r="N910" t="b">
        <v>0</v>
      </c>
      <c r="O910" t="s">
        <v>8276</v>
      </c>
    </row>
    <row r="911" spans="1:15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 s="12">
        <f t="shared" si="14"/>
        <v>41113.166666666664</v>
      </c>
      <c r="K911">
        <v>1340296440</v>
      </c>
      <c r="L911" t="b">
        <v>0</v>
      </c>
      <c r="M911">
        <v>8</v>
      </c>
      <c r="N911" t="b">
        <v>0</v>
      </c>
      <c r="O911" t="s">
        <v>8276</v>
      </c>
    </row>
    <row r="912" spans="1:15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 s="12">
        <f t="shared" si="14"/>
        <v>42797.545358796298</v>
      </c>
      <c r="K912">
        <v>1483362319</v>
      </c>
      <c r="L912" t="b">
        <v>0</v>
      </c>
      <c r="M912">
        <v>5</v>
      </c>
      <c r="N912" t="b">
        <v>0</v>
      </c>
      <c r="O912" t="s">
        <v>8276</v>
      </c>
    </row>
    <row r="913" spans="1:15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 s="12">
        <f t="shared" si="14"/>
        <v>41663.005150462966</v>
      </c>
      <c r="K913">
        <v>1388707645</v>
      </c>
      <c r="L913" t="b">
        <v>0</v>
      </c>
      <c r="M913">
        <v>0</v>
      </c>
      <c r="N913" t="b">
        <v>0</v>
      </c>
      <c r="O913" t="s">
        <v>8276</v>
      </c>
    </row>
    <row r="914" spans="1:15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 s="12">
        <f t="shared" si="14"/>
        <v>41254.151006944448</v>
      </c>
      <c r="K914">
        <v>1350009447</v>
      </c>
      <c r="L914" t="b">
        <v>0</v>
      </c>
      <c r="M914">
        <v>2</v>
      </c>
      <c r="N914" t="b">
        <v>0</v>
      </c>
      <c r="O914" t="s">
        <v>8276</v>
      </c>
    </row>
    <row r="915" spans="1:15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 s="12">
        <f t="shared" si="14"/>
        <v>41034.139108796298</v>
      </c>
      <c r="K915">
        <v>1333596019</v>
      </c>
      <c r="L915" t="b">
        <v>0</v>
      </c>
      <c r="M915">
        <v>24</v>
      </c>
      <c r="N915" t="b">
        <v>0</v>
      </c>
      <c r="O915" t="s">
        <v>8276</v>
      </c>
    </row>
    <row r="916" spans="1:15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 s="12">
        <f t="shared" si="14"/>
        <v>41146.763275462959</v>
      </c>
      <c r="K916">
        <v>1343326747</v>
      </c>
      <c r="L916" t="b">
        <v>0</v>
      </c>
      <c r="M916">
        <v>0</v>
      </c>
      <c r="N916" t="b">
        <v>0</v>
      </c>
      <c r="O916" t="s">
        <v>8276</v>
      </c>
    </row>
    <row r="917" spans="1:15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 s="12">
        <f t="shared" si="14"/>
        <v>40969.207638888889</v>
      </c>
      <c r="K917">
        <v>1327853914</v>
      </c>
      <c r="L917" t="b">
        <v>0</v>
      </c>
      <c r="M917">
        <v>9</v>
      </c>
      <c r="N917" t="b">
        <v>0</v>
      </c>
      <c r="O917" t="s">
        <v>8276</v>
      </c>
    </row>
    <row r="918" spans="1:15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 s="12">
        <f t="shared" si="14"/>
        <v>40473.208333333336</v>
      </c>
      <c r="K918">
        <v>1284409734</v>
      </c>
      <c r="L918" t="b">
        <v>0</v>
      </c>
      <c r="M918">
        <v>0</v>
      </c>
      <c r="N918" t="b">
        <v>0</v>
      </c>
      <c r="O918" t="s">
        <v>8276</v>
      </c>
    </row>
    <row r="919" spans="1:15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 s="12">
        <f t="shared" si="14"/>
        <v>41834.104166666664</v>
      </c>
      <c r="K919">
        <v>1402612730</v>
      </c>
      <c r="L919" t="b">
        <v>0</v>
      </c>
      <c r="M919">
        <v>1</v>
      </c>
      <c r="N919" t="b">
        <v>0</v>
      </c>
      <c r="O919" t="s">
        <v>8276</v>
      </c>
    </row>
    <row r="920" spans="1:15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 s="12">
        <f t="shared" si="14"/>
        <v>41974.957881944443</v>
      </c>
      <c r="K920">
        <v>1414879161</v>
      </c>
      <c r="L920" t="b">
        <v>0</v>
      </c>
      <c r="M920">
        <v>10</v>
      </c>
      <c r="N920" t="b">
        <v>0</v>
      </c>
      <c r="O920" t="s">
        <v>8276</v>
      </c>
    </row>
    <row r="921" spans="1:15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 s="12">
        <f t="shared" si="14"/>
        <v>41262.641724537039</v>
      </c>
      <c r="K921">
        <v>1352906645</v>
      </c>
      <c r="L921" t="b">
        <v>0</v>
      </c>
      <c r="M921">
        <v>1</v>
      </c>
      <c r="N921" t="b">
        <v>0</v>
      </c>
      <c r="O921" t="s">
        <v>8276</v>
      </c>
    </row>
    <row r="922" spans="1:15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 s="12">
        <f t="shared" si="14"/>
        <v>41592.713217592594</v>
      </c>
      <c r="K922">
        <v>1381853222</v>
      </c>
      <c r="L922" t="b">
        <v>0</v>
      </c>
      <c r="M922">
        <v>0</v>
      </c>
      <c r="N922" t="b">
        <v>0</v>
      </c>
      <c r="O922" t="s">
        <v>8276</v>
      </c>
    </row>
    <row r="923" spans="1:15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 s="12">
        <f t="shared" si="14"/>
        <v>40889.212685185186</v>
      </c>
      <c r="K923">
        <v>1320033976</v>
      </c>
      <c r="L923" t="b">
        <v>0</v>
      </c>
      <c r="M923">
        <v>20</v>
      </c>
      <c r="N923" t="b">
        <v>0</v>
      </c>
      <c r="O923" t="s">
        <v>8276</v>
      </c>
    </row>
    <row r="924" spans="1:15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 s="12">
        <f t="shared" si="14"/>
        <v>41913.530011574076</v>
      </c>
      <c r="K924">
        <v>1409143393</v>
      </c>
      <c r="L924" t="b">
        <v>0</v>
      </c>
      <c r="M924">
        <v>30</v>
      </c>
      <c r="N924" t="b">
        <v>0</v>
      </c>
      <c r="O924" t="s">
        <v>8276</v>
      </c>
    </row>
    <row r="925" spans="1:15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 s="12">
        <f t="shared" si="14"/>
        <v>41965.001423611116</v>
      </c>
      <c r="K925">
        <v>1414018923</v>
      </c>
      <c r="L925" t="b">
        <v>0</v>
      </c>
      <c r="M925">
        <v>6</v>
      </c>
      <c r="N925" t="b">
        <v>0</v>
      </c>
      <c r="O925" t="s">
        <v>8276</v>
      </c>
    </row>
    <row r="926" spans="1:15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 s="12">
        <f t="shared" si="14"/>
        <v>41318.942928240736</v>
      </c>
      <c r="K926">
        <v>1358203069</v>
      </c>
      <c r="L926" t="b">
        <v>0</v>
      </c>
      <c r="M926">
        <v>15</v>
      </c>
      <c r="N926" t="b">
        <v>0</v>
      </c>
      <c r="O926" t="s">
        <v>8276</v>
      </c>
    </row>
    <row r="927" spans="1:15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 s="12">
        <f t="shared" si="14"/>
        <v>41605.922581018516</v>
      </c>
      <c r="K927">
        <v>1382994511</v>
      </c>
      <c r="L927" t="b">
        <v>0</v>
      </c>
      <c r="M927">
        <v>5</v>
      </c>
      <c r="N927" t="b">
        <v>0</v>
      </c>
      <c r="O927" t="s">
        <v>8276</v>
      </c>
    </row>
    <row r="928" spans="1:15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 s="12">
        <f t="shared" si="14"/>
        <v>40367.944444444445</v>
      </c>
      <c r="K928">
        <v>1276043330</v>
      </c>
      <c r="L928" t="b">
        <v>0</v>
      </c>
      <c r="M928">
        <v>0</v>
      </c>
      <c r="N928" t="b">
        <v>0</v>
      </c>
      <c r="O928" t="s">
        <v>8276</v>
      </c>
    </row>
    <row r="929" spans="1:15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 s="12">
        <f t="shared" si="14"/>
        <v>41043.822858796295</v>
      </c>
      <c r="K929">
        <v>1334432695</v>
      </c>
      <c r="L929" t="b">
        <v>0</v>
      </c>
      <c r="M929">
        <v>0</v>
      </c>
      <c r="N929" t="b">
        <v>0</v>
      </c>
      <c r="O929" t="s">
        <v>8276</v>
      </c>
    </row>
    <row r="930" spans="1:15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 s="12">
        <f t="shared" si="14"/>
        <v>41231</v>
      </c>
      <c r="K930">
        <v>1348864913</v>
      </c>
      <c r="L930" t="b">
        <v>0</v>
      </c>
      <c r="M930">
        <v>28</v>
      </c>
      <c r="N930" t="b">
        <v>0</v>
      </c>
      <c r="O930" t="s">
        <v>8276</v>
      </c>
    </row>
    <row r="931" spans="1:15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 s="12">
        <f t="shared" si="14"/>
        <v>41008.196400462963</v>
      </c>
      <c r="K931">
        <v>1331358169</v>
      </c>
      <c r="L931" t="b">
        <v>0</v>
      </c>
      <c r="M931">
        <v>0</v>
      </c>
      <c r="N931" t="b">
        <v>0</v>
      </c>
      <c r="O931" t="s">
        <v>8276</v>
      </c>
    </row>
    <row r="932" spans="1:15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 s="12">
        <f t="shared" si="14"/>
        <v>40354.897222222222</v>
      </c>
      <c r="K932">
        <v>1273874306</v>
      </c>
      <c r="L932" t="b">
        <v>0</v>
      </c>
      <c r="M932">
        <v>5</v>
      </c>
      <c r="N932" t="b">
        <v>0</v>
      </c>
      <c r="O932" t="s">
        <v>8276</v>
      </c>
    </row>
    <row r="933" spans="1:15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 s="12">
        <f t="shared" si="14"/>
        <v>41714.916666666664</v>
      </c>
      <c r="K933">
        <v>1392021502</v>
      </c>
      <c r="L933" t="b">
        <v>0</v>
      </c>
      <c r="M933">
        <v>7</v>
      </c>
      <c r="N933" t="b">
        <v>0</v>
      </c>
      <c r="O933" t="s">
        <v>8276</v>
      </c>
    </row>
    <row r="934" spans="1:15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 s="12">
        <f t="shared" si="14"/>
        <v>41355.927604166667</v>
      </c>
      <c r="K934">
        <v>1360106145</v>
      </c>
      <c r="L934" t="b">
        <v>0</v>
      </c>
      <c r="M934">
        <v>30</v>
      </c>
      <c r="N934" t="b">
        <v>0</v>
      </c>
      <c r="O934" t="s">
        <v>8276</v>
      </c>
    </row>
    <row r="935" spans="1:15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 s="12">
        <f t="shared" si="14"/>
        <v>41771.169085648144</v>
      </c>
      <c r="K935">
        <v>1394683409</v>
      </c>
      <c r="L935" t="b">
        <v>0</v>
      </c>
      <c r="M935">
        <v>2</v>
      </c>
      <c r="N935" t="b">
        <v>0</v>
      </c>
      <c r="O935" t="s">
        <v>8276</v>
      </c>
    </row>
    <row r="936" spans="1:15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 s="12">
        <f t="shared" si="14"/>
        <v>41763.25</v>
      </c>
      <c r="K936">
        <v>1396633284</v>
      </c>
      <c r="L936" t="b">
        <v>0</v>
      </c>
      <c r="M936">
        <v>30</v>
      </c>
      <c r="N936" t="b">
        <v>0</v>
      </c>
      <c r="O936" t="s">
        <v>8276</v>
      </c>
    </row>
    <row r="937" spans="1:15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 s="12">
        <f t="shared" si="14"/>
        <v>42398.333668981482</v>
      </c>
      <c r="K937">
        <v>1451462429</v>
      </c>
      <c r="L937" t="b">
        <v>0</v>
      </c>
      <c r="M937">
        <v>2</v>
      </c>
      <c r="N937" t="b">
        <v>0</v>
      </c>
      <c r="O937" t="s">
        <v>8276</v>
      </c>
    </row>
    <row r="938" spans="1:15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 s="12">
        <f t="shared" si="14"/>
        <v>40926.833333333336</v>
      </c>
      <c r="K938">
        <v>1323131689</v>
      </c>
      <c r="L938" t="b">
        <v>0</v>
      </c>
      <c r="M938">
        <v>0</v>
      </c>
      <c r="N938" t="b">
        <v>0</v>
      </c>
      <c r="O938" t="s">
        <v>8276</v>
      </c>
    </row>
    <row r="939" spans="1:15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 s="12">
        <f t="shared" si="14"/>
        <v>41581.839780092589</v>
      </c>
      <c r="K939">
        <v>1380913757</v>
      </c>
      <c r="L939" t="b">
        <v>0</v>
      </c>
      <c r="M939">
        <v>2</v>
      </c>
      <c r="N939" t="b">
        <v>0</v>
      </c>
      <c r="O939" t="s">
        <v>8276</v>
      </c>
    </row>
    <row r="940" spans="1:15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 s="12">
        <f t="shared" si="14"/>
        <v>41154.479722222226</v>
      </c>
      <c r="K940">
        <v>1343993448</v>
      </c>
      <c r="L940" t="b">
        <v>0</v>
      </c>
      <c r="M940">
        <v>1</v>
      </c>
      <c r="N940" t="b">
        <v>0</v>
      </c>
      <c r="O940" t="s">
        <v>8276</v>
      </c>
    </row>
    <row r="941" spans="1:15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 s="12">
        <f t="shared" si="14"/>
        <v>41455.831944444442</v>
      </c>
      <c r="K941">
        <v>1369246738</v>
      </c>
      <c r="L941" t="b">
        <v>0</v>
      </c>
      <c r="M941">
        <v>2</v>
      </c>
      <c r="N941" t="b">
        <v>0</v>
      </c>
      <c r="O941" t="s">
        <v>8276</v>
      </c>
    </row>
    <row r="942" spans="1:15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 s="12">
        <f t="shared" si="14"/>
        <v>42227.008402777778</v>
      </c>
      <c r="K942">
        <v>1435363926</v>
      </c>
      <c r="L942" t="b">
        <v>0</v>
      </c>
      <c r="M942">
        <v>14</v>
      </c>
      <c r="N942" t="b">
        <v>0</v>
      </c>
      <c r="O942" t="s">
        <v>8271</v>
      </c>
    </row>
    <row r="943" spans="1:15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 s="12">
        <f t="shared" si="14"/>
        <v>42776.096585648149</v>
      </c>
      <c r="K943">
        <v>1484101145</v>
      </c>
      <c r="L943" t="b">
        <v>0</v>
      </c>
      <c r="M943">
        <v>31</v>
      </c>
      <c r="N943" t="b">
        <v>0</v>
      </c>
      <c r="O943" t="s">
        <v>8271</v>
      </c>
    </row>
    <row r="944" spans="1:15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 s="12">
        <f t="shared" si="14"/>
        <v>42418.843287037038</v>
      </c>
      <c r="K944">
        <v>1452716060</v>
      </c>
      <c r="L944" t="b">
        <v>0</v>
      </c>
      <c r="M944">
        <v>16</v>
      </c>
      <c r="N944" t="b">
        <v>0</v>
      </c>
      <c r="O944" t="s">
        <v>8271</v>
      </c>
    </row>
    <row r="945" spans="1:15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 s="12">
        <f t="shared" si="14"/>
        <v>42703.709548611107</v>
      </c>
      <c r="K945">
        <v>1477843305</v>
      </c>
      <c r="L945" t="b">
        <v>0</v>
      </c>
      <c r="M945">
        <v>12</v>
      </c>
      <c r="N945" t="b">
        <v>0</v>
      </c>
      <c r="O945" t="s">
        <v>8271</v>
      </c>
    </row>
    <row r="946" spans="1:15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 s="12">
        <f t="shared" si="14"/>
        <v>42478.583333333328</v>
      </c>
      <c r="K946">
        <v>1458050450</v>
      </c>
      <c r="L946" t="b">
        <v>0</v>
      </c>
      <c r="M946">
        <v>96</v>
      </c>
      <c r="N946" t="b">
        <v>0</v>
      </c>
      <c r="O946" t="s">
        <v>8271</v>
      </c>
    </row>
    <row r="947" spans="1:15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 s="12">
        <f t="shared" si="14"/>
        <v>42784.999305555553</v>
      </c>
      <c r="K947">
        <v>1482958626</v>
      </c>
      <c r="L947" t="b">
        <v>0</v>
      </c>
      <c r="M947">
        <v>16</v>
      </c>
      <c r="N947" t="b">
        <v>0</v>
      </c>
      <c r="O947" t="s">
        <v>8271</v>
      </c>
    </row>
    <row r="948" spans="1:15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 s="12">
        <f t="shared" si="14"/>
        <v>42622.750555555554</v>
      </c>
      <c r="K948">
        <v>1470852048</v>
      </c>
      <c r="L948" t="b">
        <v>0</v>
      </c>
      <c r="M948">
        <v>5</v>
      </c>
      <c r="N948" t="b">
        <v>0</v>
      </c>
      <c r="O948" t="s">
        <v>8271</v>
      </c>
    </row>
    <row r="949" spans="1:15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 s="12">
        <f t="shared" si="14"/>
        <v>42551.781319444446</v>
      </c>
      <c r="K949">
        <v>1462128306</v>
      </c>
      <c r="L949" t="b">
        <v>0</v>
      </c>
      <c r="M949">
        <v>0</v>
      </c>
      <c r="N949" t="b">
        <v>0</v>
      </c>
      <c r="O949" t="s">
        <v>8271</v>
      </c>
    </row>
    <row r="950" spans="1:15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 s="12">
        <f t="shared" si="14"/>
        <v>42441.828287037039</v>
      </c>
      <c r="K950">
        <v>1455220364</v>
      </c>
      <c r="L950" t="b">
        <v>0</v>
      </c>
      <c r="M950">
        <v>8</v>
      </c>
      <c r="N950" t="b">
        <v>0</v>
      </c>
      <c r="O950" t="s">
        <v>8271</v>
      </c>
    </row>
    <row r="951" spans="1:15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 s="12">
        <f t="shared" si="14"/>
        <v>42421.043703703705</v>
      </c>
      <c r="K951">
        <v>1450832576</v>
      </c>
      <c r="L951" t="b">
        <v>0</v>
      </c>
      <c r="M951">
        <v>7</v>
      </c>
      <c r="N951" t="b">
        <v>0</v>
      </c>
      <c r="O951" t="s">
        <v>8271</v>
      </c>
    </row>
    <row r="952" spans="1:15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 s="12">
        <f t="shared" si="14"/>
        <v>42386.750706018516</v>
      </c>
      <c r="K952">
        <v>1450461661</v>
      </c>
      <c r="L952" t="b">
        <v>0</v>
      </c>
      <c r="M952">
        <v>24</v>
      </c>
      <c r="N952" t="b">
        <v>0</v>
      </c>
      <c r="O952" t="s">
        <v>8271</v>
      </c>
    </row>
    <row r="953" spans="1:15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 s="12">
        <f t="shared" si="14"/>
        <v>42525.653611111113</v>
      </c>
      <c r="K953">
        <v>1461166872</v>
      </c>
      <c r="L953" t="b">
        <v>0</v>
      </c>
      <c r="M953">
        <v>121</v>
      </c>
      <c r="N953" t="b">
        <v>0</v>
      </c>
      <c r="O953" t="s">
        <v>8271</v>
      </c>
    </row>
    <row r="954" spans="1:15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 s="12">
        <f t="shared" si="14"/>
        <v>42692.655231481476</v>
      </c>
      <c r="K954">
        <v>1476888212</v>
      </c>
      <c r="L954" t="b">
        <v>0</v>
      </c>
      <c r="M954">
        <v>196</v>
      </c>
      <c r="N954" t="b">
        <v>0</v>
      </c>
      <c r="O954" t="s">
        <v>8271</v>
      </c>
    </row>
    <row r="955" spans="1:15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 s="12">
        <f t="shared" si="14"/>
        <v>42029.164340277777</v>
      </c>
      <c r="K955">
        <v>1419566199</v>
      </c>
      <c r="L955" t="b">
        <v>0</v>
      </c>
      <c r="M955">
        <v>5</v>
      </c>
      <c r="N955" t="b">
        <v>0</v>
      </c>
      <c r="O955" t="s">
        <v>8271</v>
      </c>
    </row>
    <row r="956" spans="1:15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 s="12">
        <f t="shared" si="14"/>
        <v>42236.833784722221</v>
      </c>
      <c r="K956">
        <v>1436472039</v>
      </c>
      <c r="L956" t="b">
        <v>0</v>
      </c>
      <c r="M956">
        <v>73</v>
      </c>
      <c r="N956" t="b">
        <v>0</v>
      </c>
      <c r="O956" t="s">
        <v>8271</v>
      </c>
    </row>
    <row r="957" spans="1:15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 s="12">
        <f t="shared" si="14"/>
        <v>42626.295138888891</v>
      </c>
      <c r="K957">
        <v>1470294300</v>
      </c>
      <c r="L957" t="b">
        <v>0</v>
      </c>
      <c r="M957">
        <v>93</v>
      </c>
      <c r="N957" t="b">
        <v>0</v>
      </c>
      <c r="O957" t="s">
        <v>8271</v>
      </c>
    </row>
    <row r="958" spans="1:15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 s="12">
        <f t="shared" si="14"/>
        <v>42120.872210648144</v>
      </c>
      <c r="K958">
        <v>1424901359</v>
      </c>
      <c r="L958" t="b">
        <v>0</v>
      </c>
      <c r="M958">
        <v>17</v>
      </c>
      <c r="N958" t="b">
        <v>0</v>
      </c>
      <c r="O958" t="s">
        <v>8271</v>
      </c>
    </row>
    <row r="959" spans="1:15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 s="12">
        <f t="shared" si="14"/>
        <v>42691.594131944439</v>
      </c>
      <c r="K959">
        <v>1476710133</v>
      </c>
      <c r="L959" t="b">
        <v>0</v>
      </c>
      <c r="M959">
        <v>7</v>
      </c>
      <c r="N959" t="b">
        <v>0</v>
      </c>
      <c r="O959" t="s">
        <v>8271</v>
      </c>
    </row>
    <row r="960" spans="1:15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 s="12">
        <f t="shared" si="14"/>
        <v>42104.207638888889</v>
      </c>
      <c r="K960">
        <v>1426792563</v>
      </c>
      <c r="L960" t="b">
        <v>0</v>
      </c>
      <c r="M960">
        <v>17</v>
      </c>
      <c r="N960" t="b">
        <v>0</v>
      </c>
      <c r="O960" t="s">
        <v>8271</v>
      </c>
    </row>
    <row r="961" spans="1:15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 s="12">
        <f t="shared" si="14"/>
        <v>42023.174363425926</v>
      </c>
      <c r="K961">
        <v>1419048665</v>
      </c>
      <c r="L961" t="b">
        <v>0</v>
      </c>
      <c r="M961">
        <v>171</v>
      </c>
      <c r="N961" t="b">
        <v>0</v>
      </c>
      <c r="O961" t="s">
        <v>8271</v>
      </c>
    </row>
    <row r="962" spans="1:15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 s="12">
        <f t="shared" si="14"/>
        <v>42808.585127314815</v>
      </c>
      <c r="K962">
        <v>1485874955</v>
      </c>
      <c r="L962" t="b">
        <v>0</v>
      </c>
      <c r="M962">
        <v>188</v>
      </c>
      <c r="N962" t="b">
        <v>0</v>
      </c>
      <c r="O962" t="s">
        <v>8271</v>
      </c>
    </row>
    <row r="963" spans="1:15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 s="12">
        <f t="shared" ref="J963:J1026" si="15">(I963/86400)+DATE(1970,1,1)</f>
        <v>42786.791666666672</v>
      </c>
      <c r="K963">
        <v>1483634335</v>
      </c>
      <c r="L963" t="b">
        <v>0</v>
      </c>
      <c r="M963">
        <v>110</v>
      </c>
      <c r="N963" t="b">
        <v>0</v>
      </c>
      <c r="O963" t="s">
        <v>8271</v>
      </c>
    </row>
    <row r="964" spans="1:15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 s="12">
        <f t="shared" si="15"/>
        <v>42411.712418981479</v>
      </c>
      <c r="K964">
        <v>1451927153</v>
      </c>
      <c r="L964" t="b">
        <v>0</v>
      </c>
      <c r="M964">
        <v>37</v>
      </c>
      <c r="N964" t="b">
        <v>0</v>
      </c>
      <c r="O964" t="s">
        <v>8271</v>
      </c>
    </row>
    <row r="965" spans="1:15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 s="12">
        <f t="shared" si="15"/>
        <v>42660.635636574079</v>
      </c>
      <c r="K965">
        <v>1473693319</v>
      </c>
      <c r="L965" t="b">
        <v>0</v>
      </c>
      <c r="M965">
        <v>9</v>
      </c>
      <c r="N965" t="b">
        <v>0</v>
      </c>
      <c r="O965" t="s">
        <v>8271</v>
      </c>
    </row>
    <row r="966" spans="1:15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 s="12">
        <f t="shared" si="15"/>
        <v>42248.628692129627</v>
      </c>
      <c r="K966">
        <v>1437663919</v>
      </c>
      <c r="L966" t="b">
        <v>0</v>
      </c>
      <c r="M966">
        <v>29</v>
      </c>
      <c r="N966" t="b">
        <v>0</v>
      </c>
      <c r="O966" t="s">
        <v>8271</v>
      </c>
    </row>
    <row r="967" spans="1:15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 s="12">
        <f t="shared" si="15"/>
        <v>42669.165972222225</v>
      </c>
      <c r="K967">
        <v>1474676646</v>
      </c>
      <c r="L967" t="b">
        <v>0</v>
      </c>
      <c r="M967">
        <v>6</v>
      </c>
      <c r="N967" t="b">
        <v>0</v>
      </c>
      <c r="O967" t="s">
        <v>8271</v>
      </c>
    </row>
    <row r="968" spans="1:15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 s="12">
        <f t="shared" si="15"/>
        <v>42649.635787037041</v>
      </c>
      <c r="K968">
        <v>1473174932</v>
      </c>
      <c r="L968" t="b">
        <v>0</v>
      </c>
      <c r="M968">
        <v>30</v>
      </c>
      <c r="N968" t="b">
        <v>0</v>
      </c>
      <c r="O968" t="s">
        <v>8271</v>
      </c>
    </row>
    <row r="969" spans="1:15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 s="12">
        <f t="shared" si="15"/>
        <v>42482.21266203704</v>
      </c>
      <c r="K969">
        <v>1456121174</v>
      </c>
      <c r="L969" t="b">
        <v>0</v>
      </c>
      <c r="M969">
        <v>81</v>
      </c>
      <c r="N969" t="b">
        <v>0</v>
      </c>
      <c r="O969" t="s">
        <v>8271</v>
      </c>
    </row>
    <row r="970" spans="1:15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 s="12">
        <f t="shared" si="15"/>
        <v>41866.847615740742</v>
      </c>
      <c r="K970">
        <v>1405542034</v>
      </c>
      <c r="L970" t="b">
        <v>0</v>
      </c>
      <c r="M970">
        <v>4</v>
      </c>
      <c r="N970" t="b">
        <v>0</v>
      </c>
      <c r="O970" t="s">
        <v>8271</v>
      </c>
    </row>
    <row r="971" spans="1:15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 s="12">
        <f t="shared" si="15"/>
        <v>42775.30332175926</v>
      </c>
      <c r="K971">
        <v>1483773407</v>
      </c>
      <c r="L971" t="b">
        <v>0</v>
      </c>
      <c r="M971">
        <v>11</v>
      </c>
      <c r="N971" t="b">
        <v>0</v>
      </c>
      <c r="O971" t="s">
        <v>8271</v>
      </c>
    </row>
    <row r="972" spans="1:15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 s="12">
        <f t="shared" si="15"/>
        <v>42758.207638888889</v>
      </c>
      <c r="K972">
        <v>1481951853</v>
      </c>
      <c r="L972" t="b">
        <v>0</v>
      </c>
      <c r="M972">
        <v>14</v>
      </c>
      <c r="N972" t="b">
        <v>0</v>
      </c>
      <c r="O972" t="s">
        <v>8271</v>
      </c>
    </row>
    <row r="973" spans="1:15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 s="12">
        <f t="shared" si="15"/>
        <v>42156.709027777775</v>
      </c>
      <c r="K973">
        <v>1429290060</v>
      </c>
      <c r="L973" t="b">
        <v>0</v>
      </c>
      <c r="M973">
        <v>5</v>
      </c>
      <c r="N973" t="b">
        <v>0</v>
      </c>
      <c r="O973" t="s">
        <v>8271</v>
      </c>
    </row>
    <row r="974" spans="1:15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 s="12">
        <f t="shared" si="15"/>
        <v>41886.290972222225</v>
      </c>
      <c r="K974">
        <v>1407271598</v>
      </c>
      <c r="L974" t="b">
        <v>0</v>
      </c>
      <c r="M974">
        <v>45</v>
      </c>
      <c r="N974" t="b">
        <v>0</v>
      </c>
      <c r="O974" t="s">
        <v>8271</v>
      </c>
    </row>
    <row r="975" spans="1:15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 s="12">
        <f t="shared" si="15"/>
        <v>42317.056631944448</v>
      </c>
      <c r="K975">
        <v>1441844493</v>
      </c>
      <c r="L975" t="b">
        <v>0</v>
      </c>
      <c r="M975">
        <v>8</v>
      </c>
      <c r="N975" t="b">
        <v>0</v>
      </c>
      <c r="O975" t="s">
        <v>8271</v>
      </c>
    </row>
    <row r="976" spans="1:15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 s="12">
        <f t="shared" si="15"/>
        <v>42454.707824074074</v>
      </c>
      <c r="K976">
        <v>1456336756</v>
      </c>
      <c r="L976" t="b">
        <v>0</v>
      </c>
      <c r="M976">
        <v>3</v>
      </c>
      <c r="N976" t="b">
        <v>0</v>
      </c>
      <c r="O976" t="s">
        <v>8271</v>
      </c>
    </row>
    <row r="977" spans="1:15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 s="12">
        <f t="shared" si="15"/>
        <v>42549.696585648147</v>
      </c>
      <c r="K977">
        <v>1461948185</v>
      </c>
      <c r="L977" t="b">
        <v>0</v>
      </c>
      <c r="M977">
        <v>24</v>
      </c>
      <c r="N977" t="b">
        <v>0</v>
      </c>
      <c r="O977" t="s">
        <v>8271</v>
      </c>
    </row>
    <row r="978" spans="1:15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 s="12">
        <f t="shared" si="15"/>
        <v>42230.058993055558</v>
      </c>
      <c r="K978">
        <v>1435627497</v>
      </c>
      <c r="L978" t="b">
        <v>0</v>
      </c>
      <c r="M978">
        <v>18</v>
      </c>
      <c r="N978" t="b">
        <v>0</v>
      </c>
      <c r="O978" t="s">
        <v>8271</v>
      </c>
    </row>
    <row r="979" spans="1:15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 s="12">
        <f t="shared" si="15"/>
        <v>42421.942094907412</v>
      </c>
      <c r="K979">
        <v>1453502197</v>
      </c>
      <c r="L979" t="b">
        <v>0</v>
      </c>
      <c r="M979">
        <v>12</v>
      </c>
      <c r="N979" t="b">
        <v>0</v>
      </c>
      <c r="O979" t="s">
        <v>8271</v>
      </c>
    </row>
    <row r="980" spans="1:15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 s="12">
        <f t="shared" si="15"/>
        <v>42425.309039351851</v>
      </c>
      <c r="K980">
        <v>1453793101</v>
      </c>
      <c r="L980" t="b">
        <v>0</v>
      </c>
      <c r="M980">
        <v>123</v>
      </c>
      <c r="N980" t="b">
        <v>0</v>
      </c>
      <c r="O980" t="s">
        <v>8271</v>
      </c>
    </row>
    <row r="981" spans="1:15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 s="12">
        <f t="shared" si="15"/>
        <v>42541.790972222225</v>
      </c>
      <c r="K981">
        <v>1463392828</v>
      </c>
      <c r="L981" t="b">
        <v>0</v>
      </c>
      <c r="M981">
        <v>96</v>
      </c>
      <c r="N981" t="b">
        <v>0</v>
      </c>
      <c r="O981" t="s">
        <v>8271</v>
      </c>
    </row>
    <row r="982" spans="1:15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 s="12">
        <f t="shared" si="15"/>
        <v>41973.945856481485</v>
      </c>
      <c r="K982">
        <v>1413495722</v>
      </c>
      <c r="L982" t="b">
        <v>0</v>
      </c>
      <c r="M982">
        <v>31</v>
      </c>
      <c r="N982" t="b">
        <v>0</v>
      </c>
      <c r="O982" t="s">
        <v>8271</v>
      </c>
    </row>
    <row r="983" spans="1:15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 s="12">
        <f t="shared" si="15"/>
        <v>41860.947013888886</v>
      </c>
      <c r="K983">
        <v>1405032222</v>
      </c>
      <c r="L983" t="b">
        <v>0</v>
      </c>
      <c r="M983">
        <v>4</v>
      </c>
      <c r="N983" t="b">
        <v>0</v>
      </c>
      <c r="O983" t="s">
        <v>8271</v>
      </c>
    </row>
    <row r="984" spans="1:15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 s="12">
        <f t="shared" si="15"/>
        <v>42645.753310185188</v>
      </c>
      <c r="K984">
        <v>1472839486</v>
      </c>
      <c r="L984" t="b">
        <v>0</v>
      </c>
      <c r="M984">
        <v>3</v>
      </c>
      <c r="N984" t="b">
        <v>0</v>
      </c>
      <c r="O984" t="s">
        <v>8271</v>
      </c>
    </row>
    <row r="985" spans="1:15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 s="12">
        <f t="shared" si="15"/>
        <v>42605.870833333334</v>
      </c>
      <c r="K985">
        <v>1469289685</v>
      </c>
      <c r="L985" t="b">
        <v>0</v>
      </c>
      <c r="M985">
        <v>179</v>
      </c>
      <c r="N985" t="b">
        <v>0</v>
      </c>
      <c r="O985" t="s">
        <v>8271</v>
      </c>
    </row>
    <row r="986" spans="1:15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 s="12">
        <f t="shared" si="15"/>
        <v>42091.074166666665</v>
      </c>
      <c r="K986">
        <v>1424918808</v>
      </c>
      <c r="L986" t="b">
        <v>0</v>
      </c>
      <c r="M986">
        <v>3</v>
      </c>
      <c r="N986" t="b">
        <v>0</v>
      </c>
      <c r="O986" t="s">
        <v>8271</v>
      </c>
    </row>
    <row r="987" spans="1:15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 s="12">
        <f t="shared" si="15"/>
        <v>42369.958333333328</v>
      </c>
      <c r="K987">
        <v>1449011610</v>
      </c>
      <c r="L987" t="b">
        <v>0</v>
      </c>
      <c r="M987">
        <v>23</v>
      </c>
      <c r="N987" t="b">
        <v>0</v>
      </c>
      <c r="O987" t="s">
        <v>8271</v>
      </c>
    </row>
    <row r="988" spans="1:15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 s="12">
        <f t="shared" si="15"/>
        <v>42379</v>
      </c>
      <c r="K988">
        <v>1447698300</v>
      </c>
      <c r="L988" t="b">
        <v>0</v>
      </c>
      <c r="M988">
        <v>23</v>
      </c>
      <c r="N988" t="b">
        <v>0</v>
      </c>
      <c r="O988" t="s">
        <v>8271</v>
      </c>
    </row>
    <row r="989" spans="1:15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 s="12">
        <f t="shared" si="15"/>
        <v>41813.294560185182</v>
      </c>
      <c r="K989">
        <v>1400051050</v>
      </c>
      <c r="L989" t="b">
        <v>0</v>
      </c>
      <c r="M989">
        <v>41</v>
      </c>
      <c r="N989" t="b">
        <v>0</v>
      </c>
      <c r="O989" t="s">
        <v>8271</v>
      </c>
    </row>
    <row r="990" spans="1:15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 s="12">
        <f t="shared" si="15"/>
        <v>42644.356770833328</v>
      </c>
      <c r="K990">
        <v>1472718825</v>
      </c>
      <c r="L990" t="b">
        <v>0</v>
      </c>
      <c r="M990">
        <v>0</v>
      </c>
      <c r="N990" t="b">
        <v>0</v>
      </c>
      <c r="O990" t="s">
        <v>8271</v>
      </c>
    </row>
    <row r="991" spans="1:15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 s="12">
        <f t="shared" si="15"/>
        <v>42641.933969907404</v>
      </c>
      <c r="K991">
        <v>1472509495</v>
      </c>
      <c r="L991" t="b">
        <v>0</v>
      </c>
      <c r="M991">
        <v>32</v>
      </c>
      <c r="N991" t="b">
        <v>0</v>
      </c>
      <c r="O991" t="s">
        <v>8271</v>
      </c>
    </row>
    <row r="992" spans="1:15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 s="12">
        <f t="shared" si="15"/>
        <v>41885.784305555557</v>
      </c>
      <c r="K992">
        <v>1407178164</v>
      </c>
      <c r="L992" t="b">
        <v>0</v>
      </c>
      <c r="M992">
        <v>2</v>
      </c>
      <c r="N992" t="b">
        <v>0</v>
      </c>
      <c r="O992" t="s">
        <v>8271</v>
      </c>
    </row>
    <row r="993" spans="1:15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 s="12">
        <f t="shared" si="15"/>
        <v>42563.785416666666</v>
      </c>
      <c r="K993">
        <v>1466186988</v>
      </c>
      <c r="L993" t="b">
        <v>0</v>
      </c>
      <c r="M993">
        <v>7</v>
      </c>
      <c r="N993" t="b">
        <v>0</v>
      </c>
      <c r="O993" t="s">
        <v>8271</v>
      </c>
    </row>
    <row r="994" spans="1:15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 s="12">
        <f t="shared" si="15"/>
        <v>42497.883321759262</v>
      </c>
      <c r="K994">
        <v>1457475119</v>
      </c>
      <c r="L994" t="b">
        <v>0</v>
      </c>
      <c r="M994">
        <v>4</v>
      </c>
      <c r="N994" t="b">
        <v>0</v>
      </c>
      <c r="O994" t="s">
        <v>8271</v>
      </c>
    </row>
    <row r="995" spans="1:15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 s="12">
        <f t="shared" si="15"/>
        <v>42686.208333333328</v>
      </c>
      <c r="K995">
        <v>1476054568</v>
      </c>
      <c r="L995" t="b">
        <v>0</v>
      </c>
      <c r="M995">
        <v>196</v>
      </c>
      <c r="N995" t="b">
        <v>0</v>
      </c>
      <c r="O995" t="s">
        <v>8271</v>
      </c>
    </row>
    <row r="996" spans="1:15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 s="12">
        <f t="shared" si="15"/>
        <v>41973.957638888889</v>
      </c>
      <c r="K996">
        <v>1412835530</v>
      </c>
      <c r="L996" t="b">
        <v>0</v>
      </c>
      <c r="M996">
        <v>11</v>
      </c>
      <c r="N996" t="b">
        <v>0</v>
      </c>
      <c r="O996" t="s">
        <v>8271</v>
      </c>
    </row>
    <row r="997" spans="1:15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 s="12">
        <f t="shared" si="15"/>
        <v>41972.666666666672</v>
      </c>
      <c r="K997">
        <v>1415140480</v>
      </c>
      <c r="L997" t="b">
        <v>0</v>
      </c>
      <c r="M997">
        <v>9</v>
      </c>
      <c r="N997" t="b">
        <v>0</v>
      </c>
      <c r="O997" t="s">
        <v>8271</v>
      </c>
    </row>
    <row r="998" spans="1:15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 s="12">
        <f t="shared" si="15"/>
        <v>41847.643750000003</v>
      </c>
      <c r="K998">
        <v>1403902060</v>
      </c>
      <c r="L998" t="b">
        <v>0</v>
      </c>
      <c r="M998">
        <v>5</v>
      </c>
      <c r="N998" t="b">
        <v>0</v>
      </c>
      <c r="O998" t="s">
        <v>8271</v>
      </c>
    </row>
    <row r="999" spans="1:15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 s="12">
        <f t="shared" si="15"/>
        <v>41971.144641203704</v>
      </c>
      <c r="K999">
        <v>1414549697</v>
      </c>
      <c r="L999" t="b">
        <v>0</v>
      </c>
      <c r="M999">
        <v>8</v>
      </c>
      <c r="N999" t="b">
        <v>0</v>
      </c>
      <c r="O999" t="s">
        <v>8271</v>
      </c>
    </row>
    <row r="1000" spans="1:15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 s="12">
        <f t="shared" si="15"/>
        <v>42327.210659722223</v>
      </c>
      <c r="K1000">
        <v>1444017801</v>
      </c>
      <c r="L1000" t="b">
        <v>0</v>
      </c>
      <c r="M1000">
        <v>229</v>
      </c>
      <c r="N1000" t="b">
        <v>0</v>
      </c>
      <c r="O1000" t="s">
        <v>8271</v>
      </c>
    </row>
    <row r="1001" spans="1:15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 s="12">
        <f t="shared" si="15"/>
        <v>41956.334722222222</v>
      </c>
      <c r="K1001">
        <v>1413270690</v>
      </c>
      <c r="L1001" t="b">
        <v>0</v>
      </c>
      <c r="M1001">
        <v>40</v>
      </c>
      <c r="N1001" t="b">
        <v>0</v>
      </c>
      <c r="O1001" t="s">
        <v>8271</v>
      </c>
    </row>
    <row r="1002" spans="1:15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 s="12">
        <f t="shared" si="15"/>
        <v>42809.018055555556</v>
      </c>
      <c r="K1002">
        <v>1484357160</v>
      </c>
      <c r="L1002" t="b">
        <v>0</v>
      </c>
      <c r="M1002">
        <v>6</v>
      </c>
      <c r="N1002" t="b">
        <v>0</v>
      </c>
      <c r="O1002" t="s">
        <v>8271</v>
      </c>
    </row>
    <row r="1003" spans="1:15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 s="12">
        <f t="shared" si="15"/>
        <v>42765.720057870371</v>
      </c>
      <c r="K1003">
        <v>1481908613</v>
      </c>
      <c r="L1003" t="b">
        <v>0</v>
      </c>
      <c r="M1003">
        <v>4</v>
      </c>
      <c r="N1003" t="b">
        <v>0</v>
      </c>
      <c r="O1003" t="s">
        <v>8271</v>
      </c>
    </row>
    <row r="1004" spans="1:15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 s="12">
        <f t="shared" si="15"/>
        <v>42355.249305555553</v>
      </c>
      <c r="K1004">
        <v>1447777514</v>
      </c>
      <c r="L1004" t="b">
        <v>0</v>
      </c>
      <c r="M1004">
        <v>22</v>
      </c>
      <c r="N1004" t="b">
        <v>0</v>
      </c>
      <c r="O1004" t="s">
        <v>8271</v>
      </c>
    </row>
    <row r="1005" spans="1:15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 s="12">
        <f t="shared" si="15"/>
        <v>42810.667372685188</v>
      </c>
      <c r="K1005">
        <v>1487091661</v>
      </c>
      <c r="L1005" t="b">
        <v>0</v>
      </c>
      <c r="M1005">
        <v>15</v>
      </c>
      <c r="N1005" t="b">
        <v>0</v>
      </c>
      <c r="O1005" t="s">
        <v>8271</v>
      </c>
    </row>
    <row r="1006" spans="1:15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 s="12">
        <f t="shared" si="15"/>
        <v>42418.708645833336</v>
      </c>
      <c r="K1006">
        <v>1453222827</v>
      </c>
      <c r="L1006" t="b">
        <v>0</v>
      </c>
      <c r="M1006">
        <v>95</v>
      </c>
      <c r="N1006" t="b">
        <v>0</v>
      </c>
      <c r="O1006" t="s">
        <v>8271</v>
      </c>
    </row>
    <row r="1007" spans="1:15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 s="12">
        <f t="shared" si="15"/>
        <v>42307.624803240746</v>
      </c>
      <c r="K1007">
        <v>1443538783</v>
      </c>
      <c r="L1007" t="b">
        <v>0</v>
      </c>
      <c r="M1007">
        <v>161</v>
      </c>
      <c r="N1007" t="b">
        <v>0</v>
      </c>
      <c r="O1007" t="s">
        <v>8271</v>
      </c>
    </row>
    <row r="1008" spans="1:15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 s="12">
        <f t="shared" si="15"/>
        <v>41985.299305555556</v>
      </c>
      <c r="K1008">
        <v>1417654672</v>
      </c>
      <c r="L1008" t="b">
        <v>0</v>
      </c>
      <c r="M1008">
        <v>8</v>
      </c>
      <c r="N1008" t="b">
        <v>0</v>
      </c>
      <c r="O1008" t="s">
        <v>8271</v>
      </c>
    </row>
    <row r="1009" spans="1:15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 s="12">
        <f t="shared" si="15"/>
        <v>42718.6252662037</v>
      </c>
      <c r="K1009">
        <v>1478095223</v>
      </c>
      <c r="L1009" t="b">
        <v>0</v>
      </c>
      <c r="M1009">
        <v>76</v>
      </c>
      <c r="N1009" t="b">
        <v>0</v>
      </c>
      <c r="O1009" t="s">
        <v>8271</v>
      </c>
    </row>
    <row r="1010" spans="1:15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 s="12">
        <f t="shared" si="15"/>
        <v>42732.809201388889</v>
      </c>
      <c r="K1010">
        <v>1480361115</v>
      </c>
      <c r="L1010" t="b">
        <v>0</v>
      </c>
      <c r="M1010">
        <v>1</v>
      </c>
      <c r="N1010" t="b">
        <v>0</v>
      </c>
      <c r="O1010" t="s">
        <v>8271</v>
      </c>
    </row>
    <row r="1011" spans="1:15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 s="12">
        <f t="shared" si="15"/>
        <v>42540.604699074072</v>
      </c>
      <c r="K1011">
        <v>1463754646</v>
      </c>
      <c r="L1011" t="b">
        <v>0</v>
      </c>
      <c r="M1011">
        <v>101</v>
      </c>
      <c r="N1011" t="b">
        <v>0</v>
      </c>
      <c r="O1011" t="s">
        <v>8271</v>
      </c>
    </row>
    <row r="1012" spans="1:15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 s="12">
        <f t="shared" si="15"/>
        <v>42618.124305555553</v>
      </c>
      <c r="K1012">
        <v>1468180462</v>
      </c>
      <c r="L1012" t="b">
        <v>0</v>
      </c>
      <c r="M1012">
        <v>4</v>
      </c>
      <c r="N1012" t="b">
        <v>0</v>
      </c>
      <c r="O1012" t="s">
        <v>8271</v>
      </c>
    </row>
    <row r="1013" spans="1:15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 s="12">
        <f t="shared" si="15"/>
        <v>41991.898090277777</v>
      </c>
      <c r="K1013">
        <v>1415050395</v>
      </c>
      <c r="L1013" t="b">
        <v>0</v>
      </c>
      <c r="M1013">
        <v>1</v>
      </c>
      <c r="N1013" t="b">
        <v>0</v>
      </c>
      <c r="O1013" t="s">
        <v>8271</v>
      </c>
    </row>
    <row r="1014" spans="1:15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 s="12">
        <f t="shared" si="15"/>
        <v>42759.440416666665</v>
      </c>
      <c r="K1014">
        <v>1481366052</v>
      </c>
      <c r="L1014" t="b">
        <v>0</v>
      </c>
      <c r="M1014">
        <v>775</v>
      </c>
      <c r="N1014" t="b">
        <v>0</v>
      </c>
      <c r="O1014" t="s">
        <v>8271</v>
      </c>
    </row>
    <row r="1015" spans="1:15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 s="12">
        <f t="shared" si="15"/>
        <v>42367.833333333328</v>
      </c>
      <c r="K1015">
        <v>1449000056</v>
      </c>
      <c r="L1015" t="b">
        <v>0</v>
      </c>
      <c r="M1015">
        <v>90</v>
      </c>
      <c r="N1015" t="b">
        <v>0</v>
      </c>
      <c r="O1015" t="s">
        <v>8271</v>
      </c>
    </row>
    <row r="1016" spans="1:15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 s="12">
        <f t="shared" si="15"/>
        <v>42005.002488425926</v>
      </c>
      <c r="K1016">
        <v>1415750615</v>
      </c>
      <c r="L1016" t="b">
        <v>0</v>
      </c>
      <c r="M1016">
        <v>16</v>
      </c>
      <c r="N1016" t="b">
        <v>0</v>
      </c>
      <c r="O1016" t="s">
        <v>8271</v>
      </c>
    </row>
    <row r="1017" spans="1:15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 s="12">
        <f t="shared" si="15"/>
        <v>42333.920081018514</v>
      </c>
      <c r="K1017">
        <v>1445893495</v>
      </c>
      <c r="L1017" t="b">
        <v>0</v>
      </c>
      <c r="M1017">
        <v>6</v>
      </c>
      <c r="N1017" t="b">
        <v>0</v>
      </c>
      <c r="O1017" t="s">
        <v>8271</v>
      </c>
    </row>
    <row r="1018" spans="1:15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 s="12">
        <f t="shared" si="15"/>
        <v>42467.065462962964</v>
      </c>
      <c r="K1018">
        <v>1456108456</v>
      </c>
      <c r="L1018" t="b">
        <v>0</v>
      </c>
      <c r="M1018">
        <v>38</v>
      </c>
      <c r="N1018" t="b">
        <v>0</v>
      </c>
      <c r="O1018" t="s">
        <v>8271</v>
      </c>
    </row>
    <row r="1019" spans="1:15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 s="12">
        <f t="shared" si="15"/>
        <v>42329.716840277775</v>
      </c>
      <c r="K1019">
        <v>1444666335</v>
      </c>
      <c r="L1019" t="b">
        <v>0</v>
      </c>
      <c r="M1019">
        <v>355</v>
      </c>
      <c r="N1019" t="b">
        <v>0</v>
      </c>
      <c r="O1019" t="s">
        <v>8271</v>
      </c>
    </row>
    <row r="1020" spans="1:15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 s="12">
        <f t="shared" si="15"/>
        <v>42565.492280092592</v>
      </c>
      <c r="K1020">
        <v>1465904933</v>
      </c>
      <c r="L1020" t="b">
        <v>0</v>
      </c>
      <c r="M1020">
        <v>7</v>
      </c>
      <c r="N1020" t="b">
        <v>0</v>
      </c>
      <c r="O1020" t="s">
        <v>8271</v>
      </c>
    </row>
    <row r="1021" spans="1:15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 s="12">
        <f t="shared" si="15"/>
        <v>42039.973946759259</v>
      </c>
      <c r="K1021">
        <v>1420500149</v>
      </c>
      <c r="L1021" t="b">
        <v>0</v>
      </c>
      <c r="M1021">
        <v>400</v>
      </c>
      <c r="N1021" t="b">
        <v>0</v>
      </c>
      <c r="O1021" t="s">
        <v>8271</v>
      </c>
    </row>
    <row r="1022" spans="1:15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 s="12">
        <f t="shared" si="15"/>
        <v>42157.032638888893</v>
      </c>
      <c r="K1022">
        <v>1430617209</v>
      </c>
      <c r="L1022" t="b">
        <v>0</v>
      </c>
      <c r="M1022">
        <v>30</v>
      </c>
      <c r="N1022" t="b">
        <v>1</v>
      </c>
      <c r="O1022" t="s">
        <v>8278</v>
      </c>
    </row>
    <row r="1023" spans="1:15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 s="12">
        <f t="shared" si="15"/>
        <v>42294.166666666672</v>
      </c>
      <c r="K1023">
        <v>1443074571</v>
      </c>
      <c r="L1023" t="b">
        <v>1</v>
      </c>
      <c r="M1023">
        <v>478</v>
      </c>
      <c r="N1023" t="b">
        <v>1</v>
      </c>
      <c r="O1023" t="s">
        <v>8278</v>
      </c>
    </row>
    <row r="1024" spans="1:15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 s="12">
        <f t="shared" si="15"/>
        <v>42141.646724537037</v>
      </c>
      <c r="K1024">
        <v>1429284677</v>
      </c>
      <c r="L1024" t="b">
        <v>1</v>
      </c>
      <c r="M1024">
        <v>74</v>
      </c>
      <c r="N1024" t="b">
        <v>1</v>
      </c>
      <c r="O1024" t="s">
        <v>8278</v>
      </c>
    </row>
    <row r="1025" spans="1:15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 s="12">
        <f t="shared" si="15"/>
        <v>42175.919687500005</v>
      </c>
      <c r="K1025">
        <v>1432245861</v>
      </c>
      <c r="L1025" t="b">
        <v>0</v>
      </c>
      <c r="M1025">
        <v>131</v>
      </c>
      <c r="N1025" t="b">
        <v>1</v>
      </c>
      <c r="O1025" t="s">
        <v>8278</v>
      </c>
    </row>
    <row r="1026" spans="1:15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 s="12">
        <f t="shared" si="15"/>
        <v>42400.580590277779</v>
      </c>
      <c r="K1026">
        <v>1451656563</v>
      </c>
      <c r="L1026" t="b">
        <v>1</v>
      </c>
      <c r="M1026">
        <v>61</v>
      </c>
      <c r="N1026" t="b">
        <v>1</v>
      </c>
      <c r="O1026" t="s">
        <v>8278</v>
      </c>
    </row>
    <row r="1027" spans="1:15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 s="12">
        <f t="shared" ref="J1027:J1090" si="16">(I1027/86400)+DATE(1970,1,1)</f>
        <v>42079.792094907403</v>
      </c>
      <c r="K1027">
        <v>1423944037</v>
      </c>
      <c r="L1027" t="b">
        <v>1</v>
      </c>
      <c r="M1027">
        <v>1071</v>
      </c>
      <c r="N1027" t="b">
        <v>1</v>
      </c>
      <c r="O1027" t="s">
        <v>8278</v>
      </c>
    </row>
    <row r="1028" spans="1:15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 s="12">
        <f t="shared" si="16"/>
        <v>42460.365925925929</v>
      </c>
      <c r="K1028">
        <v>1456480016</v>
      </c>
      <c r="L1028" t="b">
        <v>1</v>
      </c>
      <c r="M1028">
        <v>122</v>
      </c>
      <c r="N1028" t="b">
        <v>1</v>
      </c>
      <c r="O1028" t="s">
        <v>8278</v>
      </c>
    </row>
    <row r="1029" spans="1:15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 s="12">
        <f t="shared" si="16"/>
        <v>41935.034108796295</v>
      </c>
      <c r="K1029">
        <v>1411433347</v>
      </c>
      <c r="L1029" t="b">
        <v>1</v>
      </c>
      <c r="M1029">
        <v>111</v>
      </c>
      <c r="N1029" t="b">
        <v>1</v>
      </c>
      <c r="O1029" t="s">
        <v>8278</v>
      </c>
    </row>
    <row r="1030" spans="1:15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 s="12">
        <f t="shared" si="16"/>
        <v>42800.833333333328</v>
      </c>
      <c r="K1030">
        <v>1484924605</v>
      </c>
      <c r="L1030" t="b">
        <v>1</v>
      </c>
      <c r="M1030">
        <v>255</v>
      </c>
      <c r="N1030" t="b">
        <v>1</v>
      </c>
      <c r="O1030" t="s">
        <v>8278</v>
      </c>
    </row>
    <row r="1031" spans="1:15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 s="12">
        <f t="shared" si="16"/>
        <v>42098.915972222225</v>
      </c>
      <c r="K1031">
        <v>1423501507</v>
      </c>
      <c r="L1031" t="b">
        <v>0</v>
      </c>
      <c r="M1031">
        <v>141</v>
      </c>
      <c r="N1031" t="b">
        <v>1</v>
      </c>
      <c r="O1031" t="s">
        <v>8278</v>
      </c>
    </row>
    <row r="1032" spans="1:15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 s="12">
        <f t="shared" si="16"/>
        <v>42625.483206018514</v>
      </c>
      <c r="K1032">
        <v>1472470549</v>
      </c>
      <c r="L1032" t="b">
        <v>0</v>
      </c>
      <c r="M1032">
        <v>159</v>
      </c>
      <c r="N1032" t="b">
        <v>1</v>
      </c>
      <c r="O1032" t="s">
        <v>8278</v>
      </c>
    </row>
    <row r="1033" spans="1:15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 s="12">
        <f t="shared" si="16"/>
        <v>42354.764004629629</v>
      </c>
      <c r="K1033">
        <v>1447698010</v>
      </c>
      <c r="L1033" t="b">
        <v>0</v>
      </c>
      <c r="M1033">
        <v>99</v>
      </c>
      <c r="N1033" t="b">
        <v>1</v>
      </c>
      <c r="O1033" t="s">
        <v>8278</v>
      </c>
    </row>
    <row r="1034" spans="1:15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 s="12">
        <f t="shared" si="16"/>
        <v>42544.666956018518</v>
      </c>
      <c r="K1034">
        <v>1464105625</v>
      </c>
      <c r="L1034" t="b">
        <v>0</v>
      </c>
      <c r="M1034">
        <v>96</v>
      </c>
      <c r="N1034" t="b">
        <v>1</v>
      </c>
      <c r="O1034" t="s">
        <v>8278</v>
      </c>
    </row>
    <row r="1035" spans="1:15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 s="12">
        <f t="shared" si="16"/>
        <v>42716.732407407406</v>
      </c>
      <c r="K1035">
        <v>1479144880</v>
      </c>
      <c r="L1035" t="b">
        <v>0</v>
      </c>
      <c r="M1035">
        <v>27</v>
      </c>
      <c r="N1035" t="b">
        <v>1</v>
      </c>
      <c r="O1035" t="s">
        <v>8278</v>
      </c>
    </row>
    <row r="1036" spans="1:15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 s="12">
        <f t="shared" si="16"/>
        <v>42587.165972222225</v>
      </c>
      <c r="K1036">
        <v>1467604804</v>
      </c>
      <c r="L1036" t="b">
        <v>0</v>
      </c>
      <c r="M1036">
        <v>166</v>
      </c>
      <c r="N1036" t="b">
        <v>1</v>
      </c>
      <c r="O1036" t="s">
        <v>8278</v>
      </c>
    </row>
    <row r="1037" spans="1:15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 s="12">
        <f t="shared" si="16"/>
        <v>42046.641435185185</v>
      </c>
      <c r="K1037">
        <v>1421076220</v>
      </c>
      <c r="L1037" t="b">
        <v>0</v>
      </c>
      <c r="M1037">
        <v>76</v>
      </c>
      <c r="N1037" t="b">
        <v>1</v>
      </c>
      <c r="O1037" t="s">
        <v>8278</v>
      </c>
    </row>
    <row r="1038" spans="1:15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 s="12">
        <f t="shared" si="16"/>
        <v>41281.333333333336</v>
      </c>
      <c r="K1038">
        <v>1354790790</v>
      </c>
      <c r="L1038" t="b">
        <v>0</v>
      </c>
      <c r="M1038">
        <v>211</v>
      </c>
      <c r="N1038" t="b">
        <v>1</v>
      </c>
      <c r="O1038" t="s">
        <v>8278</v>
      </c>
    </row>
    <row r="1039" spans="1:15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 s="12">
        <f t="shared" si="16"/>
        <v>42142.208333333328</v>
      </c>
      <c r="K1039">
        <v>1429991062</v>
      </c>
      <c r="L1039" t="b">
        <v>0</v>
      </c>
      <c r="M1039">
        <v>21</v>
      </c>
      <c r="N1039" t="b">
        <v>1</v>
      </c>
      <c r="O1039" t="s">
        <v>8278</v>
      </c>
    </row>
    <row r="1040" spans="1:15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 s="12">
        <f t="shared" si="16"/>
        <v>42448.190081018518</v>
      </c>
      <c r="K1040">
        <v>1455773623</v>
      </c>
      <c r="L1040" t="b">
        <v>0</v>
      </c>
      <c r="M1040">
        <v>61</v>
      </c>
      <c r="N1040" t="b">
        <v>1</v>
      </c>
      <c r="O1040" t="s">
        <v>8278</v>
      </c>
    </row>
    <row r="1041" spans="1:15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 s="12">
        <f t="shared" si="16"/>
        <v>42717.332638888889</v>
      </c>
      <c r="K1041">
        <v>1479436646</v>
      </c>
      <c r="L1041" t="b">
        <v>0</v>
      </c>
      <c r="M1041">
        <v>30</v>
      </c>
      <c r="N1041" t="b">
        <v>1</v>
      </c>
      <c r="O1041" t="s">
        <v>8278</v>
      </c>
    </row>
    <row r="1042" spans="1:15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 s="12">
        <f t="shared" si="16"/>
        <v>42609.708437499998</v>
      </c>
      <c r="K1042">
        <v>1469725209</v>
      </c>
      <c r="L1042" t="b">
        <v>0</v>
      </c>
      <c r="M1042">
        <v>1</v>
      </c>
      <c r="N1042" t="b">
        <v>0</v>
      </c>
      <c r="O1042" t="s">
        <v>8279</v>
      </c>
    </row>
    <row r="1043" spans="1:15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 s="12">
        <f t="shared" si="16"/>
        <v>41851.06009259259</v>
      </c>
      <c r="K1043">
        <v>1405041992</v>
      </c>
      <c r="L1043" t="b">
        <v>0</v>
      </c>
      <c r="M1043">
        <v>0</v>
      </c>
      <c r="N1043" t="b">
        <v>0</v>
      </c>
      <c r="O1043" t="s">
        <v>8279</v>
      </c>
    </row>
    <row r="1044" spans="1:15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 s="12">
        <f t="shared" si="16"/>
        <v>41894.416666666664</v>
      </c>
      <c r="K1044">
        <v>1406824948</v>
      </c>
      <c r="L1044" t="b">
        <v>0</v>
      </c>
      <c r="M1044">
        <v>1</v>
      </c>
      <c r="N1044" t="b">
        <v>0</v>
      </c>
      <c r="O1044" t="s">
        <v>8279</v>
      </c>
    </row>
    <row r="1045" spans="1:15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 s="12">
        <f t="shared" si="16"/>
        <v>42144.252951388888</v>
      </c>
      <c r="K1045">
        <v>1429509855</v>
      </c>
      <c r="L1045" t="b">
        <v>0</v>
      </c>
      <c r="M1045">
        <v>292</v>
      </c>
      <c r="N1045" t="b">
        <v>0</v>
      </c>
      <c r="O1045" t="s">
        <v>8279</v>
      </c>
    </row>
    <row r="1046" spans="1:15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 s="12">
        <f t="shared" si="16"/>
        <v>42068.852083333331</v>
      </c>
      <c r="K1046">
        <v>1420668801</v>
      </c>
      <c r="L1046" t="b">
        <v>0</v>
      </c>
      <c r="M1046">
        <v>2</v>
      </c>
      <c r="N1046" t="b">
        <v>0</v>
      </c>
      <c r="O1046" t="s">
        <v>8279</v>
      </c>
    </row>
    <row r="1047" spans="1:15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 s="12">
        <f t="shared" si="16"/>
        <v>41874.874421296292</v>
      </c>
      <c r="K1047">
        <v>1406235550</v>
      </c>
      <c r="L1047" t="b">
        <v>0</v>
      </c>
      <c r="M1047">
        <v>8</v>
      </c>
      <c r="N1047" t="b">
        <v>0</v>
      </c>
      <c r="O1047" t="s">
        <v>8279</v>
      </c>
    </row>
    <row r="1048" spans="1:15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 s="12">
        <f t="shared" si="16"/>
        <v>42364.851388888885</v>
      </c>
      <c r="K1048">
        <v>1447273560</v>
      </c>
      <c r="L1048" t="b">
        <v>0</v>
      </c>
      <c r="M1048">
        <v>0</v>
      </c>
      <c r="N1048" t="b">
        <v>0</v>
      </c>
      <c r="O1048" t="s">
        <v>8279</v>
      </c>
    </row>
    <row r="1049" spans="1:15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 s="12">
        <f t="shared" si="16"/>
        <v>41948.860127314816</v>
      </c>
      <c r="K1049">
        <v>1412624315</v>
      </c>
      <c r="L1049" t="b">
        <v>0</v>
      </c>
      <c r="M1049">
        <v>1</v>
      </c>
      <c r="N1049" t="b">
        <v>0</v>
      </c>
      <c r="O1049" t="s">
        <v>8279</v>
      </c>
    </row>
    <row r="1050" spans="1:15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 s="12">
        <f t="shared" si="16"/>
        <v>42638.053113425922</v>
      </c>
      <c r="K1050">
        <v>1471310189</v>
      </c>
      <c r="L1050" t="b">
        <v>0</v>
      </c>
      <c r="M1050">
        <v>4</v>
      </c>
      <c r="N1050" t="b">
        <v>0</v>
      </c>
      <c r="O1050" t="s">
        <v>8279</v>
      </c>
    </row>
    <row r="1051" spans="1:15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 s="12">
        <f t="shared" si="16"/>
        <v>42412.431076388893</v>
      </c>
      <c r="K1051">
        <v>1452680445</v>
      </c>
      <c r="L1051" t="b">
        <v>0</v>
      </c>
      <c r="M1051">
        <v>0</v>
      </c>
      <c r="N1051" t="b">
        <v>0</v>
      </c>
      <c r="O1051" t="s">
        <v>8279</v>
      </c>
    </row>
    <row r="1052" spans="1:15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 s="12">
        <f t="shared" si="16"/>
        <v>42261.7971875</v>
      </c>
      <c r="K1052">
        <v>1439665677</v>
      </c>
      <c r="L1052" t="b">
        <v>0</v>
      </c>
      <c r="M1052">
        <v>0</v>
      </c>
      <c r="N1052" t="b">
        <v>0</v>
      </c>
      <c r="O1052" t="s">
        <v>8279</v>
      </c>
    </row>
    <row r="1053" spans="1:15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 s="12">
        <f t="shared" si="16"/>
        <v>41878.014178240745</v>
      </c>
      <c r="K1053">
        <v>1406679625</v>
      </c>
      <c r="L1053" t="b">
        <v>0</v>
      </c>
      <c r="M1053">
        <v>0</v>
      </c>
      <c r="N1053" t="b">
        <v>0</v>
      </c>
      <c r="O1053" t="s">
        <v>8279</v>
      </c>
    </row>
    <row r="1054" spans="1:15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 s="12">
        <f t="shared" si="16"/>
        <v>42527.839583333334</v>
      </c>
      <c r="K1054">
        <v>1461438495</v>
      </c>
      <c r="L1054" t="b">
        <v>0</v>
      </c>
      <c r="M1054">
        <v>0</v>
      </c>
      <c r="N1054" t="b">
        <v>0</v>
      </c>
      <c r="O1054" t="s">
        <v>8279</v>
      </c>
    </row>
    <row r="1055" spans="1:15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 s="12">
        <f t="shared" si="16"/>
        <v>42800.172824074078</v>
      </c>
      <c r="K1055">
        <v>1486613332</v>
      </c>
      <c r="L1055" t="b">
        <v>0</v>
      </c>
      <c r="M1055">
        <v>1</v>
      </c>
      <c r="N1055" t="b">
        <v>0</v>
      </c>
      <c r="O1055" t="s">
        <v>8279</v>
      </c>
    </row>
    <row r="1056" spans="1:15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 s="12">
        <f t="shared" si="16"/>
        <v>41861.916666666664</v>
      </c>
      <c r="K1056">
        <v>1405110399</v>
      </c>
      <c r="L1056" t="b">
        <v>0</v>
      </c>
      <c r="M1056">
        <v>0</v>
      </c>
      <c r="N1056" t="b">
        <v>0</v>
      </c>
      <c r="O1056" t="s">
        <v>8279</v>
      </c>
    </row>
    <row r="1057" spans="1:15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 s="12">
        <f t="shared" si="16"/>
        <v>42436.992418981477</v>
      </c>
      <c r="K1057">
        <v>1454802545</v>
      </c>
      <c r="L1057" t="b">
        <v>0</v>
      </c>
      <c r="M1057">
        <v>0</v>
      </c>
      <c r="N1057" t="b">
        <v>0</v>
      </c>
      <c r="O1057" t="s">
        <v>8279</v>
      </c>
    </row>
    <row r="1058" spans="1:15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 s="12">
        <f t="shared" si="16"/>
        <v>42118.677974537037</v>
      </c>
      <c r="K1058">
        <v>1424711777</v>
      </c>
      <c r="L1058" t="b">
        <v>0</v>
      </c>
      <c r="M1058">
        <v>0</v>
      </c>
      <c r="N1058" t="b">
        <v>0</v>
      </c>
      <c r="O1058" t="s">
        <v>8279</v>
      </c>
    </row>
    <row r="1059" spans="1:15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 s="12">
        <f t="shared" si="16"/>
        <v>42708.912997685184</v>
      </c>
      <c r="K1059">
        <v>1478292883</v>
      </c>
      <c r="L1059" t="b">
        <v>0</v>
      </c>
      <c r="M1059">
        <v>0</v>
      </c>
      <c r="N1059" t="b">
        <v>0</v>
      </c>
      <c r="O1059" t="s">
        <v>8279</v>
      </c>
    </row>
    <row r="1060" spans="1:15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 s="12">
        <f t="shared" si="16"/>
        <v>42089</v>
      </c>
      <c r="K1060">
        <v>1423777043</v>
      </c>
      <c r="L1060" t="b">
        <v>0</v>
      </c>
      <c r="M1060">
        <v>0</v>
      </c>
      <c r="N1060" t="b">
        <v>0</v>
      </c>
      <c r="O1060" t="s">
        <v>8279</v>
      </c>
    </row>
    <row r="1061" spans="1:15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 s="12">
        <f t="shared" si="16"/>
        <v>42076.748333333337</v>
      </c>
      <c r="K1061">
        <v>1423681056</v>
      </c>
      <c r="L1061" t="b">
        <v>0</v>
      </c>
      <c r="M1061">
        <v>0</v>
      </c>
      <c r="N1061" t="b">
        <v>0</v>
      </c>
      <c r="O1061" t="s">
        <v>8279</v>
      </c>
    </row>
    <row r="1062" spans="1:15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 s="12">
        <f t="shared" si="16"/>
        <v>42109.913113425922</v>
      </c>
      <c r="K1062">
        <v>1426542893</v>
      </c>
      <c r="L1062" t="b">
        <v>0</v>
      </c>
      <c r="M1062">
        <v>1</v>
      </c>
      <c r="N1062" t="b">
        <v>0</v>
      </c>
      <c r="O1062" t="s">
        <v>8279</v>
      </c>
    </row>
    <row r="1063" spans="1:15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 s="12">
        <f t="shared" si="16"/>
        <v>42492.041666666672</v>
      </c>
      <c r="K1063">
        <v>1456987108</v>
      </c>
      <c r="L1063" t="b">
        <v>0</v>
      </c>
      <c r="M1063">
        <v>0</v>
      </c>
      <c r="N1063" t="b">
        <v>0</v>
      </c>
      <c r="O1063" t="s">
        <v>8279</v>
      </c>
    </row>
    <row r="1064" spans="1:15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 s="12">
        <f t="shared" si="16"/>
        <v>42563.807187500002</v>
      </c>
      <c r="K1064">
        <v>1467746541</v>
      </c>
      <c r="L1064" t="b">
        <v>0</v>
      </c>
      <c r="M1064">
        <v>4</v>
      </c>
      <c r="N1064" t="b">
        <v>0</v>
      </c>
      <c r="O1064" t="s">
        <v>8279</v>
      </c>
    </row>
    <row r="1065" spans="1:15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 s="12">
        <f t="shared" si="16"/>
        <v>42613.030810185184</v>
      </c>
      <c r="K1065">
        <v>1470012262</v>
      </c>
      <c r="L1065" t="b">
        <v>0</v>
      </c>
      <c r="M1065">
        <v>0</v>
      </c>
      <c r="N1065" t="b">
        <v>0</v>
      </c>
      <c r="O1065" t="s">
        <v>8279</v>
      </c>
    </row>
    <row r="1066" spans="1:15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 s="12">
        <f t="shared" si="16"/>
        <v>41462.228043981479</v>
      </c>
      <c r="K1066">
        <v>1369286903</v>
      </c>
      <c r="L1066" t="b">
        <v>0</v>
      </c>
      <c r="M1066">
        <v>123</v>
      </c>
      <c r="N1066" t="b">
        <v>0</v>
      </c>
      <c r="O1066" t="s">
        <v>8280</v>
      </c>
    </row>
    <row r="1067" spans="1:15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 s="12">
        <f t="shared" si="16"/>
        <v>41689.381041666667</v>
      </c>
      <c r="K1067">
        <v>1390381722</v>
      </c>
      <c r="L1067" t="b">
        <v>0</v>
      </c>
      <c r="M1067">
        <v>5</v>
      </c>
      <c r="N1067" t="b">
        <v>0</v>
      </c>
      <c r="O1067" t="s">
        <v>8280</v>
      </c>
    </row>
    <row r="1068" spans="1:15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 s="12">
        <f t="shared" si="16"/>
        <v>41490.962754629625</v>
      </c>
      <c r="K1068">
        <v>1371769582</v>
      </c>
      <c r="L1068" t="b">
        <v>0</v>
      </c>
      <c r="M1068">
        <v>148</v>
      </c>
      <c r="N1068" t="b">
        <v>0</v>
      </c>
      <c r="O1068" t="s">
        <v>8280</v>
      </c>
    </row>
    <row r="1069" spans="1:15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 s="12">
        <f t="shared" si="16"/>
        <v>41629.855682870373</v>
      </c>
      <c r="K1069">
        <v>1385065931</v>
      </c>
      <c r="L1069" t="b">
        <v>0</v>
      </c>
      <c r="M1069">
        <v>10</v>
      </c>
      <c r="N1069" t="b">
        <v>0</v>
      </c>
      <c r="O1069" t="s">
        <v>8280</v>
      </c>
    </row>
    <row r="1070" spans="1:15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 s="12">
        <f t="shared" si="16"/>
        <v>42470.329444444447</v>
      </c>
      <c r="K1070">
        <v>1457686464</v>
      </c>
      <c r="L1070" t="b">
        <v>0</v>
      </c>
      <c r="M1070">
        <v>4</v>
      </c>
      <c r="N1070" t="b">
        <v>0</v>
      </c>
      <c r="O1070" t="s">
        <v>8280</v>
      </c>
    </row>
    <row r="1071" spans="1:15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 s="12">
        <f t="shared" si="16"/>
        <v>41604.271516203706</v>
      </c>
      <c r="K1071">
        <v>1382679059</v>
      </c>
      <c r="L1071" t="b">
        <v>0</v>
      </c>
      <c r="M1071">
        <v>21</v>
      </c>
      <c r="N1071" t="b">
        <v>0</v>
      </c>
      <c r="O1071" t="s">
        <v>8280</v>
      </c>
    </row>
    <row r="1072" spans="1:15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 s="12">
        <f t="shared" si="16"/>
        <v>41183.011828703704</v>
      </c>
      <c r="K1072">
        <v>1347322622</v>
      </c>
      <c r="L1072" t="b">
        <v>0</v>
      </c>
      <c r="M1072">
        <v>2</v>
      </c>
      <c r="N1072" t="b">
        <v>0</v>
      </c>
      <c r="O1072" t="s">
        <v>8280</v>
      </c>
    </row>
    <row r="1073" spans="1:15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 s="12">
        <f t="shared" si="16"/>
        <v>42325.795057870375</v>
      </c>
      <c r="K1073">
        <v>1445191493</v>
      </c>
      <c r="L1073" t="b">
        <v>0</v>
      </c>
      <c r="M1073">
        <v>0</v>
      </c>
      <c r="N1073" t="b">
        <v>0</v>
      </c>
      <c r="O1073" t="s">
        <v>8280</v>
      </c>
    </row>
    <row r="1074" spans="1:15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 s="12">
        <f t="shared" si="16"/>
        <v>41675.832141203704</v>
      </c>
      <c r="K1074">
        <v>1389038297</v>
      </c>
      <c r="L1074" t="b">
        <v>0</v>
      </c>
      <c r="M1074">
        <v>4</v>
      </c>
      <c r="N1074" t="b">
        <v>0</v>
      </c>
      <c r="O1074" t="s">
        <v>8280</v>
      </c>
    </row>
    <row r="1075" spans="1:15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 s="12">
        <f t="shared" si="16"/>
        <v>40832.964594907404</v>
      </c>
      <c r="K1075">
        <v>1316214541</v>
      </c>
      <c r="L1075" t="b">
        <v>0</v>
      </c>
      <c r="M1075">
        <v>1</v>
      </c>
      <c r="N1075" t="b">
        <v>0</v>
      </c>
      <c r="O1075" t="s">
        <v>8280</v>
      </c>
    </row>
    <row r="1076" spans="1:15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 s="12">
        <f t="shared" si="16"/>
        <v>41643.172974537039</v>
      </c>
      <c r="K1076">
        <v>1386216545</v>
      </c>
      <c r="L1076" t="b">
        <v>0</v>
      </c>
      <c r="M1076">
        <v>30</v>
      </c>
      <c r="N1076" t="b">
        <v>0</v>
      </c>
      <c r="O1076" t="s">
        <v>8280</v>
      </c>
    </row>
    <row r="1077" spans="1:15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 s="12">
        <f t="shared" si="16"/>
        <v>41035.904120370367</v>
      </c>
      <c r="K1077">
        <v>1333748516</v>
      </c>
      <c r="L1077" t="b">
        <v>0</v>
      </c>
      <c r="M1077">
        <v>3</v>
      </c>
      <c r="N1077" t="b">
        <v>0</v>
      </c>
      <c r="O1077" t="s">
        <v>8280</v>
      </c>
    </row>
    <row r="1078" spans="1:15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 s="12">
        <f t="shared" si="16"/>
        <v>41893.377893518518</v>
      </c>
      <c r="K1078">
        <v>1405674250</v>
      </c>
      <c r="L1078" t="b">
        <v>0</v>
      </c>
      <c r="M1078">
        <v>975</v>
      </c>
      <c r="N1078" t="b">
        <v>0</v>
      </c>
      <c r="O1078" t="s">
        <v>8280</v>
      </c>
    </row>
    <row r="1079" spans="1:15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 s="12">
        <f t="shared" si="16"/>
        <v>42383.16679398148</v>
      </c>
      <c r="K1079">
        <v>1450152011</v>
      </c>
      <c r="L1079" t="b">
        <v>0</v>
      </c>
      <c r="M1079">
        <v>167</v>
      </c>
      <c r="N1079" t="b">
        <v>0</v>
      </c>
      <c r="O1079" t="s">
        <v>8280</v>
      </c>
    </row>
    <row r="1080" spans="1:15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 s="12">
        <f t="shared" si="16"/>
        <v>40746.195844907408</v>
      </c>
      <c r="K1080">
        <v>1307421721</v>
      </c>
      <c r="L1080" t="b">
        <v>0</v>
      </c>
      <c r="M1080">
        <v>5</v>
      </c>
      <c r="N1080" t="b">
        <v>0</v>
      </c>
      <c r="O1080" t="s">
        <v>8280</v>
      </c>
    </row>
    <row r="1081" spans="1:15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 s="12">
        <f t="shared" si="16"/>
        <v>42504.566388888888</v>
      </c>
      <c r="K1081">
        <v>1461072936</v>
      </c>
      <c r="L1081" t="b">
        <v>0</v>
      </c>
      <c r="M1081">
        <v>18</v>
      </c>
      <c r="N1081" t="b">
        <v>0</v>
      </c>
      <c r="O1081" t="s">
        <v>8280</v>
      </c>
    </row>
    <row r="1082" spans="1:15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 s="12">
        <f t="shared" si="16"/>
        <v>41770.138113425928</v>
      </c>
      <c r="K1082">
        <v>1397186333</v>
      </c>
      <c r="L1082" t="b">
        <v>0</v>
      </c>
      <c r="M1082">
        <v>98</v>
      </c>
      <c r="N1082" t="b">
        <v>0</v>
      </c>
      <c r="O1082" t="s">
        <v>8280</v>
      </c>
    </row>
    <row r="1083" spans="1:15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 s="12">
        <f t="shared" si="16"/>
        <v>42032.926990740743</v>
      </c>
      <c r="K1083">
        <v>1419891292</v>
      </c>
      <c r="L1083" t="b">
        <v>0</v>
      </c>
      <c r="M1083">
        <v>4</v>
      </c>
      <c r="N1083" t="b">
        <v>0</v>
      </c>
      <c r="O1083" t="s">
        <v>8280</v>
      </c>
    </row>
    <row r="1084" spans="1:15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 s="12">
        <f t="shared" si="16"/>
        <v>41131.906111111108</v>
      </c>
      <c r="K1084">
        <v>1342043088</v>
      </c>
      <c r="L1084" t="b">
        <v>0</v>
      </c>
      <c r="M1084">
        <v>3</v>
      </c>
      <c r="N1084" t="b">
        <v>0</v>
      </c>
      <c r="O1084" t="s">
        <v>8280</v>
      </c>
    </row>
    <row r="1085" spans="1:15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 s="12">
        <f t="shared" si="16"/>
        <v>41853.659525462965</v>
      </c>
      <c r="K1085">
        <v>1401810583</v>
      </c>
      <c r="L1085" t="b">
        <v>0</v>
      </c>
      <c r="M1085">
        <v>1</v>
      </c>
      <c r="N1085" t="b">
        <v>0</v>
      </c>
      <c r="O1085" t="s">
        <v>8280</v>
      </c>
    </row>
    <row r="1086" spans="1:15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 s="12">
        <f t="shared" si="16"/>
        <v>41859.912083333329</v>
      </c>
      <c r="K1086">
        <v>1404942804</v>
      </c>
      <c r="L1086" t="b">
        <v>0</v>
      </c>
      <c r="M1086">
        <v>0</v>
      </c>
      <c r="N1086" t="b">
        <v>0</v>
      </c>
      <c r="O1086" t="s">
        <v>8280</v>
      </c>
    </row>
    <row r="1087" spans="1:15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 s="12">
        <f t="shared" si="16"/>
        <v>42443.629340277781</v>
      </c>
      <c r="K1087">
        <v>1455379575</v>
      </c>
      <c r="L1087" t="b">
        <v>0</v>
      </c>
      <c r="M1087">
        <v>9</v>
      </c>
      <c r="N1087" t="b">
        <v>0</v>
      </c>
      <c r="O1087" t="s">
        <v>8280</v>
      </c>
    </row>
    <row r="1088" spans="1:15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 s="12">
        <f t="shared" si="16"/>
        <v>41875.866793981484</v>
      </c>
      <c r="K1088">
        <v>1406321291</v>
      </c>
      <c r="L1088" t="b">
        <v>0</v>
      </c>
      <c r="M1088">
        <v>2</v>
      </c>
      <c r="N1088" t="b">
        <v>0</v>
      </c>
      <c r="O1088" t="s">
        <v>8280</v>
      </c>
    </row>
    <row r="1089" spans="1:15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 s="12">
        <f t="shared" si="16"/>
        <v>41805.713969907403</v>
      </c>
      <c r="K1089">
        <v>1400260087</v>
      </c>
      <c r="L1089" t="b">
        <v>0</v>
      </c>
      <c r="M1089">
        <v>0</v>
      </c>
      <c r="N1089" t="b">
        <v>0</v>
      </c>
      <c r="O1089" t="s">
        <v>8280</v>
      </c>
    </row>
    <row r="1090" spans="1:15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 s="12">
        <f t="shared" si="16"/>
        <v>41753.799386574072</v>
      </c>
      <c r="K1090">
        <v>1395774667</v>
      </c>
      <c r="L1090" t="b">
        <v>0</v>
      </c>
      <c r="M1090">
        <v>147</v>
      </c>
      <c r="N1090" t="b">
        <v>0</v>
      </c>
      <c r="O1090" t="s">
        <v>8280</v>
      </c>
    </row>
    <row r="1091" spans="1:15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 s="12">
        <f t="shared" ref="J1091:J1154" si="17">(I1091/86400)+DATE(1970,1,1)</f>
        <v>42181.189525462964</v>
      </c>
      <c r="K1091">
        <v>1432701175</v>
      </c>
      <c r="L1091" t="b">
        <v>0</v>
      </c>
      <c r="M1091">
        <v>49</v>
      </c>
      <c r="N1091" t="b">
        <v>0</v>
      </c>
      <c r="O1091" t="s">
        <v>8280</v>
      </c>
    </row>
    <row r="1092" spans="1:15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 s="12">
        <f t="shared" si="17"/>
        <v>42153.185798611114</v>
      </c>
      <c r="K1092">
        <v>1430281653</v>
      </c>
      <c r="L1092" t="b">
        <v>0</v>
      </c>
      <c r="M1092">
        <v>1</v>
      </c>
      <c r="N1092" t="b">
        <v>0</v>
      </c>
      <c r="O1092" t="s">
        <v>8280</v>
      </c>
    </row>
    <row r="1093" spans="1:15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 s="12">
        <f t="shared" si="17"/>
        <v>42470.778611111113</v>
      </c>
      <c r="K1093">
        <v>1457725272</v>
      </c>
      <c r="L1093" t="b">
        <v>0</v>
      </c>
      <c r="M1093">
        <v>2</v>
      </c>
      <c r="N1093" t="b">
        <v>0</v>
      </c>
      <c r="O1093" t="s">
        <v>8280</v>
      </c>
    </row>
    <row r="1094" spans="1:15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 s="12">
        <f t="shared" si="17"/>
        <v>41280.025902777779</v>
      </c>
      <c r="K1094">
        <v>1354840638</v>
      </c>
      <c r="L1094" t="b">
        <v>0</v>
      </c>
      <c r="M1094">
        <v>7</v>
      </c>
      <c r="N1094" t="b">
        <v>0</v>
      </c>
      <c r="O1094" t="s">
        <v>8280</v>
      </c>
    </row>
    <row r="1095" spans="1:15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 s="12">
        <f t="shared" si="17"/>
        <v>42411.973807870367</v>
      </c>
      <c r="K1095">
        <v>1453936937</v>
      </c>
      <c r="L1095" t="b">
        <v>0</v>
      </c>
      <c r="M1095">
        <v>4</v>
      </c>
      <c r="N1095" t="b">
        <v>0</v>
      </c>
      <c r="O1095" t="s">
        <v>8280</v>
      </c>
    </row>
    <row r="1096" spans="1:15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 s="12">
        <f t="shared" si="17"/>
        <v>40825.71334490741</v>
      </c>
      <c r="K1096">
        <v>1315588033</v>
      </c>
      <c r="L1096" t="b">
        <v>0</v>
      </c>
      <c r="M1096">
        <v>27</v>
      </c>
      <c r="N1096" t="b">
        <v>0</v>
      </c>
      <c r="O1096" t="s">
        <v>8280</v>
      </c>
    </row>
    <row r="1097" spans="1:15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 s="12">
        <f t="shared" si="17"/>
        <v>41516.537268518521</v>
      </c>
      <c r="K1097">
        <v>1375275220</v>
      </c>
      <c r="L1097" t="b">
        <v>0</v>
      </c>
      <c r="M1097">
        <v>94</v>
      </c>
      <c r="N1097" t="b">
        <v>0</v>
      </c>
      <c r="O1097" t="s">
        <v>8280</v>
      </c>
    </row>
    <row r="1098" spans="1:15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 s="12">
        <f t="shared" si="17"/>
        <v>41916.145833333336</v>
      </c>
      <c r="K1098">
        <v>1409747154</v>
      </c>
      <c r="L1098" t="b">
        <v>0</v>
      </c>
      <c r="M1098">
        <v>29</v>
      </c>
      <c r="N1098" t="b">
        <v>0</v>
      </c>
      <c r="O1098" t="s">
        <v>8280</v>
      </c>
    </row>
    <row r="1099" spans="1:15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 s="12">
        <f t="shared" si="17"/>
        <v>41700.792557870373</v>
      </c>
      <c r="K1099">
        <v>1390330877</v>
      </c>
      <c r="L1099" t="b">
        <v>0</v>
      </c>
      <c r="M1099">
        <v>7</v>
      </c>
      <c r="N1099" t="b">
        <v>0</v>
      </c>
      <c r="O1099" t="s">
        <v>8280</v>
      </c>
    </row>
    <row r="1100" spans="1:15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 s="12">
        <f t="shared" si="17"/>
        <v>41742.762673611112</v>
      </c>
      <c r="K1100">
        <v>1394821095</v>
      </c>
      <c r="L1100" t="b">
        <v>0</v>
      </c>
      <c r="M1100">
        <v>22</v>
      </c>
      <c r="N1100" t="b">
        <v>0</v>
      </c>
      <c r="O1100" t="s">
        <v>8280</v>
      </c>
    </row>
    <row r="1101" spans="1:15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 s="12">
        <f t="shared" si="17"/>
        <v>42137.836435185185</v>
      </c>
      <c r="K1101">
        <v>1428955468</v>
      </c>
      <c r="L1101" t="b">
        <v>0</v>
      </c>
      <c r="M1101">
        <v>1</v>
      </c>
      <c r="N1101" t="b">
        <v>0</v>
      </c>
      <c r="O1101" t="s">
        <v>8280</v>
      </c>
    </row>
    <row r="1102" spans="1:15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 s="12">
        <f t="shared" si="17"/>
        <v>42414.110775462963</v>
      </c>
      <c r="K1102">
        <v>1452825571</v>
      </c>
      <c r="L1102" t="b">
        <v>0</v>
      </c>
      <c r="M1102">
        <v>10</v>
      </c>
      <c r="N1102" t="b">
        <v>0</v>
      </c>
      <c r="O1102" t="s">
        <v>8280</v>
      </c>
    </row>
    <row r="1103" spans="1:15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 s="12">
        <f t="shared" si="17"/>
        <v>42565.758333333331</v>
      </c>
      <c r="K1103">
        <v>1466188338</v>
      </c>
      <c r="L1103" t="b">
        <v>0</v>
      </c>
      <c r="M1103">
        <v>6</v>
      </c>
      <c r="N1103" t="b">
        <v>0</v>
      </c>
      <c r="O1103" t="s">
        <v>8280</v>
      </c>
    </row>
    <row r="1104" spans="1:15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 s="12">
        <f t="shared" si="17"/>
        <v>41617.249305555553</v>
      </c>
      <c r="K1104">
        <v>1383095125</v>
      </c>
      <c r="L1104" t="b">
        <v>0</v>
      </c>
      <c r="M1104">
        <v>24</v>
      </c>
      <c r="N1104" t="b">
        <v>0</v>
      </c>
      <c r="O1104" t="s">
        <v>8280</v>
      </c>
    </row>
    <row r="1105" spans="1:15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 s="12">
        <f t="shared" si="17"/>
        <v>42539.22210648148</v>
      </c>
      <c r="K1105">
        <v>1461043190</v>
      </c>
      <c r="L1105" t="b">
        <v>0</v>
      </c>
      <c r="M1105">
        <v>15</v>
      </c>
      <c r="N1105" t="b">
        <v>0</v>
      </c>
      <c r="O1105" t="s">
        <v>8280</v>
      </c>
    </row>
    <row r="1106" spans="1:15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 s="12">
        <f t="shared" si="17"/>
        <v>41801.40996527778</v>
      </c>
      <c r="K1106">
        <v>1399888221</v>
      </c>
      <c r="L1106" t="b">
        <v>0</v>
      </c>
      <c r="M1106">
        <v>37</v>
      </c>
      <c r="N1106" t="b">
        <v>0</v>
      </c>
      <c r="O1106" t="s">
        <v>8280</v>
      </c>
    </row>
    <row r="1107" spans="1:15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 s="12">
        <f t="shared" si="17"/>
        <v>41722.0940625</v>
      </c>
      <c r="K1107">
        <v>1393038927</v>
      </c>
      <c r="L1107" t="b">
        <v>0</v>
      </c>
      <c r="M1107">
        <v>20</v>
      </c>
      <c r="N1107" t="b">
        <v>0</v>
      </c>
      <c r="O1107" t="s">
        <v>8280</v>
      </c>
    </row>
    <row r="1108" spans="1:15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 s="12">
        <f t="shared" si="17"/>
        <v>41003.698784722219</v>
      </c>
      <c r="K1108">
        <v>1330969575</v>
      </c>
      <c r="L1108" t="b">
        <v>0</v>
      </c>
      <c r="M1108">
        <v>7</v>
      </c>
      <c r="N1108" t="b">
        <v>0</v>
      </c>
      <c r="O1108" t="s">
        <v>8280</v>
      </c>
    </row>
    <row r="1109" spans="1:15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 s="12">
        <f t="shared" si="17"/>
        <v>41843.861388888887</v>
      </c>
      <c r="K1109">
        <v>1403556024</v>
      </c>
      <c r="L1109" t="b">
        <v>0</v>
      </c>
      <c r="M1109">
        <v>0</v>
      </c>
      <c r="N1109" t="b">
        <v>0</v>
      </c>
      <c r="O1109" t="s">
        <v>8280</v>
      </c>
    </row>
    <row r="1110" spans="1:15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 s="12">
        <f t="shared" si="17"/>
        <v>41012.595312500001</v>
      </c>
      <c r="K1110">
        <v>1329146235</v>
      </c>
      <c r="L1110" t="b">
        <v>0</v>
      </c>
      <c r="M1110">
        <v>21</v>
      </c>
      <c r="N1110" t="b">
        <v>0</v>
      </c>
      <c r="O1110" t="s">
        <v>8280</v>
      </c>
    </row>
    <row r="1111" spans="1:15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 s="12">
        <f t="shared" si="17"/>
        <v>42692.793865740736</v>
      </c>
      <c r="K1111">
        <v>1476900190</v>
      </c>
      <c r="L1111" t="b">
        <v>0</v>
      </c>
      <c r="M1111">
        <v>3</v>
      </c>
      <c r="N1111" t="b">
        <v>0</v>
      </c>
      <c r="O1111" t="s">
        <v>8280</v>
      </c>
    </row>
    <row r="1112" spans="1:15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 s="12">
        <f t="shared" si="17"/>
        <v>41250.933124999996</v>
      </c>
      <c r="K1112">
        <v>1352327022</v>
      </c>
      <c r="L1112" t="b">
        <v>0</v>
      </c>
      <c r="M1112">
        <v>11</v>
      </c>
      <c r="N1112" t="b">
        <v>0</v>
      </c>
      <c r="O1112" t="s">
        <v>8280</v>
      </c>
    </row>
    <row r="1113" spans="1:15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 s="12">
        <f t="shared" si="17"/>
        <v>42377.203587962962</v>
      </c>
      <c r="K1113">
        <v>1449636790</v>
      </c>
      <c r="L1113" t="b">
        <v>0</v>
      </c>
      <c r="M1113">
        <v>1</v>
      </c>
      <c r="N1113" t="b">
        <v>0</v>
      </c>
      <c r="O1113" t="s">
        <v>8280</v>
      </c>
    </row>
    <row r="1114" spans="1:15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 s="12">
        <f t="shared" si="17"/>
        <v>42023.354166666672</v>
      </c>
      <c r="K1114">
        <v>1416507211</v>
      </c>
      <c r="L1114" t="b">
        <v>0</v>
      </c>
      <c r="M1114">
        <v>312</v>
      </c>
      <c r="N1114" t="b">
        <v>0</v>
      </c>
      <c r="O1114" t="s">
        <v>8280</v>
      </c>
    </row>
    <row r="1115" spans="1:15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 s="12">
        <f t="shared" si="17"/>
        <v>41865.977083333331</v>
      </c>
      <c r="K1115">
        <v>1405466820</v>
      </c>
      <c r="L1115" t="b">
        <v>0</v>
      </c>
      <c r="M1115">
        <v>1</v>
      </c>
      <c r="N1115" t="b">
        <v>0</v>
      </c>
      <c r="O1115" t="s">
        <v>8280</v>
      </c>
    </row>
    <row r="1116" spans="1:15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 s="12">
        <f t="shared" si="17"/>
        <v>41556.345914351856</v>
      </c>
      <c r="K1116">
        <v>1378714687</v>
      </c>
      <c r="L1116" t="b">
        <v>0</v>
      </c>
      <c r="M1116">
        <v>3</v>
      </c>
      <c r="N1116" t="b">
        <v>0</v>
      </c>
      <c r="O1116" t="s">
        <v>8280</v>
      </c>
    </row>
    <row r="1117" spans="1:15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 s="12">
        <f t="shared" si="17"/>
        <v>42459.653877314813</v>
      </c>
      <c r="K1117">
        <v>1456764095</v>
      </c>
      <c r="L1117" t="b">
        <v>0</v>
      </c>
      <c r="M1117">
        <v>4</v>
      </c>
      <c r="N1117" t="b">
        <v>0</v>
      </c>
      <c r="O1117" t="s">
        <v>8280</v>
      </c>
    </row>
    <row r="1118" spans="1:15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 s="12">
        <f t="shared" si="17"/>
        <v>41069.847314814819</v>
      </c>
      <c r="K1118">
        <v>1334089208</v>
      </c>
      <c r="L1118" t="b">
        <v>0</v>
      </c>
      <c r="M1118">
        <v>10</v>
      </c>
      <c r="N1118" t="b">
        <v>0</v>
      </c>
      <c r="O1118" t="s">
        <v>8280</v>
      </c>
    </row>
    <row r="1119" spans="1:15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 s="12">
        <f t="shared" si="17"/>
        <v>42363.598530092597</v>
      </c>
      <c r="K1119">
        <v>1448461313</v>
      </c>
      <c r="L1119" t="b">
        <v>0</v>
      </c>
      <c r="M1119">
        <v>8</v>
      </c>
      <c r="N1119" t="b">
        <v>0</v>
      </c>
      <c r="O1119" t="s">
        <v>8280</v>
      </c>
    </row>
    <row r="1120" spans="1:15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 s="12">
        <f t="shared" si="17"/>
        <v>41734.124756944446</v>
      </c>
      <c r="K1120">
        <v>1394078379</v>
      </c>
      <c r="L1120" t="b">
        <v>0</v>
      </c>
      <c r="M1120">
        <v>3</v>
      </c>
      <c r="N1120" t="b">
        <v>0</v>
      </c>
      <c r="O1120" t="s">
        <v>8280</v>
      </c>
    </row>
    <row r="1121" spans="1:15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 s="12">
        <f t="shared" si="17"/>
        <v>41735.792407407411</v>
      </c>
      <c r="K1121">
        <v>1395687664</v>
      </c>
      <c r="L1121" t="b">
        <v>0</v>
      </c>
      <c r="M1121">
        <v>1</v>
      </c>
      <c r="N1121" t="b">
        <v>0</v>
      </c>
      <c r="O1121" t="s">
        <v>8280</v>
      </c>
    </row>
    <row r="1122" spans="1:15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 s="12">
        <f t="shared" si="17"/>
        <v>40844.872685185182</v>
      </c>
      <c r="K1122">
        <v>1315947400</v>
      </c>
      <c r="L1122" t="b">
        <v>0</v>
      </c>
      <c r="M1122">
        <v>0</v>
      </c>
      <c r="N1122" t="b">
        <v>0</v>
      </c>
      <c r="O1122" t="s">
        <v>8280</v>
      </c>
    </row>
    <row r="1123" spans="1:15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 s="12">
        <f t="shared" si="17"/>
        <v>42442.892546296294</v>
      </c>
      <c r="K1123">
        <v>1455315916</v>
      </c>
      <c r="L1123" t="b">
        <v>0</v>
      </c>
      <c r="M1123">
        <v>5</v>
      </c>
      <c r="N1123" t="b">
        <v>0</v>
      </c>
      <c r="O1123" t="s">
        <v>8280</v>
      </c>
    </row>
    <row r="1124" spans="1:15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 s="12">
        <f t="shared" si="17"/>
        <v>41424.703993055555</v>
      </c>
      <c r="K1124">
        <v>1368723225</v>
      </c>
      <c r="L1124" t="b">
        <v>0</v>
      </c>
      <c r="M1124">
        <v>0</v>
      </c>
      <c r="N1124" t="b">
        <v>0</v>
      </c>
      <c r="O1124" t="s">
        <v>8280</v>
      </c>
    </row>
    <row r="1125" spans="1:15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 s="12">
        <f t="shared" si="17"/>
        <v>41748.5237037037</v>
      </c>
      <c r="K1125">
        <v>1395318848</v>
      </c>
      <c r="L1125" t="b">
        <v>0</v>
      </c>
      <c r="M1125">
        <v>3</v>
      </c>
      <c r="N1125" t="b">
        <v>0</v>
      </c>
      <c r="O1125" t="s">
        <v>8280</v>
      </c>
    </row>
    <row r="1126" spans="1:15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 s="12">
        <f t="shared" si="17"/>
        <v>42124.667256944449</v>
      </c>
      <c r="K1126">
        <v>1427817651</v>
      </c>
      <c r="L1126" t="b">
        <v>0</v>
      </c>
      <c r="M1126">
        <v>7</v>
      </c>
      <c r="N1126" t="b">
        <v>0</v>
      </c>
      <c r="O1126" t="s">
        <v>8281</v>
      </c>
    </row>
    <row r="1127" spans="1:15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 s="12">
        <f t="shared" si="17"/>
        <v>42272.624189814815</v>
      </c>
      <c r="K1127">
        <v>1438009130</v>
      </c>
      <c r="L1127" t="b">
        <v>0</v>
      </c>
      <c r="M1127">
        <v>0</v>
      </c>
      <c r="N1127" t="b">
        <v>0</v>
      </c>
      <c r="O1127" t="s">
        <v>8281</v>
      </c>
    </row>
    <row r="1128" spans="1:15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 s="12">
        <f t="shared" si="17"/>
        <v>42565.327476851853</v>
      </c>
      <c r="K1128">
        <v>1465890694</v>
      </c>
      <c r="L1128" t="b">
        <v>0</v>
      </c>
      <c r="M1128">
        <v>2</v>
      </c>
      <c r="N1128" t="b">
        <v>0</v>
      </c>
      <c r="O1128" t="s">
        <v>8281</v>
      </c>
    </row>
    <row r="1129" spans="1:15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 s="12">
        <f t="shared" si="17"/>
        <v>41957.895833333328</v>
      </c>
      <c r="K1129">
        <v>1413318600</v>
      </c>
      <c r="L1129" t="b">
        <v>0</v>
      </c>
      <c r="M1129">
        <v>23</v>
      </c>
      <c r="N1129" t="b">
        <v>0</v>
      </c>
      <c r="O1129" t="s">
        <v>8281</v>
      </c>
    </row>
    <row r="1130" spans="1:15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 s="12">
        <f t="shared" si="17"/>
        <v>41858.649502314816</v>
      </c>
      <c r="K1130">
        <v>1404833717</v>
      </c>
      <c r="L1130" t="b">
        <v>0</v>
      </c>
      <c r="M1130">
        <v>1</v>
      </c>
      <c r="N1130" t="b">
        <v>0</v>
      </c>
      <c r="O1130" t="s">
        <v>8281</v>
      </c>
    </row>
    <row r="1131" spans="1:15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 s="12">
        <f t="shared" si="17"/>
        <v>42526.264965277776</v>
      </c>
      <c r="K1131">
        <v>1462515693</v>
      </c>
      <c r="L1131" t="b">
        <v>0</v>
      </c>
      <c r="M1131">
        <v>2</v>
      </c>
      <c r="N1131" t="b">
        <v>0</v>
      </c>
      <c r="O1131" t="s">
        <v>8281</v>
      </c>
    </row>
    <row r="1132" spans="1:15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 s="12">
        <f t="shared" si="17"/>
        <v>41969.038194444445</v>
      </c>
      <c r="K1132">
        <v>1411775700</v>
      </c>
      <c r="L1132" t="b">
        <v>0</v>
      </c>
      <c r="M1132">
        <v>3</v>
      </c>
      <c r="N1132" t="b">
        <v>0</v>
      </c>
      <c r="O1132" t="s">
        <v>8281</v>
      </c>
    </row>
    <row r="1133" spans="1:15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 s="12">
        <f t="shared" si="17"/>
        <v>42362.908194444448</v>
      </c>
      <c r="K1133">
        <v>1448401668</v>
      </c>
      <c r="L1133" t="b">
        <v>0</v>
      </c>
      <c r="M1133">
        <v>0</v>
      </c>
      <c r="N1133" t="b">
        <v>0</v>
      </c>
      <c r="O1133" t="s">
        <v>8281</v>
      </c>
    </row>
    <row r="1134" spans="1:15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 s="12">
        <f t="shared" si="17"/>
        <v>42736.115405092598</v>
      </c>
      <c r="K1134">
        <v>1480646771</v>
      </c>
      <c r="L1134" t="b">
        <v>0</v>
      </c>
      <c r="M1134">
        <v>13</v>
      </c>
      <c r="N1134" t="b">
        <v>0</v>
      </c>
      <c r="O1134" t="s">
        <v>8281</v>
      </c>
    </row>
    <row r="1135" spans="1:15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 s="12">
        <f t="shared" si="17"/>
        <v>41851.407187500001</v>
      </c>
      <c r="K1135">
        <v>1404207981</v>
      </c>
      <c r="L1135" t="b">
        <v>0</v>
      </c>
      <c r="M1135">
        <v>1</v>
      </c>
      <c r="N1135" t="b">
        <v>0</v>
      </c>
      <c r="O1135" t="s">
        <v>8281</v>
      </c>
    </row>
    <row r="1136" spans="1:15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 s="12">
        <f t="shared" si="17"/>
        <v>41972.189583333333</v>
      </c>
      <c r="K1136">
        <v>1416034228</v>
      </c>
      <c r="L1136" t="b">
        <v>0</v>
      </c>
      <c r="M1136">
        <v>1</v>
      </c>
      <c r="N1136" t="b">
        <v>0</v>
      </c>
      <c r="O1136" t="s">
        <v>8281</v>
      </c>
    </row>
    <row r="1137" spans="1:15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 s="12">
        <f t="shared" si="17"/>
        <v>42588.98951388889</v>
      </c>
      <c r="K1137">
        <v>1467935094</v>
      </c>
      <c r="L1137" t="b">
        <v>0</v>
      </c>
      <c r="M1137">
        <v>1</v>
      </c>
      <c r="N1137" t="b">
        <v>0</v>
      </c>
      <c r="O1137" t="s">
        <v>8281</v>
      </c>
    </row>
    <row r="1138" spans="1:15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 s="12">
        <f t="shared" si="17"/>
        <v>42357.671631944446</v>
      </c>
      <c r="K1138">
        <v>1447949229</v>
      </c>
      <c r="L1138" t="b">
        <v>0</v>
      </c>
      <c r="M1138">
        <v>6</v>
      </c>
      <c r="N1138" t="b">
        <v>0</v>
      </c>
      <c r="O1138" t="s">
        <v>8281</v>
      </c>
    </row>
    <row r="1139" spans="1:15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 s="12">
        <f t="shared" si="17"/>
        <v>42483.819687499999</v>
      </c>
      <c r="K1139">
        <v>1458848421</v>
      </c>
      <c r="L1139" t="b">
        <v>0</v>
      </c>
      <c r="M1139">
        <v>39</v>
      </c>
      <c r="N1139" t="b">
        <v>0</v>
      </c>
      <c r="O1139" t="s">
        <v>8281</v>
      </c>
    </row>
    <row r="1140" spans="1:15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 s="12">
        <f t="shared" si="17"/>
        <v>42756.9066087963</v>
      </c>
      <c r="K1140">
        <v>1483307131</v>
      </c>
      <c r="L1140" t="b">
        <v>0</v>
      </c>
      <c r="M1140">
        <v>4</v>
      </c>
      <c r="N1140" t="b">
        <v>0</v>
      </c>
      <c r="O1140" t="s">
        <v>8281</v>
      </c>
    </row>
    <row r="1141" spans="1:15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 s="12">
        <f t="shared" si="17"/>
        <v>42005.34752314815</v>
      </c>
      <c r="K1141">
        <v>1417508426</v>
      </c>
      <c r="L1141" t="b">
        <v>0</v>
      </c>
      <c r="M1141">
        <v>1</v>
      </c>
      <c r="N1141" t="b">
        <v>0</v>
      </c>
      <c r="O1141" t="s">
        <v>8281</v>
      </c>
    </row>
    <row r="1142" spans="1:15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 s="12">
        <f t="shared" si="17"/>
        <v>42222.462048611109</v>
      </c>
      <c r="K1142">
        <v>1436267121</v>
      </c>
      <c r="L1142" t="b">
        <v>0</v>
      </c>
      <c r="M1142">
        <v>0</v>
      </c>
      <c r="N1142" t="b">
        <v>0</v>
      </c>
      <c r="O1142" t="s">
        <v>8281</v>
      </c>
    </row>
    <row r="1143" spans="1:15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 s="12">
        <f t="shared" si="17"/>
        <v>42194.699652777781</v>
      </c>
      <c r="K1143">
        <v>1433868450</v>
      </c>
      <c r="L1143" t="b">
        <v>0</v>
      </c>
      <c r="M1143">
        <v>0</v>
      </c>
      <c r="N1143" t="b">
        <v>0</v>
      </c>
      <c r="O1143" t="s">
        <v>8281</v>
      </c>
    </row>
    <row r="1144" spans="1:15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 s="12">
        <f t="shared" si="17"/>
        <v>42052.006099537037</v>
      </c>
      <c r="K1144">
        <v>1421539727</v>
      </c>
      <c r="L1144" t="b">
        <v>0</v>
      </c>
      <c r="M1144">
        <v>0</v>
      </c>
      <c r="N1144" t="b">
        <v>0</v>
      </c>
      <c r="O1144" t="s">
        <v>8281</v>
      </c>
    </row>
    <row r="1145" spans="1:15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 s="12">
        <f t="shared" si="17"/>
        <v>42355.19358796296</v>
      </c>
      <c r="K1145">
        <v>1447735126</v>
      </c>
      <c r="L1145" t="b">
        <v>0</v>
      </c>
      <c r="M1145">
        <v>8</v>
      </c>
      <c r="N1145" t="b">
        <v>0</v>
      </c>
      <c r="O1145" t="s">
        <v>8281</v>
      </c>
    </row>
    <row r="1146" spans="1:15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 s="12">
        <f t="shared" si="17"/>
        <v>42123.181944444441</v>
      </c>
      <c r="K1146">
        <v>1427689320</v>
      </c>
      <c r="L1146" t="b">
        <v>0</v>
      </c>
      <c r="M1146">
        <v>0</v>
      </c>
      <c r="N1146" t="b">
        <v>0</v>
      </c>
      <c r="O1146" t="s">
        <v>8282</v>
      </c>
    </row>
    <row r="1147" spans="1:15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 s="12">
        <f t="shared" si="17"/>
        <v>41914.74759259259</v>
      </c>
      <c r="K1147">
        <v>1407088592</v>
      </c>
      <c r="L1147" t="b">
        <v>0</v>
      </c>
      <c r="M1147">
        <v>1</v>
      </c>
      <c r="N1147" t="b">
        <v>0</v>
      </c>
      <c r="O1147" t="s">
        <v>8282</v>
      </c>
    </row>
    <row r="1148" spans="1:15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 s="12">
        <f t="shared" si="17"/>
        <v>41761.9533912037</v>
      </c>
      <c r="K1148">
        <v>1395787973</v>
      </c>
      <c r="L1148" t="b">
        <v>0</v>
      </c>
      <c r="M1148">
        <v>12</v>
      </c>
      <c r="N1148" t="b">
        <v>0</v>
      </c>
      <c r="O1148" t="s">
        <v>8282</v>
      </c>
    </row>
    <row r="1149" spans="1:15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 s="12">
        <f t="shared" si="17"/>
        <v>41931.972025462965</v>
      </c>
      <c r="K1149">
        <v>1408576783</v>
      </c>
      <c r="L1149" t="b">
        <v>0</v>
      </c>
      <c r="M1149">
        <v>0</v>
      </c>
      <c r="N1149" t="b">
        <v>0</v>
      </c>
      <c r="O1149" t="s">
        <v>8282</v>
      </c>
    </row>
    <row r="1150" spans="1:15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 s="12">
        <f t="shared" si="17"/>
        <v>42705.212743055556</v>
      </c>
      <c r="K1150">
        <v>1477973181</v>
      </c>
      <c r="L1150" t="b">
        <v>0</v>
      </c>
      <c r="M1150">
        <v>3</v>
      </c>
      <c r="N1150" t="b">
        <v>0</v>
      </c>
      <c r="O1150" t="s">
        <v>8282</v>
      </c>
    </row>
    <row r="1151" spans="1:15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 s="12">
        <f t="shared" si="17"/>
        <v>42537.71025462963</v>
      </c>
      <c r="K1151">
        <v>1463504566</v>
      </c>
      <c r="L1151" t="b">
        <v>0</v>
      </c>
      <c r="M1151">
        <v>2</v>
      </c>
      <c r="N1151" t="b">
        <v>0</v>
      </c>
      <c r="O1151" t="s">
        <v>8282</v>
      </c>
    </row>
    <row r="1152" spans="1:15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 s="12">
        <f t="shared" si="17"/>
        <v>42377.954571759255</v>
      </c>
      <c r="K1152">
        <v>1447109675</v>
      </c>
      <c r="L1152" t="b">
        <v>0</v>
      </c>
      <c r="M1152">
        <v>6</v>
      </c>
      <c r="N1152" t="b">
        <v>0</v>
      </c>
      <c r="O1152" t="s">
        <v>8282</v>
      </c>
    </row>
    <row r="1153" spans="1:15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 s="12">
        <f t="shared" si="17"/>
        <v>42254.102581018524</v>
      </c>
      <c r="K1153">
        <v>1439000863</v>
      </c>
      <c r="L1153" t="b">
        <v>0</v>
      </c>
      <c r="M1153">
        <v>0</v>
      </c>
      <c r="N1153" t="b">
        <v>0</v>
      </c>
      <c r="O1153" t="s">
        <v>8282</v>
      </c>
    </row>
    <row r="1154" spans="1:15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 s="12">
        <f t="shared" si="17"/>
        <v>42139.709629629629</v>
      </c>
      <c r="K1154">
        <v>1429117312</v>
      </c>
      <c r="L1154" t="b">
        <v>0</v>
      </c>
      <c r="M1154">
        <v>15</v>
      </c>
      <c r="N1154" t="b">
        <v>0</v>
      </c>
      <c r="O1154" t="s">
        <v>8282</v>
      </c>
    </row>
    <row r="1155" spans="1:15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 s="12">
        <f t="shared" ref="J1155:J1218" si="18">(I1155/86400)+DATE(1970,1,1)</f>
        <v>42173.714178240742</v>
      </c>
      <c r="K1155">
        <v>1432055305</v>
      </c>
      <c r="L1155" t="b">
        <v>0</v>
      </c>
      <c r="M1155">
        <v>1</v>
      </c>
      <c r="N1155" t="b">
        <v>0</v>
      </c>
      <c r="O1155" t="s">
        <v>8282</v>
      </c>
    </row>
    <row r="1156" spans="1:15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 s="12">
        <f t="shared" si="18"/>
        <v>42253.108865740738</v>
      </c>
      <c r="K1156">
        <v>1438915006</v>
      </c>
      <c r="L1156" t="b">
        <v>0</v>
      </c>
      <c r="M1156">
        <v>3</v>
      </c>
      <c r="N1156" t="b">
        <v>0</v>
      </c>
      <c r="O1156" t="s">
        <v>8282</v>
      </c>
    </row>
    <row r="1157" spans="1:15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 s="12">
        <f t="shared" si="18"/>
        <v>41865.763981481483</v>
      </c>
      <c r="K1157">
        <v>1405448408</v>
      </c>
      <c r="L1157" t="b">
        <v>0</v>
      </c>
      <c r="M1157">
        <v>8</v>
      </c>
      <c r="N1157" t="b">
        <v>0</v>
      </c>
      <c r="O1157" t="s">
        <v>8282</v>
      </c>
    </row>
    <row r="1158" spans="1:15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 s="12">
        <f t="shared" si="18"/>
        <v>42059.07131944444</v>
      </c>
      <c r="K1158">
        <v>1422150162</v>
      </c>
      <c r="L1158" t="b">
        <v>0</v>
      </c>
      <c r="M1158">
        <v>0</v>
      </c>
      <c r="N1158" t="b">
        <v>0</v>
      </c>
      <c r="O1158" t="s">
        <v>8282</v>
      </c>
    </row>
    <row r="1159" spans="1:15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 s="12">
        <f t="shared" si="18"/>
        <v>41978.669907407406</v>
      </c>
      <c r="K1159">
        <v>1412607880</v>
      </c>
      <c r="L1159" t="b">
        <v>0</v>
      </c>
      <c r="M1159">
        <v>3</v>
      </c>
      <c r="N1159" t="b">
        <v>0</v>
      </c>
      <c r="O1159" t="s">
        <v>8282</v>
      </c>
    </row>
    <row r="1160" spans="1:15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 s="12">
        <f t="shared" si="18"/>
        <v>41982.09175925926</v>
      </c>
      <c r="K1160">
        <v>1415499128</v>
      </c>
      <c r="L1160" t="b">
        <v>0</v>
      </c>
      <c r="M1160">
        <v>3</v>
      </c>
      <c r="N1160" t="b">
        <v>0</v>
      </c>
      <c r="O1160" t="s">
        <v>8282</v>
      </c>
    </row>
    <row r="1161" spans="1:15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 s="12">
        <f t="shared" si="18"/>
        <v>42185.65625</v>
      </c>
      <c r="K1161">
        <v>1433006765</v>
      </c>
      <c r="L1161" t="b">
        <v>0</v>
      </c>
      <c r="M1161">
        <v>0</v>
      </c>
      <c r="N1161" t="b">
        <v>0</v>
      </c>
      <c r="O1161" t="s">
        <v>8282</v>
      </c>
    </row>
    <row r="1162" spans="1:15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 s="12">
        <f t="shared" si="18"/>
        <v>42091.113263888888</v>
      </c>
      <c r="K1162">
        <v>1424922186</v>
      </c>
      <c r="L1162" t="b">
        <v>0</v>
      </c>
      <c r="M1162">
        <v>19</v>
      </c>
      <c r="N1162" t="b">
        <v>0</v>
      </c>
      <c r="O1162" t="s">
        <v>8282</v>
      </c>
    </row>
    <row r="1163" spans="1:15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 s="12">
        <f t="shared" si="18"/>
        <v>42143.629502314812</v>
      </c>
      <c r="K1163">
        <v>1430233589</v>
      </c>
      <c r="L1163" t="b">
        <v>0</v>
      </c>
      <c r="M1163">
        <v>0</v>
      </c>
      <c r="N1163" t="b">
        <v>0</v>
      </c>
      <c r="O1163" t="s">
        <v>8282</v>
      </c>
    </row>
    <row r="1164" spans="1:15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 s="12">
        <f t="shared" si="18"/>
        <v>41907.683611111112</v>
      </c>
      <c r="K1164">
        <v>1408983864</v>
      </c>
      <c r="L1164" t="b">
        <v>0</v>
      </c>
      <c r="M1164">
        <v>2</v>
      </c>
      <c r="N1164" t="b">
        <v>0</v>
      </c>
      <c r="O1164" t="s">
        <v>8282</v>
      </c>
    </row>
    <row r="1165" spans="1:15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 s="12">
        <f t="shared" si="18"/>
        <v>41860.723611111112</v>
      </c>
      <c r="K1165">
        <v>1405012920</v>
      </c>
      <c r="L1165" t="b">
        <v>0</v>
      </c>
      <c r="M1165">
        <v>0</v>
      </c>
      <c r="N1165" t="b">
        <v>0</v>
      </c>
      <c r="O1165" t="s">
        <v>8282</v>
      </c>
    </row>
    <row r="1166" spans="1:15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 s="12">
        <f t="shared" si="18"/>
        <v>42539.724328703705</v>
      </c>
      <c r="K1166">
        <v>1463678582</v>
      </c>
      <c r="L1166" t="b">
        <v>0</v>
      </c>
      <c r="M1166">
        <v>0</v>
      </c>
      <c r="N1166" t="b">
        <v>0</v>
      </c>
      <c r="O1166" t="s">
        <v>8282</v>
      </c>
    </row>
    <row r="1167" spans="1:15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 s="12">
        <f t="shared" si="18"/>
        <v>41826.214467592596</v>
      </c>
      <c r="K1167">
        <v>1401685730</v>
      </c>
      <c r="L1167" t="b">
        <v>0</v>
      </c>
      <c r="M1167">
        <v>25</v>
      </c>
      <c r="N1167" t="b">
        <v>0</v>
      </c>
      <c r="O1167" t="s">
        <v>8282</v>
      </c>
    </row>
    <row r="1168" spans="1:15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 s="12">
        <f t="shared" si="18"/>
        <v>42181.166666666672</v>
      </c>
      <c r="K1168">
        <v>1432640342</v>
      </c>
      <c r="L1168" t="b">
        <v>0</v>
      </c>
      <c r="M1168">
        <v>8</v>
      </c>
      <c r="N1168" t="b">
        <v>0</v>
      </c>
      <c r="O1168" t="s">
        <v>8282</v>
      </c>
    </row>
    <row r="1169" spans="1:15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 s="12">
        <f t="shared" si="18"/>
        <v>41894.734895833331</v>
      </c>
      <c r="K1169">
        <v>1407865095</v>
      </c>
      <c r="L1169" t="b">
        <v>0</v>
      </c>
      <c r="M1169">
        <v>16</v>
      </c>
      <c r="N1169" t="b">
        <v>0</v>
      </c>
      <c r="O1169" t="s">
        <v>8282</v>
      </c>
    </row>
    <row r="1170" spans="1:15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 s="12">
        <f t="shared" si="18"/>
        <v>42635.053993055553</v>
      </c>
      <c r="K1170">
        <v>1471915065</v>
      </c>
      <c r="L1170" t="b">
        <v>0</v>
      </c>
      <c r="M1170">
        <v>3</v>
      </c>
      <c r="N1170" t="b">
        <v>0</v>
      </c>
      <c r="O1170" t="s">
        <v>8282</v>
      </c>
    </row>
    <row r="1171" spans="1:15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 s="12">
        <f t="shared" si="18"/>
        <v>42057.353738425925</v>
      </c>
      <c r="K1171">
        <v>1422001763</v>
      </c>
      <c r="L1171" t="b">
        <v>0</v>
      </c>
      <c r="M1171">
        <v>3</v>
      </c>
      <c r="N1171" t="b">
        <v>0</v>
      </c>
      <c r="O1171" t="s">
        <v>8282</v>
      </c>
    </row>
    <row r="1172" spans="1:15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 s="12">
        <f t="shared" si="18"/>
        <v>42154.893182870372</v>
      </c>
      <c r="K1172">
        <v>1430429171</v>
      </c>
      <c r="L1172" t="b">
        <v>0</v>
      </c>
      <c r="M1172">
        <v>2</v>
      </c>
      <c r="N1172" t="b">
        <v>0</v>
      </c>
      <c r="O1172" t="s">
        <v>8282</v>
      </c>
    </row>
    <row r="1173" spans="1:15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 s="12">
        <f t="shared" si="18"/>
        <v>41956.846377314811</v>
      </c>
      <c r="K1173">
        <v>1414351127</v>
      </c>
      <c r="L1173" t="b">
        <v>0</v>
      </c>
      <c r="M1173">
        <v>1</v>
      </c>
      <c r="N1173" t="b">
        <v>0</v>
      </c>
      <c r="O1173" t="s">
        <v>8282</v>
      </c>
    </row>
    <row r="1174" spans="1:15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 s="12">
        <f t="shared" si="18"/>
        <v>41871.682314814811</v>
      </c>
      <c r="K1174">
        <v>1405959752</v>
      </c>
      <c r="L1174" t="b">
        <v>0</v>
      </c>
      <c r="M1174">
        <v>0</v>
      </c>
      <c r="N1174" t="b">
        <v>0</v>
      </c>
      <c r="O1174" t="s">
        <v>8282</v>
      </c>
    </row>
    <row r="1175" spans="1:15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 s="12">
        <f t="shared" si="18"/>
        <v>42219.185844907406</v>
      </c>
      <c r="K1175">
        <v>1435552057</v>
      </c>
      <c r="L1175" t="b">
        <v>0</v>
      </c>
      <c r="M1175">
        <v>1</v>
      </c>
      <c r="N1175" t="b">
        <v>0</v>
      </c>
      <c r="O1175" t="s">
        <v>8282</v>
      </c>
    </row>
    <row r="1176" spans="1:15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 s="12">
        <f t="shared" si="18"/>
        <v>42498.84174768519</v>
      </c>
      <c r="K1176">
        <v>1460146327</v>
      </c>
      <c r="L1176" t="b">
        <v>0</v>
      </c>
      <c r="M1176">
        <v>19</v>
      </c>
      <c r="N1176" t="b">
        <v>0</v>
      </c>
      <c r="O1176" t="s">
        <v>8282</v>
      </c>
    </row>
    <row r="1177" spans="1:15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 s="12">
        <f t="shared" si="18"/>
        <v>42200.728460648148</v>
      </c>
      <c r="K1177">
        <v>1434389339</v>
      </c>
      <c r="L1177" t="b">
        <v>0</v>
      </c>
      <c r="M1177">
        <v>9</v>
      </c>
      <c r="N1177" t="b">
        <v>0</v>
      </c>
      <c r="O1177" t="s">
        <v>8282</v>
      </c>
    </row>
    <row r="1178" spans="1:15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 s="12">
        <f t="shared" si="18"/>
        <v>42800.541666666672</v>
      </c>
      <c r="K1178">
        <v>1484094498</v>
      </c>
      <c r="L1178" t="b">
        <v>0</v>
      </c>
      <c r="M1178">
        <v>1</v>
      </c>
      <c r="N1178" t="b">
        <v>0</v>
      </c>
      <c r="O1178" t="s">
        <v>8282</v>
      </c>
    </row>
    <row r="1179" spans="1:15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 s="12">
        <f t="shared" si="18"/>
        <v>41927.660833333335</v>
      </c>
      <c r="K1179">
        <v>1410796296</v>
      </c>
      <c r="L1179" t="b">
        <v>0</v>
      </c>
      <c r="M1179">
        <v>0</v>
      </c>
      <c r="N1179" t="b">
        <v>0</v>
      </c>
      <c r="O1179" t="s">
        <v>8282</v>
      </c>
    </row>
    <row r="1180" spans="1:15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 s="12">
        <f t="shared" si="18"/>
        <v>41867.905694444446</v>
      </c>
      <c r="K1180">
        <v>1405633452</v>
      </c>
      <c r="L1180" t="b">
        <v>0</v>
      </c>
      <c r="M1180">
        <v>1</v>
      </c>
      <c r="N1180" t="b">
        <v>0</v>
      </c>
      <c r="O1180" t="s">
        <v>8282</v>
      </c>
    </row>
    <row r="1181" spans="1:15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 s="12">
        <f t="shared" si="18"/>
        <v>42305.720219907409</v>
      </c>
      <c r="K1181">
        <v>1443460627</v>
      </c>
      <c r="L1181" t="b">
        <v>0</v>
      </c>
      <c r="M1181">
        <v>5</v>
      </c>
      <c r="N1181" t="b">
        <v>0</v>
      </c>
      <c r="O1181" t="s">
        <v>8282</v>
      </c>
    </row>
    <row r="1182" spans="1:15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 s="12">
        <f t="shared" si="18"/>
        <v>41818.806875000002</v>
      </c>
      <c r="K1182">
        <v>1400786514</v>
      </c>
      <c r="L1182" t="b">
        <v>0</v>
      </c>
      <c r="M1182">
        <v>85</v>
      </c>
      <c r="N1182" t="b">
        <v>0</v>
      </c>
      <c r="O1182" t="s">
        <v>8282</v>
      </c>
    </row>
    <row r="1183" spans="1:15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 s="12">
        <f t="shared" si="18"/>
        <v>42064.339363425926</v>
      </c>
      <c r="K1183">
        <v>1422605321</v>
      </c>
      <c r="L1183" t="b">
        <v>0</v>
      </c>
      <c r="M1183">
        <v>3</v>
      </c>
      <c r="N1183" t="b">
        <v>0</v>
      </c>
      <c r="O1183" t="s">
        <v>8282</v>
      </c>
    </row>
    <row r="1184" spans="1:15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 s="12">
        <f t="shared" si="18"/>
        <v>42747.695833333331</v>
      </c>
      <c r="K1184">
        <v>1482609088</v>
      </c>
      <c r="L1184" t="b">
        <v>0</v>
      </c>
      <c r="M1184">
        <v>4</v>
      </c>
      <c r="N1184" t="b">
        <v>0</v>
      </c>
      <c r="O1184" t="s">
        <v>8282</v>
      </c>
    </row>
    <row r="1185" spans="1:15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 s="12">
        <f t="shared" si="18"/>
        <v>42676.165972222225</v>
      </c>
      <c r="K1185">
        <v>1476391223</v>
      </c>
      <c r="L1185" t="b">
        <v>0</v>
      </c>
      <c r="M1185">
        <v>3</v>
      </c>
      <c r="N1185" t="b">
        <v>0</v>
      </c>
      <c r="O1185" t="s">
        <v>8282</v>
      </c>
    </row>
    <row r="1186" spans="1:15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 s="12">
        <f t="shared" si="18"/>
        <v>42772.599664351852</v>
      </c>
      <c r="K1186">
        <v>1483712611</v>
      </c>
      <c r="L1186" t="b">
        <v>0</v>
      </c>
      <c r="M1186">
        <v>375</v>
      </c>
      <c r="N1186" t="b">
        <v>1</v>
      </c>
      <c r="O1186" t="s">
        <v>8283</v>
      </c>
    </row>
    <row r="1187" spans="1:15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 s="12">
        <f t="shared" si="18"/>
        <v>42163.166666666672</v>
      </c>
      <c r="K1187">
        <v>1430945149</v>
      </c>
      <c r="L1187" t="b">
        <v>0</v>
      </c>
      <c r="M1187">
        <v>111</v>
      </c>
      <c r="N1187" t="b">
        <v>1</v>
      </c>
      <c r="O1187" t="s">
        <v>8283</v>
      </c>
    </row>
    <row r="1188" spans="1:15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 s="12">
        <f t="shared" si="18"/>
        <v>42156.945833333331</v>
      </c>
      <c r="K1188">
        <v>1430340195</v>
      </c>
      <c r="L1188" t="b">
        <v>0</v>
      </c>
      <c r="M1188">
        <v>123</v>
      </c>
      <c r="N1188" t="b">
        <v>1</v>
      </c>
      <c r="O1188" t="s">
        <v>8283</v>
      </c>
    </row>
    <row r="1189" spans="1:15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 s="12">
        <f t="shared" si="18"/>
        <v>42141.75</v>
      </c>
      <c r="K1189">
        <v>1429133323</v>
      </c>
      <c r="L1189" t="b">
        <v>0</v>
      </c>
      <c r="M1189">
        <v>70</v>
      </c>
      <c r="N1189" t="b">
        <v>1</v>
      </c>
      <c r="O1189" t="s">
        <v>8283</v>
      </c>
    </row>
    <row r="1190" spans="1:15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 s="12">
        <f t="shared" si="18"/>
        <v>42732.700694444444</v>
      </c>
      <c r="K1190">
        <v>1481129340</v>
      </c>
      <c r="L1190" t="b">
        <v>0</v>
      </c>
      <c r="M1190">
        <v>85</v>
      </c>
      <c r="N1190" t="b">
        <v>1</v>
      </c>
      <c r="O1190" t="s">
        <v>8283</v>
      </c>
    </row>
    <row r="1191" spans="1:15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 s="12">
        <f t="shared" si="18"/>
        <v>42550.979108796295</v>
      </c>
      <c r="K1191">
        <v>1465428595</v>
      </c>
      <c r="L1191" t="b">
        <v>0</v>
      </c>
      <c r="M1191">
        <v>86</v>
      </c>
      <c r="N1191" t="b">
        <v>1</v>
      </c>
      <c r="O1191" t="s">
        <v>8283</v>
      </c>
    </row>
    <row r="1192" spans="1:15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 s="12">
        <f t="shared" si="18"/>
        <v>41882.665798611109</v>
      </c>
      <c r="K1192">
        <v>1406908725</v>
      </c>
      <c r="L1192" t="b">
        <v>0</v>
      </c>
      <c r="M1192">
        <v>13</v>
      </c>
      <c r="N1192" t="b">
        <v>1</v>
      </c>
      <c r="O1192" t="s">
        <v>8283</v>
      </c>
    </row>
    <row r="1193" spans="1:15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 s="12">
        <f t="shared" si="18"/>
        <v>42449.562037037038</v>
      </c>
      <c r="K1193">
        <v>1455892160</v>
      </c>
      <c r="L1193" t="b">
        <v>0</v>
      </c>
      <c r="M1193">
        <v>33</v>
      </c>
      <c r="N1193" t="b">
        <v>1</v>
      </c>
      <c r="O1193" t="s">
        <v>8283</v>
      </c>
    </row>
    <row r="1194" spans="1:15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 s="12">
        <f t="shared" si="18"/>
        <v>42777.506689814814</v>
      </c>
      <c r="K1194">
        <v>1484222978</v>
      </c>
      <c r="L1194" t="b">
        <v>0</v>
      </c>
      <c r="M1194">
        <v>15</v>
      </c>
      <c r="N1194" t="b">
        <v>1</v>
      </c>
      <c r="O1194" t="s">
        <v>8283</v>
      </c>
    </row>
    <row r="1195" spans="1:15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 s="12">
        <f t="shared" si="18"/>
        <v>42469.734409722223</v>
      </c>
      <c r="K1195">
        <v>1455043053</v>
      </c>
      <c r="L1195" t="b">
        <v>0</v>
      </c>
      <c r="M1195">
        <v>273</v>
      </c>
      <c r="N1195" t="b">
        <v>1</v>
      </c>
      <c r="O1195" t="s">
        <v>8283</v>
      </c>
    </row>
    <row r="1196" spans="1:15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 s="12">
        <f t="shared" si="18"/>
        <v>42102.488182870366</v>
      </c>
      <c r="K1196">
        <v>1425901379</v>
      </c>
      <c r="L1196" t="b">
        <v>0</v>
      </c>
      <c r="M1196">
        <v>714</v>
      </c>
      <c r="N1196" t="b">
        <v>1</v>
      </c>
      <c r="O1196" t="s">
        <v>8283</v>
      </c>
    </row>
    <row r="1197" spans="1:15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 s="12">
        <f t="shared" si="18"/>
        <v>42358.375</v>
      </c>
      <c r="K1197">
        <v>1445415653</v>
      </c>
      <c r="L1197" t="b">
        <v>0</v>
      </c>
      <c r="M1197">
        <v>170</v>
      </c>
      <c r="N1197" t="b">
        <v>1</v>
      </c>
      <c r="O1197" t="s">
        <v>8283</v>
      </c>
    </row>
    <row r="1198" spans="1:15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 s="12">
        <f t="shared" si="18"/>
        <v>42356.818738425922</v>
      </c>
      <c r="K1198">
        <v>1447875539</v>
      </c>
      <c r="L1198" t="b">
        <v>0</v>
      </c>
      <c r="M1198">
        <v>512</v>
      </c>
      <c r="N1198" t="b">
        <v>1</v>
      </c>
      <c r="O1198" t="s">
        <v>8283</v>
      </c>
    </row>
    <row r="1199" spans="1:15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 s="12">
        <f t="shared" si="18"/>
        <v>42534.249305555553</v>
      </c>
      <c r="K1199">
        <v>1463155034</v>
      </c>
      <c r="L1199" t="b">
        <v>0</v>
      </c>
      <c r="M1199">
        <v>314</v>
      </c>
      <c r="N1199" t="b">
        <v>1</v>
      </c>
      <c r="O1199" t="s">
        <v>8283</v>
      </c>
    </row>
    <row r="1200" spans="1:15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 s="12">
        <f t="shared" si="18"/>
        <v>42369.125</v>
      </c>
      <c r="K1200">
        <v>1448463086</v>
      </c>
      <c r="L1200" t="b">
        <v>0</v>
      </c>
      <c r="M1200">
        <v>167</v>
      </c>
      <c r="N1200" t="b">
        <v>1</v>
      </c>
      <c r="O1200" t="s">
        <v>8283</v>
      </c>
    </row>
    <row r="1201" spans="1:15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 s="12">
        <f t="shared" si="18"/>
        <v>42193.770833333328</v>
      </c>
      <c r="K1201">
        <v>1433615400</v>
      </c>
      <c r="L1201" t="b">
        <v>0</v>
      </c>
      <c r="M1201">
        <v>9</v>
      </c>
      <c r="N1201" t="b">
        <v>1</v>
      </c>
      <c r="O1201" t="s">
        <v>8283</v>
      </c>
    </row>
    <row r="1202" spans="1:15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 s="12">
        <f t="shared" si="18"/>
        <v>42110.477500000001</v>
      </c>
      <c r="K1202">
        <v>1427369256</v>
      </c>
      <c r="L1202" t="b">
        <v>0</v>
      </c>
      <c r="M1202">
        <v>103</v>
      </c>
      <c r="N1202" t="b">
        <v>1</v>
      </c>
      <c r="O1202" t="s">
        <v>8283</v>
      </c>
    </row>
    <row r="1203" spans="1:15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 s="12">
        <f t="shared" si="18"/>
        <v>42566.60701388889</v>
      </c>
      <c r="K1203">
        <v>1466001246</v>
      </c>
      <c r="L1203" t="b">
        <v>0</v>
      </c>
      <c r="M1203">
        <v>111</v>
      </c>
      <c r="N1203" t="b">
        <v>1</v>
      </c>
      <c r="O1203" t="s">
        <v>8283</v>
      </c>
    </row>
    <row r="1204" spans="1:15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 s="12">
        <f t="shared" si="18"/>
        <v>42182.288819444446</v>
      </c>
      <c r="K1204">
        <v>1432796154</v>
      </c>
      <c r="L1204" t="b">
        <v>0</v>
      </c>
      <c r="M1204">
        <v>271</v>
      </c>
      <c r="N1204" t="b">
        <v>1</v>
      </c>
      <c r="O1204" t="s">
        <v>8283</v>
      </c>
    </row>
    <row r="1205" spans="1:15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 s="12">
        <f t="shared" si="18"/>
        <v>42155.614895833336</v>
      </c>
      <c r="K1205">
        <v>1430491527</v>
      </c>
      <c r="L1205" t="b">
        <v>0</v>
      </c>
      <c r="M1205">
        <v>101</v>
      </c>
      <c r="N1205" t="b">
        <v>1</v>
      </c>
      <c r="O1205" t="s">
        <v>8283</v>
      </c>
    </row>
    <row r="1206" spans="1:15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 s="12">
        <f t="shared" si="18"/>
        <v>42342.208333333328</v>
      </c>
      <c r="K1206">
        <v>1445363833</v>
      </c>
      <c r="L1206" t="b">
        <v>0</v>
      </c>
      <c r="M1206">
        <v>57</v>
      </c>
      <c r="N1206" t="b">
        <v>1</v>
      </c>
      <c r="O1206" t="s">
        <v>8283</v>
      </c>
    </row>
    <row r="1207" spans="1:15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 s="12">
        <f t="shared" si="18"/>
        <v>42168.506377314814</v>
      </c>
      <c r="K1207">
        <v>1431605351</v>
      </c>
      <c r="L1207" t="b">
        <v>0</v>
      </c>
      <c r="M1207">
        <v>62</v>
      </c>
      <c r="N1207" t="b">
        <v>1</v>
      </c>
      <c r="O1207" t="s">
        <v>8283</v>
      </c>
    </row>
    <row r="1208" spans="1:15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 s="12">
        <f t="shared" si="18"/>
        <v>42805.561805555553</v>
      </c>
      <c r="K1208">
        <v>1486406253</v>
      </c>
      <c r="L1208" t="b">
        <v>0</v>
      </c>
      <c r="M1208">
        <v>32</v>
      </c>
      <c r="N1208" t="b">
        <v>1</v>
      </c>
      <c r="O1208" t="s">
        <v>8283</v>
      </c>
    </row>
    <row r="1209" spans="1:15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 s="12">
        <f t="shared" si="18"/>
        <v>42460.416666666672</v>
      </c>
      <c r="K1209">
        <v>1456827573</v>
      </c>
      <c r="L1209" t="b">
        <v>0</v>
      </c>
      <c r="M1209">
        <v>141</v>
      </c>
      <c r="N1209" t="b">
        <v>1</v>
      </c>
      <c r="O1209" t="s">
        <v>8283</v>
      </c>
    </row>
    <row r="1210" spans="1:15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 s="12">
        <f t="shared" si="18"/>
        <v>42453.667407407411</v>
      </c>
      <c r="K1210">
        <v>1456246864</v>
      </c>
      <c r="L1210" t="b">
        <v>0</v>
      </c>
      <c r="M1210">
        <v>75</v>
      </c>
      <c r="N1210" t="b">
        <v>1</v>
      </c>
      <c r="O1210" t="s">
        <v>8283</v>
      </c>
    </row>
    <row r="1211" spans="1:15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 s="12">
        <f t="shared" si="18"/>
        <v>42791.846122685187</v>
      </c>
      <c r="K1211">
        <v>1485461905</v>
      </c>
      <c r="L1211" t="b">
        <v>0</v>
      </c>
      <c r="M1211">
        <v>46</v>
      </c>
      <c r="N1211" t="b">
        <v>1</v>
      </c>
      <c r="O1211" t="s">
        <v>8283</v>
      </c>
    </row>
    <row r="1212" spans="1:15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 s="12">
        <f t="shared" si="18"/>
        <v>42155.875</v>
      </c>
      <c r="K1212">
        <v>1431124572</v>
      </c>
      <c r="L1212" t="b">
        <v>0</v>
      </c>
      <c r="M1212">
        <v>103</v>
      </c>
      <c r="N1212" t="b">
        <v>1</v>
      </c>
      <c r="O1212" t="s">
        <v>8283</v>
      </c>
    </row>
    <row r="1213" spans="1:15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 s="12">
        <f t="shared" si="18"/>
        <v>42530.866446759261</v>
      </c>
      <c r="K1213">
        <v>1464209261</v>
      </c>
      <c r="L1213" t="b">
        <v>0</v>
      </c>
      <c r="M1213">
        <v>6</v>
      </c>
      <c r="N1213" t="b">
        <v>1</v>
      </c>
      <c r="O1213" t="s">
        <v>8283</v>
      </c>
    </row>
    <row r="1214" spans="1:15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 s="12">
        <f t="shared" si="18"/>
        <v>42335.041666666672</v>
      </c>
      <c r="K1214">
        <v>1447195695</v>
      </c>
      <c r="L1214" t="b">
        <v>0</v>
      </c>
      <c r="M1214">
        <v>83</v>
      </c>
      <c r="N1214" t="b">
        <v>1</v>
      </c>
      <c r="O1214" t="s">
        <v>8283</v>
      </c>
    </row>
    <row r="1215" spans="1:15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 s="12">
        <f t="shared" si="18"/>
        <v>42766.755787037036</v>
      </c>
      <c r="K1215">
        <v>1482862100</v>
      </c>
      <c r="L1215" t="b">
        <v>0</v>
      </c>
      <c r="M1215">
        <v>108</v>
      </c>
      <c r="N1215" t="b">
        <v>1</v>
      </c>
      <c r="O1215" t="s">
        <v>8283</v>
      </c>
    </row>
    <row r="1216" spans="1:15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 s="12">
        <f t="shared" si="18"/>
        <v>42164.840335648143</v>
      </c>
      <c r="K1216">
        <v>1428696605</v>
      </c>
      <c r="L1216" t="b">
        <v>0</v>
      </c>
      <c r="M1216">
        <v>25</v>
      </c>
      <c r="N1216" t="b">
        <v>1</v>
      </c>
      <c r="O1216" t="s">
        <v>8283</v>
      </c>
    </row>
    <row r="1217" spans="1:15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 s="12">
        <f t="shared" si="18"/>
        <v>41789.923101851848</v>
      </c>
      <c r="K1217">
        <v>1398895756</v>
      </c>
      <c r="L1217" t="b">
        <v>0</v>
      </c>
      <c r="M1217">
        <v>549</v>
      </c>
      <c r="N1217" t="b">
        <v>1</v>
      </c>
      <c r="O1217" t="s">
        <v>8283</v>
      </c>
    </row>
    <row r="1218" spans="1:15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 s="12">
        <f t="shared" si="18"/>
        <v>42279.960416666669</v>
      </c>
      <c r="K1218">
        <v>1441032457</v>
      </c>
      <c r="L1218" t="b">
        <v>0</v>
      </c>
      <c r="M1218">
        <v>222</v>
      </c>
      <c r="N1218" t="b">
        <v>1</v>
      </c>
      <c r="O1218" t="s">
        <v>8283</v>
      </c>
    </row>
    <row r="1219" spans="1:15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 s="12">
        <f t="shared" ref="J1219:J1282" si="19">(I1219/86400)+DATE(1970,1,1)</f>
        <v>42565.809490740736</v>
      </c>
      <c r="K1219">
        <v>1465932340</v>
      </c>
      <c r="L1219" t="b">
        <v>0</v>
      </c>
      <c r="M1219">
        <v>183</v>
      </c>
      <c r="N1219" t="b">
        <v>1</v>
      </c>
      <c r="O1219" t="s">
        <v>8283</v>
      </c>
    </row>
    <row r="1220" spans="1:15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 s="12">
        <f t="shared" si="19"/>
        <v>42309.125</v>
      </c>
      <c r="K1220">
        <v>1443714800</v>
      </c>
      <c r="L1220" t="b">
        <v>0</v>
      </c>
      <c r="M1220">
        <v>89</v>
      </c>
      <c r="N1220" t="b">
        <v>1</v>
      </c>
      <c r="O1220" t="s">
        <v>8283</v>
      </c>
    </row>
    <row r="1221" spans="1:15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 s="12">
        <f t="shared" si="19"/>
        <v>42663.461956018524</v>
      </c>
      <c r="K1221">
        <v>1474369513</v>
      </c>
      <c r="L1221" t="b">
        <v>0</v>
      </c>
      <c r="M1221">
        <v>253</v>
      </c>
      <c r="N1221" t="b">
        <v>1</v>
      </c>
      <c r="O1221" t="s">
        <v>8283</v>
      </c>
    </row>
    <row r="1222" spans="1:15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 s="12">
        <f t="shared" si="19"/>
        <v>42241.628611111111</v>
      </c>
      <c r="K1222">
        <v>1437923112</v>
      </c>
      <c r="L1222" t="b">
        <v>0</v>
      </c>
      <c r="M1222">
        <v>140</v>
      </c>
      <c r="N1222" t="b">
        <v>1</v>
      </c>
      <c r="O1222" t="s">
        <v>8283</v>
      </c>
    </row>
    <row r="1223" spans="1:15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 s="12">
        <f t="shared" si="19"/>
        <v>42708</v>
      </c>
      <c r="K1223">
        <v>1478431488</v>
      </c>
      <c r="L1223" t="b">
        <v>0</v>
      </c>
      <c r="M1223">
        <v>103</v>
      </c>
      <c r="N1223" t="b">
        <v>1</v>
      </c>
      <c r="O1223" t="s">
        <v>8283</v>
      </c>
    </row>
    <row r="1224" spans="1:15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 s="12">
        <f t="shared" si="19"/>
        <v>42461.166666666672</v>
      </c>
      <c r="K1224">
        <v>1456852647</v>
      </c>
      <c r="L1224" t="b">
        <v>0</v>
      </c>
      <c r="M1224">
        <v>138</v>
      </c>
      <c r="N1224" t="b">
        <v>1</v>
      </c>
      <c r="O1224" t="s">
        <v>8283</v>
      </c>
    </row>
    <row r="1225" spans="1:15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 s="12">
        <f t="shared" si="19"/>
        <v>42684.218854166669</v>
      </c>
      <c r="K1225">
        <v>1476159309</v>
      </c>
      <c r="L1225" t="b">
        <v>0</v>
      </c>
      <c r="M1225">
        <v>191</v>
      </c>
      <c r="N1225" t="b">
        <v>1</v>
      </c>
      <c r="O1225" t="s">
        <v>8283</v>
      </c>
    </row>
    <row r="1226" spans="1:15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 s="12">
        <f t="shared" si="19"/>
        <v>41796.549791666665</v>
      </c>
      <c r="K1226">
        <v>1396876302</v>
      </c>
      <c r="L1226" t="b">
        <v>0</v>
      </c>
      <c r="M1226">
        <v>18</v>
      </c>
      <c r="N1226" t="b">
        <v>0</v>
      </c>
      <c r="O1226" t="s">
        <v>8284</v>
      </c>
    </row>
    <row r="1227" spans="1:15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 s="12">
        <f t="shared" si="19"/>
        <v>41569.905995370369</v>
      </c>
      <c r="K1227">
        <v>1377294278</v>
      </c>
      <c r="L1227" t="b">
        <v>0</v>
      </c>
      <c r="M1227">
        <v>3</v>
      </c>
      <c r="N1227" t="b">
        <v>0</v>
      </c>
      <c r="O1227" t="s">
        <v>8284</v>
      </c>
    </row>
    <row r="1228" spans="1:15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 s="12">
        <f t="shared" si="19"/>
        <v>41750.041666666664</v>
      </c>
      <c r="K1228">
        <v>1395089981</v>
      </c>
      <c r="L1228" t="b">
        <v>0</v>
      </c>
      <c r="M1228">
        <v>40</v>
      </c>
      <c r="N1228" t="b">
        <v>0</v>
      </c>
      <c r="O1228" t="s">
        <v>8284</v>
      </c>
    </row>
    <row r="1229" spans="1:15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 s="12">
        <f t="shared" si="19"/>
        <v>41858.291666666664</v>
      </c>
      <c r="K1229">
        <v>1404770616</v>
      </c>
      <c r="L1229" t="b">
        <v>0</v>
      </c>
      <c r="M1229">
        <v>0</v>
      </c>
      <c r="N1229" t="b">
        <v>0</v>
      </c>
      <c r="O1229" t="s">
        <v>8284</v>
      </c>
    </row>
    <row r="1230" spans="1:15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 s="12">
        <f t="shared" si="19"/>
        <v>40814.729259259257</v>
      </c>
      <c r="K1230">
        <v>1312047008</v>
      </c>
      <c r="L1230" t="b">
        <v>0</v>
      </c>
      <c r="M1230">
        <v>24</v>
      </c>
      <c r="N1230" t="b">
        <v>0</v>
      </c>
      <c r="O1230" t="s">
        <v>8284</v>
      </c>
    </row>
    <row r="1231" spans="1:15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 s="12">
        <f t="shared" si="19"/>
        <v>41015.666666666664</v>
      </c>
      <c r="K1231">
        <v>1331982127</v>
      </c>
      <c r="L1231" t="b">
        <v>0</v>
      </c>
      <c r="M1231">
        <v>1</v>
      </c>
      <c r="N1231" t="b">
        <v>0</v>
      </c>
      <c r="O1231" t="s">
        <v>8284</v>
      </c>
    </row>
    <row r="1232" spans="1:15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 s="12">
        <f t="shared" si="19"/>
        <v>40598.972569444442</v>
      </c>
      <c r="K1232">
        <v>1295997630</v>
      </c>
      <c r="L1232" t="b">
        <v>0</v>
      </c>
      <c r="M1232">
        <v>0</v>
      </c>
      <c r="N1232" t="b">
        <v>0</v>
      </c>
      <c r="O1232" t="s">
        <v>8284</v>
      </c>
    </row>
    <row r="1233" spans="1:15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 s="12">
        <f t="shared" si="19"/>
        <v>42244.041666666672</v>
      </c>
      <c r="K1233">
        <v>1436394968</v>
      </c>
      <c r="L1233" t="b">
        <v>0</v>
      </c>
      <c r="M1233">
        <v>0</v>
      </c>
      <c r="N1233" t="b">
        <v>0</v>
      </c>
      <c r="O1233" t="s">
        <v>8284</v>
      </c>
    </row>
    <row r="1234" spans="1:15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 s="12">
        <f t="shared" si="19"/>
        <v>41553.848032407404</v>
      </c>
      <c r="K1234">
        <v>1377030070</v>
      </c>
      <c r="L1234" t="b">
        <v>0</v>
      </c>
      <c r="M1234">
        <v>1</v>
      </c>
      <c r="N1234" t="b">
        <v>0</v>
      </c>
      <c r="O1234" t="s">
        <v>8284</v>
      </c>
    </row>
    <row r="1235" spans="1:15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 s="12">
        <f t="shared" si="19"/>
        <v>40960.948773148149</v>
      </c>
      <c r="K1235">
        <v>1328049974</v>
      </c>
      <c r="L1235" t="b">
        <v>0</v>
      </c>
      <c r="M1235">
        <v>6</v>
      </c>
      <c r="N1235" t="b">
        <v>0</v>
      </c>
      <c r="O1235" t="s">
        <v>8284</v>
      </c>
    </row>
    <row r="1236" spans="1:15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 s="12">
        <f t="shared" si="19"/>
        <v>42037.788680555561</v>
      </c>
      <c r="K1236">
        <v>1420311342</v>
      </c>
      <c r="L1236" t="b">
        <v>0</v>
      </c>
      <c r="M1236">
        <v>0</v>
      </c>
      <c r="N1236" t="b">
        <v>0</v>
      </c>
      <c r="O1236" t="s">
        <v>8284</v>
      </c>
    </row>
    <row r="1237" spans="1:15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 s="12">
        <f t="shared" si="19"/>
        <v>41623.135405092595</v>
      </c>
      <c r="K1237">
        <v>1383621299</v>
      </c>
      <c r="L1237" t="b">
        <v>0</v>
      </c>
      <c r="M1237">
        <v>6</v>
      </c>
      <c r="N1237" t="b">
        <v>0</v>
      </c>
      <c r="O1237" t="s">
        <v>8284</v>
      </c>
    </row>
    <row r="1238" spans="1:15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 s="12">
        <f t="shared" si="19"/>
        <v>41118.666666666664</v>
      </c>
      <c r="K1238">
        <v>1342801164</v>
      </c>
      <c r="L1238" t="b">
        <v>0</v>
      </c>
      <c r="M1238">
        <v>0</v>
      </c>
      <c r="N1238" t="b">
        <v>0</v>
      </c>
      <c r="O1238" t="s">
        <v>8284</v>
      </c>
    </row>
    <row r="1239" spans="1:15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 s="12">
        <f t="shared" si="19"/>
        <v>41145.283159722225</v>
      </c>
      <c r="K1239">
        <v>1344062865</v>
      </c>
      <c r="L1239" t="b">
        <v>0</v>
      </c>
      <c r="M1239">
        <v>0</v>
      </c>
      <c r="N1239" t="b">
        <v>0</v>
      </c>
      <c r="O1239" t="s">
        <v>8284</v>
      </c>
    </row>
    <row r="1240" spans="1:15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 s="12">
        <f t="shared" si="19"/>
        <v>40761.61037037037</v>
      </c>
      <c r="K1240">
        <v>1310049536</v>
      </c>
      <c r="L1240" t="b">
        <v>0</v>
      </c>
      <c r="M1240">
        <v>3</v>
      </c>
      <c r="N1240" t="b">
        <v>0</v>
      </c>
      <c r="O1240" t="s">
        <v>8284</v>
      </c>
    </row>
    <row r="1241" spans="1:15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 s="12">
        <f t="shared" si="19"/>
        <v>40913.962581018517</v>
      </c>
      <c r="K1241">
        <v>1323212767</v>
      </c>
      <c r="L1241" t="b">
        <v>0</v>
      </c>
      <c r="M1241">
        <v>0</v>
      </c>
      <c r="N1241" t="b">
        <v>0</v>
      </c>
      <c r="O1241" t="s">
        <v>8284</v>
      </c>
    </row>
    <row r="1242" spans="1:15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 s="12">
        <f t="shared" si="19"/>
        <v>41467.910416666666</v>
      </c>
      <c r="K1242">
        <v>1368579457</v>
      </c>
      <c r="L1242" t="b">
        <v>0</v>
      </c>
      <c r="M1242">
        <v>8</v>
      </c>
      <c r="N1242" t="b">
        <v>0</v>
      </c>
      <c r="O1242" t="s">
        <v>8284</v>
      </c>
    </row>
    <row r="1243" spans="1:15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 s="12">
        <f t="shared" si="19"/>
        <v>41946.249305555553</v>
      </c>
      <c r="K1243">
        <v>1413057980</v>
      </c>
      <c r="L1243" t="b">
        <v>0</v>
      </c>
      <c r="M1243">
        <v>34</v>
      </c>
      <c r="N1243" t="b">
        <v>0</v>
      </c>
      <c r="O1243" t="s">
        <v>8284</v>
      </c>
    </row>
    <row r="1244" spans="1:15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 s="12">
        <f t="shared" si="19"/>
        <v>40797.554166666669</v>
      </c>
      <c r="K1244">
        <v>1314417502</v>
      </c>
      <c r="L1244" t="b">
        <v>0</v>
      </c>
      <c r="M1244">
        <v>1</v>
      </c>
      <c r="N1244" t="b">
        <v>0</v>
      </c>
      <c r="O1244" t="s">
        <v>8284</v>
      </c>
    </row>
    <row r="1245" spans="1:15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 s="12">
        <f t="shared" si="19"/>
        <v>40732.875</v>
      </c>
      <c r="K1245">
        <v>1304888771</v>
      </c>
      <c r="L1245" t="b">
        <v>0</v>
      </c>
      <c r="M1245">
        <v>38</v>
      </c>
      <c r="N1245" t="b">
        <v>0</v>
      </c>
      <c r="O1245" t="s">
        <v>8284</v>
      </c>
    </row>
    <row r="1246" spans="1:15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 s="12">
        <f t="shared" si="19"/>
        <v>41386.875</v>
      </c>
      <c r="K1246">
        <v>1363981723</v>
      </c>
      <c r="L1246" t="b">
        <v>1</v>
      </c>
      <c r="M1246">
        <v>45</v>
      </c>
      <c r="N1246" t="b">
        <v>1</v>
      </c>
      <c r="O1246" t="s">
        <v>8274</v>
      </c>
    </row>
    <row r="1247" spans="1:15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 s="12">
        <f t="shared" si="19"/>
        <v>41804.59993055556</v>
      </c>
      <c r="K1247">
        <v>1400163834</v>
      </c>
      <c r="L1247" t="b">
        <v>1</v>
      </c>
      <c r="M1247">
        <v>17</v>
      </c>
      <c r="N1247" t="b">
        <v>1</v>
      </c>
      <c r="O1247" t="s">
        <v>8274</v>
      </c>
    </row>
    <row r="1248" spans="1:15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 s="12">
        <f t="shared" si="19"/>
        <v>40883.085057870368</v>
      </c>
      <c r="K1248">
        <v>1319245349</v>
      </c>
      <c r="L1248" t="b">
        <v>1</v>
      </c>
      <c r="M1248">
        <v>31</v>
      </c>
      <c r="N1248" t="b">
        <v>1</v>
      </c>
      <c r="O1248" t="s">
        <v>8274</v>
      </c>
    </row>
    <row r="1249" spans="1:15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 s="12">
        <f t="shared" si="19"/>
        <v>41400.292303240742</v>
      </c>
      <c r="K1249">
        <v>1365231655</v>
      </c>
      <c r="L1249" t="b">
        <v>1</v>
      </c>
      <c r="M1249">
        <v>50</v>
      </c>
      <c r="N1249" t="b">
        <v>1</v>
      </c>
      <c r="O1249" t="s">
        <v>8274</v>
      </c>
    </row>
    <row r="1250" spans="1:15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 s="12">
        <f t="shared" si="19"/>
        <v>41803.290972222225</v>
      </c>
      <c r="K1250">
        <v>1399563953</v>
      </c>
      <c r="L1250" t="b">
        <v>1</v>
      </c>
      <c r="M1250">
        <v>59</v>
      </c>
      <c r="N1250" t="b">
        <v>1</v>
      </c>
      <c r="O1250" t="s">
        <v>8274</v>
      </c>
    </row>
    <row r="1251" spans="1:15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 s="12">
        <f t="shared" si="19"/>
        <v>41097.740868055553</v>
      </c>
      <c r="K1251">
        <v>1339091211</v>
      </c>
      <c r="L1251" t="b">
        <v>1</v>
      </c>
      <c r="M1251">
        <v>81</v>
      </c>
      <c r="N1251" t="b">
        <v>1</v>
      </c>
      <c r="O1251" t="s">
        <v>8274</v>
      </c>
    </row>
    <row r="1252" spans="1:15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 s="12">
        <f t="shared" si="19"/>
        <v>41888.64271990741</v>
      </c>
      <c r="K1252">
        <v>1406129131</v>
      </c>
      <c r="L1252" t="b">
        <v>1</v>
      </c>
      <c r="M1252">
        <v>508</v>
      </c>
      <c r="N1252" t="b">
        <v>1</v>
      </c>
      <c r="O1252" t="s">
        <v>8274</v>
      </c>
    </row>
    <row r="1253" spans="1:15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 s="12">
        <f t="shared" si="19"/>
        <v>40811.814432870371</v>
      </c>
      <c r="K1253">
        <v>1311795167</v>
      </c>
      <c r="L1253" t="b">
        <v>1</v>
      </c>
      <c r="M1253">
        <v>74</v>
      </c>
      <c r="N1253" t="b">
        <v>1</v>
      </c>
      <c r="O1253" t="s">
        <v>8274</v>
      </c>
    </row>
    <row r="1254" spans="1:15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 s="12">
        <f t="shared" si="19"/>
        <v>41571.988067129627</v>
      </c>
      <c r="K1254">
        <v>1380238969</v>
      </c>
      <c r="L1254" t="b">
        <v>1</v>
      </c>
      <c r="M1254">
        <v>141</v>
      </c>
      <c r="N1254" t="b">
        <v>1</v>
      </c>
      <c r="O1254" t="s">
        <v>8274</v>
      </c>
    </row>
    <row r="1255" spans="1:15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 s="12">
        <f t="shared" si="19"/>
        <v>41885.783645833333</v>
      </c>
      <c r="K1255">
        <v>1407178107</v>
      </c>
      <c r="L1255" t="b">
        <v>1</v>
      </c>
      <c r="M1255">
        <v>711</v>
      </c>
      <c r="N1255" t="b">
        <v>1</v>
      </c>
      <c r="O1255" t="s">
        <v>8274</v>
      </c>
    </row>
    <row r="1256" spans="1:15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 s="12">
        <f t="shared" si="19"/>
        <v>40544.207638888889</v>
      </c>
      <c r="K1256">
        <v>1288968886</v>
      </c>
      <c r="L1256" t="b">
        <v>1</v>
      </c>
      <c r="M1256">
        <v>141</v>
      </c>
      <c r="N1256" t="b">
        <v>1</v>
      </c>
      <c r="O1256" t="s">
        <v>8274</v>
      </c>
    </row>
    <row r="1257" spans="1:15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 s="12">
        <f t="shared" si="19"/>
        <v>41609.887175925927</v>
      </c>
      <c r="K1257">
        <v>1383337052</v>
      </c>
      <c r="L1257" t="b">
        <v>1</v>
      </c>
      <c r="M1257">
        <v>109</v>
      </c>
      <c r="N1257" t="b">
        <v>1</v>
      </c>
      <c r="O1257" t="s">
        <v>8274</v>
      </c>
    </row>
    <row r="1258" spans="1:15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 s="12">
        <f t="shared" si="19"/>
        <v>40951.919340277775</v>
      </c>
      <c r="K1258">
        <v>1326492231</v>
      </c>
      <c r="L1258" t="b">
        <v>1</v>
      </c>
      <c r="M1258">
        <v>361</v>
      </c>
      <c r="N1258" t="b">
        <v>1</v>
      </c>
      <c r="O1258" t="s">
        <v>8274</v>
      </c>
    </row>
    <row r="1259" spans="1:15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 s="12">
        <f t="shared" si="19"/>
        <v>40636.043865740743</v>
      </c>
      <c r="K1259">
        <v>1297562590</v>
      </c>
      <c r="L1259" t="b">
        <v>1</v>
      </c>
      <c r="M1259">
        <v>176</v>
      </c>
      <c r="N1259" t="b">
        <v>1</v>
      </c>
      <c r="O1259" t="s">
        <v>8274</v>
      </c>
    </row>
    <row r="1260" spans="1:15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 s="12">
        <f t="shared" si="19"/>
        <v>41517.611250000002</v>
      </c>
      <c r="K1260">
        <v>1375368012</v>
      </c>
      <c r="L1260" t="b">
        <v>1</v>
      </c>
      <c r="M1260">
        <v>670</v>
      </c>
      <c r="N1260" t="b">
        <v>1</v>
      </c>
      <c r="O1260" t="s">
        <v>8274</v>
      </c>
    </row>
    <row r="1261" spans="1:15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 s="12">
        <f t="shared" si="19"/>
        <v>41799.165972222225</v>
      </c>
      <c r="K1261">
        <v>1399504664</v>
      </c>
      <c r="L1261" t="b">
        <v>1</v>
      </c>
      <c r="M1261">
        <v>96</v>
      </c>
      <c r="N1261" t="b">
        <v>1</v>
      </c>
      <c r="O1261" t="s">
        <v>8274</v>
      </c>
    </row>
    <row r="1262" spans="1:15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 s="12">
        <f t="shared" si="19"/>
        <v>41696.842824074076</v>
      </c>
      <c r="K1262">
        <v>1390853620</v>
      </c>
      <c r="L1262" t="b">
        <v>1</v>
      </c>
      <c r="M1262">
        <v>74</v>
      </c>
      <c r="N1262" t="b">
        <v>1</v>
      </c>
      <c r="O1262" t="s">
        <v>8274</v>
      </c>
    </row>
    <row r="1263" spans="1:15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 s="12">
        <f t="shared" si="19"/>
        <v>41668.342905092592</v>
      </c>
      <c r="K1263">
        <v>1388391227</v>
      </c>
      <c r="L1263" t="b">
        <v>1</v>
      </c>
      <c r="M1263">
        <v>52</v>
      </c>
      <c r="N1263" t="b">
        <v>1</v>
      </c>
      <c r="O1263" t="s">
        <v>8274</v>
      </c>
    </row>
    <row r="1264" spans="1:15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 s="12">
        <f t="shared" si="19"/>
        <v>41686.762638888889</v>
      </c>
      <c r="K1264">
        <v>1389982692</v>
      </c>
      <c r="L1264" t="b">
        <v>1</v>
      </c>
      <c r="M1264">
        <v>105</v>
      </c>
      <c r="N1264" t="b">
        <v>1</v>
      </c>
      <c r="O1264" t="s">
        <v>8274</v>
      </c>
    </row>
    <row r="1265" spans="1:15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 s="12">
        <f t="shared" si="19"/>
        <v>41727.041666666664</v>
      </c>
      <c r="K1265">
        <v>1393034470</v>
      </c>
      <c r="L1265" t="b">
        <v>1</v>
      </c>
      <c r="M1265">
        <v>41</v>
      </c>
      <c r="N1265" t="b">
        <v>1</v>
      </c>
      <c r="O1265" t="s">
        <v>8274</v>
      </c>
    </row>
    <row r="1266" spans="1:15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 s="12">
        <f t="shared" si="19"/>
        <v>41576.662997685184</v>
      </c>
      <c r="K1266">
        <v>1380556483</v>
      </c>
      <c r="L1266" t="b">
        <v>1</v>
      </c>
      <c r="M1266">
        <v>34</v>
      </c>
      <c r="N1266" t="b">
        <v>1</v>
      </c>
      <c r="O1266" t="s">
        <v>8274</v>
      </c>
    </row>
    <row r="1267" spans="1:15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 s="12">
        <f t="shared" si="19"/>
        <v>40512.655266203699</v>
      </c>
      <c r="K1267">
        <v>1287071015</v>
      </c>
      <c r="L1267" t="b">
        <v>1</v>
      </c>
      <c r="M1267">
        <v>66</v>
      </c>
      <c r="N1267" t="b">
        <v>1</v>
      </c>
      <c r="O1267" t="s">
        <v>8274</v>
      </c>
    </row>
    <row r="1268" spans="1:15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 s="12">
        <f t="shared" si="19"/>
        <v>41650.87667824074</v>
      </c>
      <c r="K1268">
        <v>1386882145</v>
      </c>
      <c r="L1268" t="b">
        <v>1</v>
      </c>
      <c r="M1268">
        <v>50</v>
      </c>
      <c r="N1268" t="b">
        <v>1</v>
      </c>
      <c r="O1268" t="s">
        <v>8274</v>
      </c>
    </row>
    <row r="1269" spans="1:15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 s="12">
        <f t="shared" si="19"/>
        <v>41479.585162037038</v>
      </c>
      <c r="K1269">
        <v>1372082558</v>
      </c>
      <c r="L1269" t="b">
        <v>1</v>
      </c>
      <c r="M1269">
        <v>159</v>
      </c>
      <c r="N1269" t="b">
        <v>1</v>
      </c>
      <c r="O1269" t="s">
        <v>8274</v>
      </c>
    </row>
    <row r="1270" spans="1:15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 s="12">
        <f t="shared" si="19"/>
        <v>41537.845451388886</v>
      </c>
      <c r="K1270">
        <v>1377116247</v>
      </c>
      <c r="L1270" t="b">
        <v>1</v>
      </c>
      <c r="M1270">
        <v>182</v>
      </c>
      <c r="N1270" t="b">
        <v>1</v>
      </c>
      <c r="O1270" t="s">
        <v>8274</v>
      </c>
    </row>
    <row r="1271" spans="1:15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 s="12">
        <f t="shared" si="19"/>
        <v>42476</v>
      </c>
      <c r="K1271">
        <v>1458157512</v>
      </c>
      <c r="L1271" t="b">
        <v>1</v>
      </c>
      <c r="M1271">
        <v>206</v>
      </c>
      <c r="N1271" t="b">
        <v>1</v>
      </c>
      <c r="O1271" t="s">
        <v>8274</v>
      </c>
    </row>
    <row r="1272" spans="1:15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 s="12">
        <f t="shared" si="19"/>
        <v>40993.815300925926</v>
      </c>
      <c r="K1272">
        <v>1327523642</v>
      </c>
      <c r="L1272" t="b">
        <v>1</v>
      </c>
      <c r="M1272">
        <v>169</v>
      </c>
      <c r="N1272" t="b">
        <v>1</v>
      </c>
      <c r="O1272" t="s">
        <v>8274</v>
      </c>
    </row>
    <row r="1273" spans="1:15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 s="12">
        <f t="shared" si="19"/>
        <v>41591.725219907406</v>
      </c>
      <c r="K1273">
        <v>1381767859</v>
      </c>
      <c r="L1273" t="b">
        <v>1</v>
      </c>
      <c r="M1273">
        <v>31</v>
      </c>
      <c r="N1273" t="b">
        <v>1</v>
      </c>
      <c r="O1273" t="s">
        <v>8274</v>
      </c>
    </row>
    <row r="1274" spans="1:15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 s="12">
        <f t="shared" si="19"/>
        <v>40344.166666666664</v>
      </c>
      <c r="K1274">
        <v>1270576379</v>
      </c>
      <c r="L1274" t="b">
        <v>1</v>
      </c>
      <c r="M1274">
        <v>28</v>
      </c>
      <c r="N1274" t="b">
        <v>1</v>
      </c>
      <c r="O1274" t="s">
        <v>8274</v>
      </c>
    </row>
    <row r="1275" spans="1:15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 s="12">
        <f t="shared" si="19"/>
        <v>41882.730219907404</v>
      </c>
      <c r="K1275">
        <v>1406914291</v>
      </c>
      <c r="L1275" t="b">
        <v>1</v>
      </c>
      <c r="M1275">
        <v>54</v>
      </c>
      <c r="N1275" t="b">
        <v>1</v>
      </c>
      <c r="O1275" t="s">
        <v>8274</v>
      </c>
    </row>
    <row r="1276" spans="1:15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 s="12">
        <f t="shared" si="19"/>
        <v>41151.690104166664</v>
      </c>
      <c r="K1276">
        <v>1343320425</v>
      </c>
      <c r="L1276" t="b">
        <v>1</v>
      </c>
      <c r="M1276">
        <v>467</v>
      </c>
      <c r="N1276" t="b">
        <v>1</v>
      </c>
      <c r="O1276" t="s">
        <v>8274</v>
      </c>
    </row>
    <row r="1277" spans="1:15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 s="12">
        <f t="shared" si="19"/>
        <v>41493.867905092593</v>
      </c>
      <c r="K1277">
        <v>1372884587</v>
      </c>
      <c r="L1277" t="b">
        <v>1</v>
      </c>
      <c r="M1277">
        <v>389</v>
      </c>
      <c r="N1277" t="b">
        <v>1</v>
      </c>
      <c r="O1277" t="s">
        <v>8274</v>
      </c>
    </row>
    <row r="1278" spans="1:15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 s="12">
        <f t="shared" si="19"/>
        <v>40057.166666666664</v>
      </c>
      <c r="K1278">
        <v>1247504047</v>
      </c>
      <c r="L1278" t="b">
        <v>1</v>
      </c>
      <c r="M1278">
        <v>68</v>
      </c>
      <c r="N1278" t="b">
        <v>1</v>
      </c>
      <c r="O1278" t="s">
        <v>8274</v>
      </c>
    </row>
    <row r="1279" spans="1:15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 s="12">
        <f t="shared" si="19"/>
        <v>41156.561886574076</v>
      </c>
      <c r="K1279">
        <v>1343741347</v>
      </c>
      <c r="L1279" t="b">
        <v>1</v>
      </c>
      <c r="M1279">
        <v>413</v>
      </c>
      <c r="N1279" t="b">
        <v>1</v>
      </c>
      <c r="O1279" t="s">
        <v>8274</v>
      </c>
    </row>
    <row r="1280" spans="1:15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 s="12">
        <f t="shared" si="19"/>
        <v>41815.083333333336</v>
      </c>
      <c r="K1280">
        <v>1401196766</v>
      </c>
      <c r="L1280" t="b">
        <v>1</v>
      </c>
      <c r="M1280">
        <v>190</v>
      </c>
      <c r="N1280" t="b">
        <v>1</v>
      </c>
      <c r="O1280" t="s">
        <v>8274</v>
      </c>
    </row>
    <row r="1281" spans="1:15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 s="12">
        <f t="shared" si="19"/>
        <v>41722.057523148149</v>
      </c>
      <c r="K1281">
        <v>1392171770</v>
      </c>
      <c r="L1281" t="b">
        <v>1</v>
      </c>
      <c r="M1281">
        <v>189</v>
      </c>
      <c r="N1281" t="b">
        <v>1</v>
      </c>
      <c r="O1281" t="s">
        <v>8274</v>
      </c>
    </row>
    <row r="1282" spans="1:15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 s="12">
        <f t="shared" si="19"/>
        <v>40603.757569444446</v>
      </c>
      <c r="K1282">
        <v>1291227054</v>
      </c>
      <c r="L1282" t="b">
        <v>1</v>
      </c>
      <c r="M1282">
        <v>130</v>
      </c>
      <c r="N1282" t="b">
        <v>1</v>
      </c>
      <c r="O1282" t="s">
        <v>8274</v>
      </c>
    </row>
    <row r="1283" spans="1:15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 s="12">
        <f t="shared" ref="J1283:J1346" si="20">(I1283/86400)+DATE(1970,1,1)</f>
        <v>41483.743472222224</v>
      </c>
      <c r="K1283">
        <v>1373305836</v>
      </c>
      <c r="L1283" t="b">
        <v>1</v>
      </c>
      <c r="M1283">
        <v>74</v>
      </c>
      <c r="N1283" t="b">
        <v>1</v>
      </c>
      <c r="O1283" t="s">
        <v>8274</v>
      </c>
    </row>
    <row r="1284" spans="1:15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 s="12">
        <f t="shared" si="20"/>
        <v>41617.207638888889</v>
      </c>
      <c r="K1284">
        <v>1383909855</v>
      </c>
      <c r="L1284" t="b">
        <v>1</v>
      </c>
      <c r="M1284">
        <v>274</v>
      </c>
      <c r="N1284" t="b">
        <v>1</v>
      </c>
      <c r="O1284" t="s">
        <v>8274</v>
      </c>
    </row>
    <row r="1285" spans="1:15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 s="12">
        <f t="shared" si="20"/>
        <v>41344.166666666664</v>
      </c>
      <c r="K1285">
        <v>1360948389</v>
      </c>
      <c r="L1285" t="b">
        <v>1</v>
      </c>
      <c r="M1285">
        <v>22</v>
      </c>
      <c r="N1285" t="b">
        <v>1</v>
      </c>
      <c r="O1285" t="s">
        <v>8274</v>
      </c>
    </row>
    <row r="1286" spans="1:15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 s="12">
        <f t="shared" si="20"/>
        <v>42735.707638888889</v>
      </c>
      <c r="K1286">
        <v>1481175482</v>
      </c>
      <c r="L1286" t="b">
        <v>0</v>
      </c>
      <c r="M1286">
        <v>31</v>
      </c>
      <c r="N1286" t="b">
        <v>1</v>
      </c>
      <c r="O1286" t="s">
        <v>8269</v>
      </c>
    </row>
    <row r="1287" spans="1:15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 s="12">
        <f t="shared" si="20"/>
        <v>42175.583043981482</v>
      </c>
      <c r="K1287">
        <v>1433512775</v>
      </c>
      <c r="L1287" t="b">
        <v>0</v>
      </c>
      <c r="M1287">
        <v>63</v>
      </c>
      <c r="N1287" t="b">
        <v>1</v>
      </c>
      <c r="O1287" t="s">
        <v>8269</v>
      </c>
    </row>
    <row r="1288" spans="1:15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 s="12">
        <f t="shared" si="20"/>
        <v>42052.583333333328</v>
      </c>
      <c r="K1288">
        <v>1423041227</v>
      </c>
      <c r="L1288" t="b">
        <v>0</v>
      </c>
      <c r="M1288">
        <v>20</v>
      </c>
      <c r="N1288" t="b">
        <v>1</v>
      </c>
      <c r="O1288" t="s">
        <v>8269</v>
      </c>
    </row>
    <row r="1289" spans="1:15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 s="12">
        <f t="shared" si="20"/>
        <v>42167.621018518519</v>
      </c>
      <c r="K1289">
        <v>1428936856</v>
      </c>
      <c r="L1289" t="b">
        <v>0</v>
      </c>
      <c r="M1289">
        <v>25</v>
      </c>
      <c r="N1289" t="b">
        <v>1</v>
      </c>
      <c r="O1289" t="s">
        <v>8269</v>
      </c>
    </row>
    <row r="1290" spans="1:15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 s="12">
        <f t="shared" si="20"/>
        <v>42592.166666666672</v>
      </c>
      <c r="K1290">
        <v>1468122163</v>
      </c>
      <c r="L1290" t="b">
        <v>0</v>
      </c>
      <c r="M1290">
        <v>61</v>
      </c>
      <c r="N1290" t="b">
        <v>1</v>
      </c>
      <c r="O1290" t="s">
        <v>8269</v>
      </c>
    </row>
    <row r="1291" spans="1:15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 s="12">
        <f t="shared" si="20"/>
        <v>42739.134780092594</v>
      </c>
      <c r="K1291">
        <v>1480907645</v>
      </c>
      <c r="L1291" t="b">
        <v>0</v>
      </c>
      <c r="M1291">
        <v>52</v>
      </c>
      <c r="N1291" t="b">
        <v>1</v>
      </c>
      <c r="O1291" t="s">
        <v>8269</v>
      </c>
    </row>
    <row r="1292" spans="1:15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 s="12">
        <f t="shared" si="20"/>
        <v>42117.290972222225</v>
      </c>
      <c r="K1292">
        <v>1427121931</v>
      </c>
      <c r="L1292" t="b">
        <v>0</v>
      </c>
      <c r="M1292">
        <v>86</v>
      </c>
      <c r="N1292" t="b">
        <v>1</v>
      </c>
      <c r="O1292" t="s">
        <v>8269</v>
      </c>
    </row>
    <row r="1293" spans="1:15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 s="12">
        <f t="shared" si="20"/>
        <v>42101.291666666672</v>
      </c>
      <c r="K1293">
        <v>1425224391</v>
      </c>
      <c r="L1293" t="b">
        <v>0</v>
      </c>
      <c r="M1293">
        <v>42</v>
      </c>
      <c r="N1293" t="b">
        <v>1</v>
      </c>
      <c r="O1293" t="s">
        <v>8269</v>
      </c>
    </row>
    <row r="1294" spans="1:15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 s="12">
        <f t="shared" si="20"/>
        <v>42283.957638888889</v>
      </c>
      <c r="K1294">
        <v>1441822828</v>
      </c>
      <c r="L1294" t="b">
        <v>0</v>
      </c>
      <c r="M1294">
        <v>52</v>
      </c>
      <c r="N1294" t="b">
        <v>1</v>
      </c>
      <c r="O1294" t="s">
        <v>8269</v>
      </c>
    </row>
    <row r="1295" spans="1:15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 s="12">
        <f t="shared" si="20"/>
        <v>42322.742719907408</v>
      </c>
      <c r="K1295">
        <v>1444927771</v>
      </c>
      <c r="L1295" t="b">
        <v>0</v>
      </c>
      <c r="M1295">
        <v>120</v>
      </c>
      <c r="N1295" t="b">
        <v>1</v>
      </c>
      <c r="O1295" t="s">
        <v>8269</v>
      </c>
    </row>
    <row r="1296" spans="1:15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 s="12">
        <f t="shared" si="20"/>
        <v>42296.458333333328</v>
      </c>
      <c r="K1296">
        <v>1443696797</v>
      </c>
      <c r="L1296" t="b">
        <v>0</v>
      </c>
      <c r="M1296">
        <v>22</v>
      </c>
      <c r="N1296" t="b">
        <v>1</v>
      </c>
      <c r="O1296" t="s">
        <v>8269</v>
      </c>
    </row>
    <row r="1297" spans="1:15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 s="12">
        <f t="shared" si="20"/>
        <v>42214.708333333328</v>
      </c>
      <c r="K1297">
        <v>1435585497</v>
      </c>
      <c r="L1297" t="b">
        <v>0</v>
      </c>
      <c r="M1297">
        <v>64</v>
      </c>
      <c r="N1297" t="b">
        <v>1</v>
      </c>
      <c r="O1297" t="s">
        <v>8269</v>
      </c>
    </row>
    <row r="1298" spans="1:15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 s="12">
        <f t="shared" si="20"/>
        <v>42443.008946759262</v>
      </c>
      <c r="K1298">
        <v>1456189973</v>
      </c>
      <c r="L1298" t="b">
        <v>0</v>
      </c>
      <c r="M1298">
        <v>23</v>
      </c>
      <c r="N1298" t="b">
        <v>1</v>
      </c>
      <c r="O1298" t="s">
        <v>8269</v>
      </c>
    </row>
    <row r="1299" spans="1:15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 s="12">
        <f t="shared" si="20"/>
        <v>42491.747199074074</v>
      </c>
      <c r="K1299">
        <v>1459533358</v>
      </c>
      <c r="L1299" t="b">
        <v>0</v>
      </c>
      <c r="M1299">
        <v>238</v>
      </c>
      <c r="N1299" t="b">
        <v>1</v>
      </c>
      <c r="O1299" t="s">
        <v>8269</v>
      </c>
    </row>
    <row r="1300" spans="1:15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 s="12">
        <f t="shared" si="20"/>
        <v>42488.680925925924</v>
      </c>
      <c r="K1300">
        <v>1459268432</v>
      </c>
      <c r="L1300" t="b">
        <v>0</v>
      </c>
      <c r="M1300">
        <v>33</v>
      </c>
      <c r="N1300" t="b">
        <v>1</v>
      </c>
      <c r="O1300" t="s">
        <v>8269</v>
      </c>
    </row>
    <row r="1301" spans="1:15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 s="12">
        <f t="shared" si="20"/>
        <v>42199.814340277779</v>
      </c>
      <c r="K1301">
        <v>1434310359</v>
      </c>
      <c r="L1301" t="b">
        <v>0</v>
      </c>
      <c r="M1301">
        <v>32</v>
      </c>
      <c r="N1301" t="b">
        <v>1</v>
      </c>
      <c r="O1301" t="s">
        <v>8269</v>
      </c>
    </row>
    <row r="1302" spans="1:15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 s="12">
        <f t="shared" si="20"/>
        <v>42522.789583333331</v>
      </c>
      <c r="K1302">
        <v>1461427938</v>
      </c>
      <c r="L1302" t="b">
        <v>0</v>
      </c>
      <c r="M1302">
        <v>24</v>
      </c>
      <c r="N1302" t="b">
        <v>1</v>
      </c>
      <c r="O1302" t="s">
        <v>8269</v>
      </c>
    </row>
    <row r="1303" spans="1:15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 s="12">
        <f t="shared" si="20"/>
        <v>42206.125</v>
      </c>
      <c r="K1303">
        <v>1436551178</v>
      </c>
      <c r="L1303" t="b">
        <v>0</v>
      </c>
      <c r="M1303">
        <v>29</v>
      </c>
      <c r="N1303" t="b">
        <v>1</v>
      </c>
      <c r="O1303" t="s">
        <v>8269</v>
      </c>
    </row>
    <row r="1304" spans="1:15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 s="12">
        <f t="shared" si="20"/>
        <v>42705.099664351852</v>
      </c>
      <c r="K1304">
        <v>1477963411</v>
      </c>
      <c r="L1304" t="b">
        <v>0</v>
      </c>
      <c r="M1304">
        <v>50</v>
      </c>
      <c r="N1304" t="b">
        <v>1</v>
      </c>
      <c r="O1304" t="s">
        <v>8269</v>
      </c>
    </row>
    <row r="1305" spans="1:15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 s="12">
        <f t="shared" si="20"/>
        <v>42582.458333333328</v>
      </c>
      <c r="K1305">
        <v>1468578920</v>
      </c>
      <c r="L1305" t="b">
        <v>0</v>
      </c>
      <c r="M1305">
        <v>108</v>
      </c>
      <c r="N1305" t="b">
        <v>1</v>
      </c>
      <c r="O1305" t="s">
        <v>8269</v>
      </c>
    </row>
    <row r="1306" spans="1:15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 s="12">
        <f t="shared" si="20"/>
        <v>42807.152835648143</v>
      </c>
      <c r="K1306">
        <v>1484196005</v>
      </c>
      <c r="L1306" t="b">
        <v>0</v>
      </c>
      <c r="M1306">
        <v>104</v>
      </c>
      <c r="N1306" t="b">
        <v>0</v>
      </c>
      <c r="O1306" t="s">
        <v>8271</v>
      </c>
    </row>
    <row r="1307" spans="1:15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 s="12">
        <f t="shared" si="20"/>
        <v>42572.729166666672</v>
      </c>
      <c r="K1307">
        <v>1466611108</v>
      </c>
      <c r="L1307" t="b">
        <v>0</v>
      </c>
      <c r="M1307">
        <v>86</v>
      </c>
      <c r="N1307" t="b">
        <v>0</v>
      </c>
      <c r="O1307" t="s">
        <v>8271</v>
      </c>
    </row>
    <row r="1308" spans="1:15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 s="12">
        <f t="shared" si="20"/>
        <v>41977.457569444443</v>
      </c>
      <c r="K1308">
        <v>1415098734</v>
      </c>
      <c r="L1308" t="b">
        <v>0</v>
      </c>
      <c r="M1308">
        <v>356</v>
      </c>
      <c r="N1308" t="b">
        <v>0</v>
      </c>
      <c r="O1308" t="s">
        <v>8271</v>
      </c>
    </row>
    <row r="1309" spans="1:15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 s="12">
        <f t="shared" si="20"/>
        <v>42417.503229166672</v>
      </c>
      <c r="K1309">
        <v>1453118679</v>
      </c>
      <c r="L1309" t="b">
        <v>0</v>
      </c>
      <c r="M1309">
        <v>45</v>
      </c>
      <c r="N1309" t="b">
        <v>0</v>
      </c>
      <c r="O1309" t="s">
        <v>8271</v>
      </c>
    </row>
    <row r="1310" spans="1:15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 s="12">
        <f t="shared" si="20"/>
        <v>42651.613564814819</v>
      </c>
      <c r="K1310">
        <v>1472481812</v>
      </c>
      <c r="L1310" t="b">
        <v>0</v>
      </c>
      <c r="M1310">
        <v>38</v>
      </c>
      <c r="N1310" t="b">
        <v>0</v>
      </c>
      <c r="O1310" t="s">
        <v>8271</v>
      </c>
    </row>
    <row r="1311" spans="1:15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 s="12">
        <f t="shared" si="20"/>
        <v>42292.882731481484</v>
      </c>
      <c r="K1311">
        <v>1441919468</v>
      </c>
      <c r="L1311" t="b">
        <v>0</v>
      </c>
      <c r="M1311">
        <v>35</v>
      </c>
      <c r="N1311" t="b">
        <v>0</v>
      </c>
      <c r="O1311" t="s">
        <v>8271</v>
      </c>
    </row>
    <row r="1312" spans="1:15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 s="12">
        <f t="shared" si="20"/>
        <v>42601.667245370365</v>
      </c>
      <c r="K1312">
        <v>1467734450</v>
      </c>
      <c r="L1312" t="b">
        <v>0</v>
      </c>
      <c r="M1312">
        <v>24</v>
      </c>
      <c r="N1312" t="b">
        <v>0</v>
      </c>
      <c r="O1312" t="s">
        <v>8271</v>
      </c>
    </row>
    <row r="1313" spans="1:15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 s="12">
        <f t="shared" si="20"/>
        <v>42704.843969907408</v>
      </c>
      <c r="K1313">
        <v>1477509319</v>
      </c>
      <c r="L1313" t="b">
        <v>0</v>
      </c>
      <c r="M1313">
        <v>100</v>
      </c>
      <c r="N1313" t="b">
        <v>0</v>
      </c>
      <c r="O1313" t="s">
        <v>8271</v>
      </c>
    </row>
    <row r="1314" spans="1:15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 s="12">
        <f t="shared" si="20"/>
        <v>42112.702800925923</v>
      </c>
      <c r="K1314">
        <v>1426783922</v>
      </c>
      <c r="L1314" t="b">
        <v>0</v>
      </c>
      <c r="M1314">
        <v>1</v>
      </c>
      <c r="N1314" t="b">
        <v>0</v>
      </c>
      <c r="O1314" t="s">
        <v>8271</v>
      </c>
    </row>
    <row r="1315" spans="1:15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 s="12">
        <f t="shared" si="20"/>
        <v>42432.709652777776</v>
      </c>
      <c r="K1315">
        <v>1454432514</v>
      </c>
      <c r="L1315" t="b">
        <v>0</v>
      </c>
      <c r="M1315">
        <v>122</v>
      </c>
      <c r="N1315" t="b">
        <v>0</v>
      </c>
      <c r="O1315" t="s">
        <v>8271</v>
      </c>
    </row>
    <row r="1316" spans="1:15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 s="12">
        <f t="shared" si="20"/>
        <v>42664.669675925921</v>
      </c>
      <c r="K1316">
        <v>1471881860</v>
      </c>
      <c r="L1316" t="b">
        <v>0</v>
      </c>
      <c r="M1316">
        <v>11</v>
      </c>
      <c r="N1316" t="b">
        <v>0</v>
      </c>
      <c r="O1316" t="s">
        <v>8271</v>
      </c>
    </row>
    <row r="1317" spans="1:15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 s="12">
        <f t="shared" si="20"/>
        <v>42314.041666666672</v>
      </c>
      <c r="K1317">
        <v>1443700648</v>
      </c>
      <c r="L1317" t="b">
        <v>0</v>
      </c>
      <c r="M1317">
        <v>248</v>
      </c>
      <c r="N1317" t="b">
        <v>0</v>
      </c>
      <c r="O1317" t="s">
        <v>8271</v>
      </c>
    </row>
    <row r="1318" spans="1:15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 s="12">
        <f t="shared" si="20"/>
        <v>42428.961909722224</v>
      </c>
      <c r="K1318">
        <v>1453676709</v>
      </c>
      <c r="L1318" t="b">
        <v>0</v>
      </c>
      <c r="M1318">
        <v>1</v>
      </c>
      <c r="N1318" t="b">
        <v>0</v>
      </c>
      <c r="O1318" t="s">
        <v>8271</v>
      </c>
    </row>
    <row r="1319" spans="1:15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 s="12">
        <f t="shared" si="20"/>
        <v>42572.583333333328</v>
      </c>
      <c r="K1319">
        <v>1464586746</v>
      </c>
      <c r="L1319" t="b">
        <v>0</v>
      </c>
      <c r="M1319">
        <v>19</v>
      </c>
      <c r="N1319" t="b">
        <v>0</v>
      </c>
      <c r="O1319" t="s">
        <v>8271</v>
      </c>
    </row>
    <row r="1320" spans="1:15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 s="12">
        <f t="shared" si="20"/>
        <v>42015.043657407412</v>
      </c>
      <c r="K1320">
        <v>1418346172</v>
      </c>
      <c r="L1320" t="b">
        <v>0</v>
      </c>
      <c r="M1320">
        <v>135</v>
      </c>
      <c r="N1320" t="b">
        <v>0</v>
      </c>
      <c r="O1320" t="s">
        <v>8271</v>
      </c>
    </row>
    <row r="1321" spans="1:15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 s="12">
        <f t="shared" si="20"/>
        <v>41831.666666666664</v>
      </c>
      <c r="K1321">
        <v>1403810965</v>
      </c>
      <c r="L1321" t="b">
        <v>0</v>
      </c>
      <c r="M1321">
        <v>9</v>
      </c>
      <c r="N1321" t="b">
        <v>0</v>
      </c>
      <c r="O1321" t="s">
        <v>8271</v>
      </c>
    </row>
    <row r="1322" spans="1:15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 s="12">
        <f t="shared" si="20"/>
        <v>42734.958333333328</v>
      </c>
      <c r="K1322">
        <v>1480610046</v>
      </c>
      <c r="L1322" t="b">
        <v>0</v>
      </c>
      <c r="M1322">
        <v>3</v>
      </c>
      <c r="N1322" t="b">
        <v>0</v>
      </c>
      <c r="O1322" t="s">
        <v>8271</v>
      </c>
    </row>
    <row r="1323" spans="1:15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 s="12">
        <f t="shared" si="20"/>
        <v>42727.74927083333</v>
      </c>
      <c r="K1323">
        <v>1479923937</v>
      </c>
      <c r="L1323" t="b">
        <v>0</v>
      </c>
      <c r="M1323">
        <v>7</v>
      </c>
      <c r="N1323" t="b">
        <v>0</v>
      </c>
      <c r="O1323" t="s">
        <v>8271</v>
      </c>
    </row>
    <row r="1324" spans="1:15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 s="12">
        <f t="shared" si="20"/>
        <v>42145.656539351854</v>
      </c>
      <c r="K1324">
        <v>1429631125</v>
      </c>
      <c r="L1324" t="b">
        <v>0</v>
      </c>
      <c r="M1324">
        <v>4</v>
      </c>
      <c r="N1324" t="b">
        <v>0</v>
      </c>
      <c r="O1324" t="s">
        <v>8271</v>
      </c>
    </row>
    <row r="1325" spans="1:15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 s="12">
        <f t="shared" si="20"/>
        <v>42486.288194444445</v>
      </c>
      <c r="K1325">
        <v>1458665146</v>
      </c>
      <c r="L1325" t="b">
        <v>0</v>
      </c>
      <c r="M1325">
        <v>44</v>
      </c>
      <c r="N1325" t="b">
        <v>0</v>
      </c>
      <c r="O1325" t="s">
        <v>8271</v>
      </c>
    </row>
    <row r="1326" spans="1:15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 s="12">
        <f t="shared" si="20"/>
        <v>42656.633703703701</v>
      </c>
      <c r="K1326">
        <v>1473779552</v>
      </c>
      <c r="L1326" t="b">
        <v>0</v>
      </c>
      <c r="M1326">
        <v>90</v>
      </c>
      <c r="N1326" t="b">
        <v>0</v>
      </c>
      <c r="O1326" t="s">
        <v>8271</v>
      </c>
    </row>
    <row r="1327" spans="1:15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 s="12">
        <f t="shared" si="20"/>
        <v>42734.086053240739</v>
      </c>
      <c r="K1327">
        <v>1480471435</v>
      </c>
      <c r="L1327" t="b">
        <v>0</v>
      </c>
      <c r="M1327">
        <v>8</v>
      </c>
      <c r="N1327" t="b">
        <v>0</v>
      </c>
      <c r="O1327" t="s">
        <v>8271</v>
      </c>
    </row>
    <row r="1328" spans="1:15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 s="12">
        <f t="shared" si="20"/>
        <v>42019.791990740741</v>
      </c>
      <c r="K1328">
        <v>1417460428</v>
      </c>
      <c r="L1328" t="b">
        <v>0</v>
      </c>
      <c r="M1328">
        <v>11</v>
      </c>
      <c r="N1328" t="b">
        <v>0</v>
      </c>
      <c r="O1328" t="s">
        <v>8271</v>
      </c>
    </row>
    <row r="1329" spans="1:15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 s="12">
        <f t="shared" si="20"/>
        <v>42153.678645833337</v>
      </c>
      <c r="K1329">
        <v>1430324235</v>
      </c>
      <c r="L1329" t="b">
        <v>0</v>
      </c>
      <c r="M1329">
        <v>41</v>
      </c>
      <c r="N1329" t="b">
        <v>0</v>
      </c>
      <c r="O1329" t="s">
        <v>8271</v>
      </c>
    </row>
    <row r="1330" spans="1:15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 s="12">
        <f t="shared" si="20"/>
        <v>42657.642754629633</v>
      </c>
      <c r="K1330">
        <v>1472570734</v>
      </c>
      <c r="L1330" t="b">
        <v>0</v>
      </c>
      <c r="M1330">
        <v>15</v>
      </c>
      <c r="N1330" t="b">
        <v>0</v>
      </c>
      <c r="O1330" t="s">
        <v>8271</v>
      </c>
    </row>
    <row r="1331" spans="1:15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 s="12">
        <f t="shared" si="20"/>
        <v>41975.263252314813</v>
      </c>
      <c r="K1331">
        <v>1414041545</v>
      </c>
      <c r="L1331" t="b">
        <v>0</v>
      </c>
      <c r="M1331">
        <v>9</v>
      </c>
      <c r="N1331" t="b">
        <v>0</v>
      </c>
      <c r="O1331" t="s">
        <v>8271</v>
      </c>
    </row>
    <row r="1332" spans="1:15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 s="12">
        <f t="shared" si="20"/>
        <v>42553.166666666672</v>
      </c>
      <c r="K1332">
        <v>1464763109</v>
      </c>
      <c r="L1332" t="b">
        <v>0</v>
      </c>
      <c r="M1332">
        <v>50</v>
      </c>
      <c r="N1332" t="b">
        <v>0</v>
      </c>
      <c r="O1332" t="s">
        <v>8271</v>
      </c>
    </row>
    <row r="1333" spans="1:15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 s="12">
        <f t="shared" si="20"/>
        <v>42599.50409722222</v>
      </c>
      <c r="K1333">
        <v>1468843554</v>
      </c>
      <c r="L1333" t="b">
        <v>0</v>
      </c>
      <c r="M1333">
        <v>34</v>
      </c>
      <c r="N1333" t="b">
        <v>0</v>
      </c>
      <c r="O1333" t="s">
        <v>8271</v>
      </c>
    </row>
    <row r="1334" spans="1:15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 s="12">
        <f t="shared" si="20"/>
        <v>42762.060277777782</v>
      </c>
      <c r="K1334">
        <v>1482888408</v>
      </c>
      <c r="L1334" t="b">
        <v>0</v>
      </c>
      <c r="M1334">
        <v>0</v>
      </c>
      <c r="N1334" t="b">
        <v>0</v>
      </c>
      <c r="O1334" t="s">
        <v>8271</v>
      </c>
    </row>
    <row r="1335" spans="1:15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 s="12">
        <f t="shared" si="20"/>
        <v>41836.106770833336</v>
      </c>
      <c r="K1335">
        <v>1402886025</v>
      </c>
      <c r="L1335" t="b">
        <v>0</v>
      </c>
      <c r="M1335">
        <v>0</v>
      </c>
      <c r="N1335" t="b">
        <v>0</v>
      </c>
      <c r="O1335" t="s">
        <v>8271</v>
      </c>
    </row>
    <row r="1336" spans="1:15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 s="12">
        <f t="shared" si="20"/>
        <v>42440.774155092593</v>
      </c>
      <c r="K1336">
        <v>1455129287</v>
      </c>
      <c r="L1336" t="b">
        <v>0</v>
      </c>
      <c r="M1336">
        <v>276</v>
      </c>
      <c r="N1336" t="b">
        <v>0</v>
      </c>
      <c r="O1336" t="s">
        <v>8271</v>
      </c>
    </row>
    <row r="1337" spans="1:15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 s="12">
        <f t="shared" si="20"/>
        <v>42343.936365740738</v>
      </c>
      <c r="K1337">
        <v>1446762502</v>
      </c>
      <c r="L1337" t="b">
        <v>0</v>
      </c>
      <c r="M1337">
        <v>16</v>
      </c>
      <c r="N1337" t="b">
        <v>0</v>
      </c>
      <c r="O1337" t="s">
        <v>8271</v>
      </c>
    </row>
    <row r="1338" spans="1:15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 s="12">
        <f t="shared" si="20"/>
        <v>41990.863750000004</v>
      </c>
      <c r="K1338">
        <v>1415825028</v>
      </c>
      <c r="L1338" t="b">
        <v>0</v>
      </c>
      <c r="M1338">
        <v>224</v>
      </c>
      <c r="N1338" t="b">
        <v>0</v>
      </c>
      <c r="O1338" t="s">
        <v>8271</v>
      </c>
    </row>
    <row r="1339" spans="1:15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 s="12">
        <f t="shared" si="20"/>
        <v>42797.577303240745</v>
      </c>
      <c r="K1339">
        <v>1485957079</v>
      </c>
      <c r="L1339" t="b">
        <v>0</v>
      </c>
      <c r="M1339">
        <v>140</v>
      </c>
      <c r="N1339" t="b">
        <v>0</v>
      </c>
      <c r="O1339" t="s">
        <v>8271</v>
      </c>
    </row>
    <row r="1340" spans="1:15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 s="12">
        <f t="shared" si="20"/>
        <v>42218.803622685184</v>
      </c>
      <c r="K1340">
        <v>1435951033</v>
      </c>
      <c r="L1340" t="b">
        <v>0</v>
      </c>
      <c r="M1340">
        <v>15</v>
      </c>
      <c r="N1340" t="b">
        <v>0</v>
      </c>
      <c r="O1340" t="s">
        <v>8271</v>
      </c>
    </row>
    <row r="1341" spans="1:15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 s="12">
        <f t="shared" si="20"/>
        <v>41981.688831018517</v>
      </c>
      <c r="K1341">
        <v>1414164715</v>
      </c>
      <c r="L1341" t="b">
        <v>0</v>
      </c>
      <c r="M1341">
        <v>37</v>
      </c>
      <c r="N1341" t="b">
        <v>0</v>
      </c>
      <c r="O1341" t="s">
        <v>8271</v>
      </c>
    </row>
    <row r="1342" spans="1:15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 s="12">
        <f t="shared" si="20"/>
        <v>41866.595520833333</v>
      </c>
      <c r="K1342">
        <v>1405520253</v>
      </c>
      <c r="L1342" t="b">
        <v>0</v>
      </c>
      <c r="M1342">
        <v>0</v>
      </c>
      <c r="N1342" t="b">
        <v>0</v>
      </c>
      <c r="O1342" t="s">
        <v>8271</v>
      </c>
    </row>
    <row r="1343" spans="1:15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 s="12">
        <f t="shared" si="20"/>
        <v>42644.624039351853</v>
      </c>
      <c r="K1343">
        <v>1472569117</v>
      </c>
      <c r="L1343" t="b">
        <v>0</v>
      </c>
      <c r="M1343">
        <v>46</v>
      </c>
      <c r="N1343" t="b">
        <v>0</v>
      </c>
      <c r="O1343" t="s">
        <v>8271</v>
      </c>
    </row>
    <row r="1344" spans="1:15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 s="12">
        <f t="shared" si="20"/>
        <v>42202.816423611112</v>
      </c>
      <c r="K1344">
        <v>1434569739</v>
      </c>
      <c r="L1344" t="b">
        <v>0</v>
      </c>
      <c r="M1344">
        <v>1</v>
      </c>
      <c r="N1344" t="b">
        <v>0</v>
      </c>
      <c r="O1344" t="s">
        <v>8271</v>
      </c>
    </row>
    <row r="1345" spans="1:15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 s="12">
        <f t="shared" si="20"/>
        <v>42601.165972222225</v>
      </c>
      <c r="K1345">
        <v>1466512683</v>
      </c>
      <c r="L1345" t="b">
        <v>0</v>
      </c>
      <c r="M1345">
        <v>323</v>
      </c>
      <c r="N1345" t="b">
        <v>0</v>
      </c>
      <c r="O1345" t="s">
        <v>8271</v>
      </c>
    </row>
    <row r="1346" spans="1:15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 s="12">
        <f t="shared" si="20"/>
        <v>42551.789803240739</v>
      </c>
      <c r="K1346">
        <v>1464807439</v>
      </c>
      <c r="L1346" t="b">
        <v>0</v>
      </c>
      <c r="M1346">
        <v>139</v>
      </c>
      <c r="N1346" t="b">
        <v>1</v>
      </c>
      <c r="O1346" t="s">
        <v>8272</v>
      </c>
    </row>
    <row r="1347" spans="1:15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 s="12">
        <f t="shared" ref="J1347:J1410" si="21">(I1347/86400)+DATE(1970,1,1)</f>
        <v>41834.814340277779</v>
      </c>
      <c r="K1347">
        <v>1402342359</v>
      </c>
      <c r="L1347" t="b">
        <v>0</v>
      </c>
      <c r="M1347">
        <v>7</v>
      </c>
      <c r="N1347" t="b">
        <v>1</v>
      </c>
      <c r="O1347" t="s">
        <v>8272</v>
      </c>
    </row>
    <row r="1348" spans="1:15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 s="12">
        <f t="shared" si="21"/>
        <v>41452.075821759259</v>
      </c>
      <c r="K1348">
        <v>1369705751</v>
      </c>
      <c r="L1348" t="b">
        <v>0</v>
      </c>
      <c r="M1348">
        <v>149</v>
      </c>
      <c r="N1348" t="b">
        <v>1</v>
      </c>
      <c r="O1348" t="s">
        <v>8272</v>
      </c>
    </row>
    <row r="1349" spans="1:15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 s="12">
        <f t="shared" si="21"/>
        <v>42070.638020833328</v>
      </c>
      <c r="K1349">
        <v>1423149525</v>
      </c>
      <c r="L1349" t="b">
        <v>0</v>
      </c>
      <c r="M1349">
        <v>31</v>
      </c>
      <c r="N1349" t="b">
        <v>1</v>
      </c>
      <c r="O1349" t="s">
        <v>8272</v>
      </c>
    </row>
    <row r="1350" spans="1:15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 s="12">
        <f t="shared" si="21"/>
        <v>41991.506168981483</v>
      </c>
      <c r="K1350">
        <v>1416485333</v>
      </c>
      <c r="L1350" t="b">
        <v>0</v>
      </c>
      <c r="M1350">
        <v>26</v>
      </c>
      <c r="N1350" t="b">
        <v>1</v>
      </c>
      <c r="O1350" t="s">
        <v>8272</v>
      </c>
    </row>
    <row r="1351" spans="1:15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 s="12">
        <f t="shared" si="21"/>
        <v>42354.290972222225</v>
      </c>
      <c r="K1351">
        <v>1447055935</v>
      </c>
      <c r="L1351" t="b">
        <v>0</v>
      </c>
      <c r="M1351">
        <v>172</v>
      </c>
      <c r="N1351" t="b">
        <v>1</v>
      </c>
      <c r="O1351" t="s">
        <v>8272</v>
      </c>
    </row>
    <row r="1352" spans="1:15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 s="12">
        <f t="shared" si="21"/>
        <v>42364.013124999998</v>
      </c>
      <c r="K1352">
        <v>1448497134</v>
      </c>
      <c r="L1352" t="b">
        <v>0</v>
      </c>
      <c r="M1352">
        <v>78</v>
      </c>
      <c r="N1352" t="b">
        <v>1</v>
      </c>
      <c r="O1352" t="s">
        <v>8272</v>
      </c>
    </row>
    <row r="1353" spans="1:15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 s="12">
        <f t="shared" si="21"/>
        <v>42412.74009259259</v>
      </c>
      <c r="K1353">
        <v>1452707144</v>
      </c>
      <c r="L1353" t="b">
        <v>0</v>
      </c>
      <c r="M1353">
        <v>120</v>
      </c>
      <c r="N1353" t="b">
        <v>1</v>
      </c>
      <c r="O1353" t="s">
        <v>8272</v>
      </c>
    </row>
    <row r="1354" spans="1:15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 s="12">
        <f t="shared" si="21"/>
        <v>42252.165972222225</v>
      </c>
      <c r="K1354">
        <v>1436968366</v>
      </c>
      <c r="L1354" t="b">
        <v>0</v>
      </c>
      <c r="M1354">
        <v>227</v>
      </c>
      <c r="N1354" t="b">
        <v>1</v>
      </c>
      <c r="O1354" t="s">
        <v>8272</v>
      </c>
    </row>
    <row r="1355" spans="1:15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 s="12">
        <f t="shared" si="21"/>
        <v>41344</v>
      </c>
      <c r="K1355">
        <v>1359946188</v>
      </c>
      <c r="L1355" t="b">
        <v>0</v>
      </c>
      <c r="M1355">
        <v>42</v>
      </c>
      <c r="N1355" t="b">
        <v>1</v>
      </c>
      <c r="O1355" t="s">
        <v>8272</v>
      </c>
    </row>
    <row r="1356" spans="1:15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 s="12">
        <f t="shared" si="21"/>
        <v>42532.807627314818</v>
      </c>
      <c r="K1356">
        <v>1463080979</v>
      </c>
      <c r="L1356" t="b">
        <v>0</v>
      </c>
      <c r="M1356">
        <v>64</v>
      </c>
      <c r="N1356" t="b">
        <v>1</v>
      </c>
      <c r="O1356" t="s">
        <v>8272</v>
      </c>
    </row>
    <row r="1357" spans="1:15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 s="12">
        <f t="shared" si="21"/>
        <v>41243.416666666664</v>
      </c>
      <c r="K1357">
        <v>1351663605</v>
      </c>
      <c r="L1357" t="b">
        <v>0</v>
      </c>
      <c r="M1357">
        <v>121</v>
      </c>
      <c r="N1357" t="b">
        <v>1</v>
      </c>
      <c r="O1357" t="s">
        <v>8272</v>
      </c>
    </row>
    <row r="1358" spans="1:15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 s="12">
        <f t="shared" si="21"/>
        <v>41460.038888888885</v>
      </c>
      <c r="K1358">
        <v>1370393760</v>
      </c>
      <c r="L1358" t="b">
        <v>0</v>
      </c>
      <c r="M1358">
        <v>87</v>
      </c>
      <c r="N1358" t="b">
        <v>1</v>
      </c>
      <c r="O1358" t="s">
        <v>8272</v>
      </c>
    </row>
    <row r="1359" spans="1:15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 s="12">
        <f t="shared" si="21"/>
        <v>41334.249305555553</v>
      </c>
      <c r="K1359">
        <v>1359587137</v>
      </c>
      <c r="L1359" t="b">
        <v>0</v>
      </c>
      <c r="M1359">
        <v>65</v>
      </c>
      <c r="N1359" t="b">
        <v>1</v>
      </c>
      <c r="O1359" t="s">
        <v>8272</v>
      </c>
    </row>
    <row r="1360" spans="1:15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 s="12">
        <f t="shared" si="21"/>
        <v>40719.570868055554</v>
      </c>
      <c r="K1360">
        <v>1306417323</v>
      </c>
      <c r="L1360" t="b">
        <v>0</v>
      </c>
      <c r="M1360">
        <v>49</v>
      </c>
      <c r="N1360" t="b">
        <v>1</v>
      </c>
      <c r="O1360" t="s">
        <v>8272</v>
      </c>
    </row>
    <row r="1361" spans="1:15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 s="12">
        <f t="shared" si="21"/>
        <v>40730.814699074072</v>
      </c>
      <c r="K1361">
        <v>1304623990</v>
      </c>
      <c r="L1361" t="b">
        <v>0</v>
      </c>
      <c r="M1361">
        <v>19</v>
      </c>
      <c r="N1361" t="b">
        <v>1</v>
      </c>
      <c r="O1361" t="s">
        <v>8272</v>
      </c>
    </row>
    <row r="1362" spans="1:15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 s="12">
        <f t="shared" si="21"/>
        <v>41123.900694444441</v>
      </c>
      <c r="K1362">
        <v>1341524220</v>
      </c>
      <c r="L1362" t="b">
        <v>0</v>
      </c>
      <c r="M1362">
        <v>81</v>
      </c>
      <c r="N1362" t="b">
        <v>1</v>
      </c>
      <c r="O1362" t="s">
        <v>8272</v>
      </c>
    </row>
    <row r="1363" spans="1:15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 s="12">
        <f t="shared" si="21"/>
        <v>41811.717268518521</v>
      </c>
      <c r="K1363">
        <v>1400778772</v>
      </c>
      <c r="L1363" t="b">
        <v>0</v>
      </c>
      <c r="M1363">
        <v>264</v>
      </c>
      <c r="N1363" t="b">
        <v>1</v>
      </c>
      <c r="O1363" t="s">
        <v>8272</v>
      </c>
    </row>
    <row r="1364" spans="1:15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 s="12">
        <f t="shared" si="21"/>
        <v>41524.934386574074</v>
      </c>
      <c r="K1364">
        <v>1373408731</v>
      </c>
      <c r="L1364" t="b">
        <v>0</v>
      </c>
      <c r="M1364">
        <v>25</v>
      </c>
      <c r="N1364" t="b">
        <v>1</v>
      </c>
      <c r="O1364" t="s">
        <v>8272</v>
      </c>
    </row>
    <row r="1365" spans="1:15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 s="12">
        <f t="shared" si="21"/>
        <v>42415.332638888889</v>
      </c>
      <c r="K1365">
        <v>1453925727</v>
      </c>
      <c r="L1365" t="b">
        <v>0</v>
      </c>
      <c r="M1365">
        <v>5</v>
      </c>
      <c r="N1365" t="b">
        <v>1</v>
      </c>
      <c r="O1365" t="s">
        <v>8272</v>
      </c>
    </row>
    <row r="1366" spans="1:15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 s="12">
        <f t="shared" si="21"/>
        <v>42011.6956712963</v>
      </c>
      <c r="K1366">
        <v>1415464906</v>
      </c>
      <c r="L1366" t="b">
        <v>0</v>
      </c>
      <c r="M1366">
        <v>144</v>
      </c>
      <c r="N1366" t="b">
        <v>1</v>
      </c>
      <c r="O1366" t="s">
        <v>8274</v>
      </c>
    </row>
    <row r="1367" spans="1:15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 s="12">
        <f t="shared" si="21"/>
        <v>42079.691574074073</v>
      </c>
      <c r="K1367">
        <v>1423935352</v>
      </c>
      <c r="L1367" t="b">
        <v>0</v>
      </c>
      <c r="M1367">
        <v>92</v>
      </c>
      <c r="N1367" t="b">
        <v>1</v>
      </c>
      <c r="O1367" t="s">
        <v>8274</v>
      </c>
    </row>
    <row r="1368" spans="1:15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 s="12">
        <f t="shared" si="21"/>
        <v>41970.037766203706</v>
      </c>
      <c r="K1368">
        <v>1413158063</v>
      </c>
      <c r="L1368" t="b">
        <v>0</v>
      </c>
      <c r="M1368">
        <v>147</v>
      </c>
      <c r="N1368" t="b">
        <v>1</v>
      </c>
      <c r="O1368" t="s">
        <v>8274</v>
      </c>
    </row>
    <row r="1369" spans="1:15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 s="12">
        <f t="shared" si="21"/>
        <v>42322.044560185182</v>
      </c>
      <c r="K1369">
        <v>1444867450</v>
      </c>
      <c r="L1369" t="b">
        <v>0</v>
      </c>
      <c r="M1369">
        <v>90</v>
      </c>
      <c r="N1369" t="b">
        <v>1</v>
      </c>
      <c r="O1369" t="s">
        <v>8274</v>
      </c>
    </row>
    <row r="1370" spans="1:15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 s="12">
        <f t="shared" si="21"/>
        <v>42170.190902777773</v>
      </c>
      <c r="K1370">
        <v>1432269294</v>
      </c>
      <c r="L1370" t="b">
        <v>0</v>
      </c>
      <c r="M1370">
        <v>87</v>
      </c>
      <c r="N1370" t="b">
        <v>1</v>
      </c>
      <c r="O1370" t="s">
        <v>8274</v>
      </c>
    </row>
    <row r="1371" spans="1:15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 s="12">
        <f t="shared" si="21"/>
        <v>41740.594282407408</v>
      </c>
      <c r="K1371">
        <v>1394633746</v>
      </c>
      <c r="L1371" t="b">
        <v>0</v>
      </c>
      <c r="M1371">
        <v>406</v>
      </c>
      <c r="N1371" t="b">
        <v>1</v>
      </c>
      <c r="O1371" t="s">
        <v>8274</v>
      </c>
    </row>
    <row r="1372" spans="1:15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 s="12">
        <f t="shared" si="21"/>
        <v>41563.00335648148</v>
      </c>
      <c r="K1372">
        <v>1380585890</v>
      </c>
      <c r="L1372" t="b">
        <v>0</v>
      </c>
      <c r="M1372">
        <v>20</v>
      </c>
      <c r="N1372" t="b">
        <v>1</v>
      </c>
      <c r="O1372" t="s">
        <v>8274</v>
      </c>
    </row>
    <row r="1373" spans="1:15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 s="12">
        <f t="shared" si="21"/>
        <v>42131.758587962962</v>
      </c>
      <c r="K1373">
        <v>1428430342</v>
      </c>
      <c r="L1373" t="b">
        <v>0</v>
      </c>
      <c r="M1373">
        <v>70</v>
      </c>
      <c r="N1373" t="b">
        <v>1</v>
      </c>
      <c r="O1373" t="s">
        <v>8274</v>
      </c>
    </row>
    <row r="1374" spans="1:15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 s="12">
        <f t="shared" si="21"/>
        <v>41102.739953703705</v>
      </c>
      <c r="K1374">
        <v>1339523132</v>
      </c>
      <c r="L1374" t="b">
        <v>0</v>
      </c>
      <c r="M1374">
        <v>16</v>
      </c>
      <c r="N1374" t="b">
        <v>1</v>
      </c>
      <c r="O1374" t="s">
        <v>8274</v>
      </c>
    </row>
    <row r="1375" spans="1:15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 s="12">
        <f t="shared" si="21"/>
        <v>42734.95177083333</v>
      </c>
      <c r="K1375">
        <v>1480546233</v>
      </c>
      <c r="L1375" t="b">
        <v>0</v>
      </c>
      <c r="M1375">
        <v>52</v>
      </c>
      <c r="N1375" t="b">
        <v>1</v>
      </c>
      <c r="O1375" t="s">
        <v>8274</v>
      </c>
    </row>
    <row r="1376" spans="1:15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 s="12">
        <f t="shared" si="21"/>
        <v>42454.12023148148</v>
      </c>
      <c r="K1376">
        <v>1456285988</v>
      </c>
      <c r="L1376" t="b">
        <v>0</v>
      </c>
      <c r="M1376">
        <v>66</v>
      </c>
      <c r="N1376" t="b">
        <v>1</v>
      </c>
      <c r="O1376" t="s">
        <v>8274</v>
      </c>
    </row>
    <row r="1377" spans="1:15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 s="12">
        <f t="shared" si="21"/>
        <v>42750.066192129627</v>
      </c>
      <c r="K1377">
        <v>1481852119</v>
      </c>
      <c r="L1377" t="b">
        <v>0</v>
      </c>
      <c r="M1377">
        <v>109</v>
      </c>
      <c r="N1377" t="b">
        <v>1</v>
      </c>
      <c r="O1377" t="s">
        <v>8274</v>
      </c>
    </row>
    <row r="1378" spans="1:15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 s="12">
        <f t="shared" si="21"/>
        <v>42707.710717592592</v>
      </c>
      <c r="K1378">
        <v>1478189006</v>
      </c>
      <c r="L1378" t="b">
        <v>0</v>
      </c>
      <c r="M1378">
        <v>168</v>
      </c>
      <c r="N1378" t="b">
        <v>1</v>
      </c>
      <c r="O1378" t="s">
        <v>8274</v>
      </c>
    </row>
    <row r="1379" spans="1:15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 s="12">
        <f t="shared" si="21"/>
        <v>42769.174305555556</v>
      </c>
      <c r="K1379">
        <v>1484198170</v>
      </c>
      <c r="L1379" t="b">
        <v>0</v>
      </c>
      <c r="M1379">
        <v>31</v>
      </c>
      <c r="N1379" t="b">
        <v>1</v>
      </c>
      <c r="O1379" t="s">
        <v>8274</v>
      </c>
    </row>
    <row r="1380" spans="1:15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 s="12">
        <f t="shared" si="21"/>
        <v>42583.759375000001</v>
      </c>
      <c r="K1380">
        <v>1468779210</v>
      </c>
      <c r="L1380" t="b">
        <v>0</v>
      </c>
      <c r="M1380">
        <v>133</v>
      </c>
      <c r="N1380" t="b">
        <v>1</v>
      </c>
      <c r="O1380" t="s">
        <v>8274</v>
      </c>
    </row>
    <row r="1381" spans="1:15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 s="12">
        <f t="shared" si="21"/>
        <v>42160.491620370369</v>
      </c>
      <c r="K1381">
        <v>1430912876</v>
      </c>
      <c r="L1381" t="b">
        <v>0</v>
      </c>
      <c r="M1381">
        <v>151</v>
      </c>
      <c r="N1381" t="b">
        <v>1</v>
      </c>
      <c r="O1381" t="s">
        <v>8274</v>
      </c>
    </row>
    <row r="1382" spans="1:15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 s="12">
        <f t="shared" si="21"/>
        <v>42164.083333333328</v>
      </c>
      <c r="K1382">
        <v>1431886706</v>
      </c>
      <c r="L1382" t="b">
        <v>0</v>
      </c>
      <c r="M1382">
        <v>5</v>
      </c>
      <c r="N1382" t="b">
        <v>1</v>
      </c>
      <c r="O1382" t="s">
        <v>8274</v>
      </c>
    </row>
    <row r="1383" spans="1:15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 s="12">
        <f t="shared" si="21"/>
        <v>42733.214409722219</v>
      </c>
      <c r="K1383">
        <v>1480396125</v>
      </c>
      <c r="L1383" t="b">
        <v>0</v>
      </c>
      <c r="M1383">
        <v>73</v>
      </c>
      <c r="N1383" t="b">
        <v>1</v>
      </c>
      <c r="O1383" t="s">
        <v>8274</v>
      </c>
    </row>
    <row r="1384" spans="1:15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 s="12">
        <f t="shared" si="21"/>
        <v>41400.800185185188</v>
      </c>
      <c r="K1384">
        <v>1365275536</v>
      </c>
      <c r="L1384" t="b">
        <v>0</v>
      </c>
      <c r="M1384">
        <v>148</v>
      </c>
      <c r="N1384" t="b">
        <v>1</v>
      </c>
      <c r="O1384" t="s">
        <v>8274</v>
      </c>
    </row>
    <row r="1385" spans="1:15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 s="12">
        <f t="shared" si="21"/>
        <v>42727.074976851851</v>
      </c>
      <c r="K1385">
        <v>1480729678</v>
      </c>
      <c r="L1385" t="b">
        <v>0</v>
      </c>
      <c r="M1385">
        <v>93</v>
      </c>
      <c r="N1385" t="b">
        <v>1</v>
      </c>
      <c r="O1385" t="s">
        <v>8274</v>
      </c>
    </row>
    <row r="1386" spans="1:15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 s="12">
        <f t="shared" si="21"/>
        <v>42190.735208333332</v>
      </c>
      <c r="K1386">
        <v>1433525922</v>
      </c>
      <c r="L1386" t="b">
        <v>0</v>
      </c>
      <c r="M1386">
        <v>63</v>
      </c>
      <c r="N1386" t="b">
        <v>1</v>
      </c>
      <c r="O1386" t="s">
        <v>8274</v>
      </c>
    </row>
    <row r="1387" spans="1:15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 s="12">
        <f t="shared" si="21"/>
        <v>42489.507638888885</v>
      </c>
      <c r="K1387">
        <v>1457109121</v>
      </c>
      <c r="L1387" t="b">
        <v>0</v>
      </c>
      <c r="M1387">
        <v>134</v>
      </c>
      <c r="N1387" t="b">
        <v>1</v>
      </c>
      <c r="O1387" t="s">
        <v>8274</v>
      </c>
    </row>
    <row r="1388" spans="1:15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 s="12">
        <f t="shared" si="21"/>
        <v>42214.646863425922</v>
      </c>
      <c r="K1388">
        <v>1435591889</v>
      </c>
      <c r="L1388" t="b">
        <v>0</v>
      </c>
      <c r="M1388">
        <v>14</v>
      </c>
      <c r="N1388" t="b">
        <v>1</v>
      </c>
      <c r="O1388" t="s">
        <v>8274</v>
      </c>
    </row>
    <row r="1389" spans="1:15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 s="12">
        <f t="shared" si="21"/>
        <v>42158.1875</v>
      </c>
      <c r="K1389">
        <v>1430604395</v>
      </c>
      <c r="L1389" t="b">
        <v>0</v>
      </c>
      <c r="M1389">
        <v>78</v>
      </c>
      <c r="N1389" t="b">
        <v>1</v>
      </c>
      <c r="O1389" t="s">
        <v>8274</v>
      </c>
    </row>
    <row r="1390" spans="1:15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 s="12">
        <f t="shared" si="21"/>
        <v>42660.676388888889</v>
      </c>
      <c r="K1390">
        <v>1474469117</v>
      </c>
      <c r="L1390" t="b">
        <v>0</v>
      </c>
      <c r="M1390">
        <v>112</v>
      </c>
      <c r="N1390" t="b">
        <v>1</v>
      </c>
      <c r="O1390" t="s">
        <v>8274</v>
      </c>
    </row>
    <row r="1391" spans="1:15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 s="12">
        <f t="shared" si="21"/>
        <v>42595.480983796297</v>
      </c>
      <c r="K1391">
        <v>1468495957</v>
      </c>
      <c r="L1391" t="b">
        <v>0</v>
      </c>
      <c r="M1391">
        <v>34</v>
      </c>
      <c r="N1391" t="b">
        <v>1</v>
      </c>
      <c r="O1391" t="s">
        <v>8274</v>
      </c>
    </row>
    <row r="1392" spans="1:15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 s="12">
        <f t="shared" si="21"/>
        <v>42121.716666666667</v>
      </c>
      <c r="K1392">
        <v>1427224606</v>
      </c>
      <c r="L1392" t="b">
        <v>0</v>
      </c>
      <c r="M1392">
        <v>19</v>
      </c>
      <c r="N1392" t="b">
        <v>1</v>
      </c>
      <c r="O1392" t="s">
        <v>8274</v>
      </c>
    </row>
    <row r="1393" spans="1:15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 s="12">
        <f t="shared" si="21"/>
        <v>42238.207638888889</v>
      </c>
      <c r="K1393">
        <v>1436369818</v>
      </c>
      <c r="L1393" t="b">
        <v>0</v>
      </c>
      <c r="M1393">
        <v>13</v>
      </c>
      <c r="N1393" t="b">
        <v>1</v>
      </c>
      <c r="O1393" t="s">
        <v>8274</v>
      </c>
    </row>
    <row r="1394" spans="1:15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 s="12">
        <f t="shared" si="21"/>
        <v>42432.154930555553</v>
      </c>
      <c r="K1394">
        <v>1454298186</v>
      </c>
      <c r="L1394" t="b">
        <v>0</v>
      </c>
      <c r="M1394">
        <v>104</v>
      </c>
      <c r="N1394" t="b">
        <v>1</v>
      </c>
      <c r="O1394" t="s">
        <v>8274</v>
      </c>
    </row>
    <row r="1395" spans="1:15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 s="12">
        <f t="shared" si="21"/>
        <v>42583.681979166664</v>
      </c>
      <c r="K1395">
        <v>1467476523</v>
      </c>
      <c r="L1395" t="b">
        <v>0</v>
      </c>
      <c r="M1395">
        <v>52</v>
      </c>
      <c r="N1395" t="b">
        <v>1</v>
      </c>
      <c r="O1395" t="s">
        <v>8274</v>
      </c>
    </row>
    <row r="1396" spans="1:15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 s="12">
        <f t="shared" si="21"/>
        <v>42795.125</v>
      </c>
      <c r="K1396">
        <v>1484623726</v>
      </c>
      <c r="L1396" t="b">
        <v>0</v>
      </c>
      <c r="M1396">
        <v>17</v>
      </c>
      <c r="N1396" t="b">
        <v>1</v>
      </c>
      <c r="O1396" t="s">
        <v>8274</v>
      </c>
    </row>
    <row r="1397" spans="1:15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 s="12">
        <f t="shared" si="21"/>
        <v>42749.90834490741</v>
      </c>
      <c r="K1397">
        <v>1481838481</v>
      </c>
      <c r="L1397" t="b">
        <v>0</v>
      </c>
      <c r="M1397">
        <v>82</v>
      </c>
      <c r="N1397" t="b">
        <v>1</v>
      </c>
      <c r="O1397" t="s">
        <v>8274</v>
      </c>
    </row>
    <row r="1398" spans="1:15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 s="12">
        <f t="shared" si="21"/>
        <v>42048.99863425926</v>
      </c>
      <c r="K1398">
        <v>1421279882</v>
      </c>
      <c r="L1398" t="b">
        <v>0</v>
      </c>
      <c r="M1398">
        <v>73</v>
      </c>
      <c r="N1398" t="b">
        <v>1</v>
      </c>
      <c r="O1398" t="s">
        <v>8274</v>
      </c>
    </row>
    <row r="1399" spans="1:15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 s="12">
        <f t="shared" si="21"/>
        <v>42670.888194444444</v>
      </c>
      <c r="K1399">
        <v>1475013710</v>
      </c>
      <c r="L1399" t="b">
        <v>0</v>
      </c>
      <c r="M1399">
        <v>158</v>
      </c>
      <c r="N1399" t="b">
        <v>1</v>
      </c>
      <c r="O1399" t="s">
        <v>8274</v>
      </c>
    </row>
    <row r="1400" spans="1:15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 s="12">
        <f t="shared" si="21"/>
        <v>42556.874236111107</v>
      </c>
      <c r="K1400">
        <v>1465160334</v>
      </c>
      <c r="L1400" t="b">
        <v>0</v>
      </c>
      <c r="M1400">
        <v>65</v>
      </c>
      <c r="N1400" t="b">
        <v>1</v>
      </c>
      <c r="O1400" t="s">
        <v>8274</v>
      </c>
    </row>
    <row r="1401" spans="1:15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 s="12">
        <f t="shared" si="21"/>
        <v>41919.004317129627</v>
      </c>
      <c r="K1401">
        <v>1410048373</v>
      </c>
      <c r="L1401" t="b">
        <v>0</v>
      </c>
      <c r="M1401">
        <v>184</v>
      </c>
      <c r="N1401" t="b">
        <v>1</v>
      </c>
      <c r="O1401" t="s">
        <v>8274</v>
      </c>
    </row>
    <row r="1402" spans="1:15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 s="12">
        <f t="shared" si="21"/>
        <v>42533.229166666672</v>
      </c>
      <c r="K1402">
        <v>1462695073</v>
      </c>
      <c r="L1402" t="b">
        <v>0</v>
      </c>
      <c r="M1402">
        <v>34</v>
      </c>
      <c r="N1402" t="b">
        <v>1</v>
      </c>
      <c r="O1402" t="s">
        <v>8274</v>
      </c>
    </row>
    <row r="1403" spans="1:15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 s="12">
        <f t="shared" si="21"/>
        <v>41420.99622685185</v>
      </c>
      <c r="K1403">
        <v>1367798074</v>
      </c>
      <c r="L1403" t="b">
        <v>0</v>
      </c>
      <c r="M1403">
        <v>240</v>
      </c>
      <c r="N1403" t="b">
        <v>1</v>
      </c>
      <c r="O1403" t="s">
        <v>8274</v>
      </c>
    </row>
    <row r="1404" spans="1:15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 s="12">
        <f t="shared" si="21"/>
        <v>42125.011701388888</v>
      </c>
      <c r="K1404">
        <v>1425259011</v>
      </c>
      <c r="L1404" t="b">
        <v>0</v>
      </c>
      <c r="M1404">
        <v>113</v>
      </c>
      <c r="N1404" t="b">
        <v>1</v>
      </c>
      <c r="O1404" t="s">
        <v>8274</v>
      </c>
    </row>
    <row r="1405" spans="1:15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 s="12">
        <f t="shared" si="21"/>
        <v>41481.062905092593</v>
      </c>
      <c r="K1405">
        <v>1372210235</v>
      </c>
      <c r="L1405" t="b">
        <v>0</v>
      </c>
      <c r="M1405">
        <v>66</v>
      </c>
      <c r="N1405" t="b">
        <v>1</v>
      </c>
      <c r="O1405" t="s">
        <v>8274</v>
      </c>
    </row>
    <row r="1406" spans="1:15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 s="12">
        <f t="shared" si="21"/>
        <v>42057.510243055556</v>
      </c>
      <c r="K1406">
        <v>1422447285</v>
      </c>
      <c r="L1406" t="b">
        <v>1</v>
      </c>
      <c r="M1406">
        <v>5</v>
      </c>
      <c r="N1406" t="b">
        <v>0</v>
      </c>
      <c r="O1406" t="s">
        <v>8285</v>
      </c>
    </row>
    <row r="1407" spans="1:15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 s="12">
        <f t="shared" si="21"/>
        <v>41971.722233796296</v>
      </c>
      <c r="K1407">
        <v>1414599601</v>
      </c>
      <c r="L1407" t="b">
        <v>1</v>
      </c>
      <c r="M1407">
        <v>17</v>
      </c>
      <c r="N1407" t="b">
        <v>0</v>
      </c>
      <c r="O1407" t="s">
        <v>8285</v>
      </c>
    </row>
    <row r="1408" spans="1:15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 s="12">
        <f t="shared" si="21"/>
        <v>42350.416666666672</v>
      </c>
      <c r="K1408">
        <v>1445336607</v>
      </c>
      <c r="L1408" t="b">
        <v>0</v>
      </c>
      <c r="M1408">
        <v>3</v>
      </c>
      <c r="N1408" t="b">
        <v>0</v>
      </c>
      <c r="O1408" t="s">
        <v>8285</v>
      </c>
    </row>
    <row r="1409" spans="1:15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 s="12">
        <f t="shared" si="21"/>
        <v>41863.536782407406</v>
      </c>
      <c r="K1409">
        <v>1405687978</v>
      </c>
      <c r="L1409" t="b">
        <v>0</v>
      </c>
      <c r="M1409">
        <v>2</v>
      </c>
      <c r="N1409" t="b">
        <v>0</v>
      </c>
      <c r="O1409" t="s">
        <v>8285</v>
      </c>
    </row>
    <row r="1410" spans="1:15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 s="12">
        <f t="shared" si="21"/>
        <v>42321.913842592592</v>
      </c>
      <c r="K1410">
        <v>1444856156</v>
      </c>
      <c r="L1410" t="b">
        <v>0</v>
      </c>
      <c r="M1410">
        <v>6</v>
      </c>
      <c r="N1410" t="b">
        <v>0</v>
      </c>
      <c r="O1410" t="s">
        <v>8285</v>
      </c>
    </row>
    <row r="1411" spans="1:15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 s="12">
        <f t="shared" ref="J1411:J1474" si="22">(I1411/86400)+DATE(1970,1,1)</f>
        <v>42005.175173611111</v>
      </c>
      <c r="K1411">
        <v>1414897935</v>
      </c>
      <c r="L1411" t="b">
        <v>0</v>
      </c>
      <c r="M1411">
        <v>0</v>
      </c>
      <c r="N1411" t="b">
        <v>0</v>
      </c>
      <c r="O1411" t="s">
        <v>8285</v>
      </c>
    </row>
    <row r="1412" spans="1:15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 s="12">
        <f t="shared" si="22"/>
        <v>42524.318518518514</v>
      </c>
      <c r="K1412">
        <v>1461051520</v>
      </c>
      <c r="L1412" t="b">
        <v>0</v>
      </c>
      <c r="M1412">
        <v>1</v>
      </c>
      <c r="N1412" t="b">
        <v>0</v>
      </c>
      <c r="O1412" t="s">
        <v>8285</v>
      </c>
    </row>
    <row r="1413" spans="1:15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 s="12">
        <f t="shared" si="22"/>
        <v>42041.059027777781</v>
      </c>
      <c r="K1413">
        <v>1420766700</v>
      </c>
      <c r="L1413" t="b">
        <v>0</v>
      </c>
      <c r="M1413">
        <v>3</v>
      </c>
      <c r="N1413" t="b">
        <v>0</v>
      </c>
      <c r="O1413" t="s">
        <v>8285</v>
      </c>
    </row>
    <row r="1414" spans="1:15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 s="12">
        <f t="shared" si="22"/>
        <v>41977.063645833332</v>
      </c>
      <c r="K1414">
        <v>1415064699</v>
      </c>
      <c r="L1414" t="b">
        <v>0</v>
      </c>
      <c r="M1414">
        <v>13</v>
      </c>
      <c r="N1414" t="b">
        <v>0</v>
      </c>
      <c r="O1414" t="s">
        <v>8285</v>
      </c>
    </row>
    <row r="1415" spans="1:15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 s="12">
        <f t="shared" si="22"/>
        <v>42420.437152777777</v>
      </c>
      <c r="K1415">
        <v>1450780170</v>
      </c>
      <c r="L1415" t="b">
        <v>0</v>
      </c>
      <c r="M1415">
        <v>1</v>
      </c>
      <c r="N1415" t="b">
        <v>0</v>
      </c>
      <c r="O1415" t="s">
        <v>8285</v>
      </c>
    </row>
    <row r="1416" spans="1:15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 s="12">
        <f t="shared" si="22"/>
        <v>42738.25309027778</v>
      </c>
      <c r="K1416">
        <v>1480831467</v>
      </c>
      <c r="L1416" t="b">
        <v>0</v>
      </c>
      <c r="M1416">
        <v>1</v>
      </c>
      <c r="N1416" t="b">
        <v>0</v>
      </c>
      <c r="O1416" t="s">
        <v>8285</v>
      </c>
    </row>
    <row r="1417" spans="1:15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 s="12">
        <f t="shared" si="22"/>
        <v>42232.675821759258</v>
      </c>
      <c r="K1417">
        <v>1436285591</v>
      </c>
      <c r="L1417" t="b">
        <v>0</v>
      </c>
      <c r="M1417">
        <v>9</v>
      </c>
      <c r="N1417" t="b">
        <v>0</v>
      </c>
      <c r="O1417" t="s">
        <v>8285</v>
      </c>
    </row>
    <row r="1418" spans="1:15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 s="12">
        <f t="shared" si="22"/>
        <v>42329.967812499999</v>
      </c>
      <c r="K1418">
        <v>1445552019</v>
      </c>
      <c r="L1418" t="b">
        <v>0</v>
      </c>
      <c r="M1418">
        <v>0</v>
      </c>
      <c r="N1418" t="b">
        <v>0</v>
      </c>
      <c r="O1418" t="s">
        <v>8285</v>
      </c>
    </row>
    <row r="1419" spans="1:15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 s="12">
        <f t="shared" si="22"/>
        <v>42262.46597222222</v>
      </c>
      <c r="K1419">
        <v>1439696174</v>
      </c>
      <c r="L1419" t="b">
        <v>0</v>
      </c>
      <c r="M1419">
        <v>2</v>
      </c>
      <c r="N1419" t="b">
        <v>0</v>
      </c>
      <c r="O1419" t="s">
        <v>8285</v>
      </c>
    </row>
    <row r="1420" spans="1:15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 s="12">
        <f t="shared" si="22"/>
        <v>42425.456412037034</v>
      </c>
      <c r="K1420">
        <v>1453805834</v>
      </c>
      <c r="L1420" t="b">
        <v>0</v>
      </c>
      <c r="M1420">
        <v>1</v>
      </c>
      <c r="N1420" t="b">
        <v>0</v>
      </c>
      <c r="O1420" t="s">
        <v>8285</v>
      </c>
    </row>
    <row r="1421" spans="1:15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 s="12">
        <f t="shared" si="22"/>
        <v>42652.456238425926</v>
      </c>
      <c r="K1421">
        <v>1473418619</v>
      </c>
      <c r="L1421" t="b">
        <v>0</v>
      </c>
      <c r="M1421">
        <v>10</v>
      </c>
      <c r="N1421" t="b">
        <v>0</v>
      </c>
      <c r="O1421" t="s">
        <v>8285</v>
      </c>
    </row>
    <row r="1422" spans="1:15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 s="12">
        <f t="shared" si="22"/>
        <v>42549.667662037042</v>
      </c>
      <c r="K1422">
        <v>1464969686</v>
      </c>
      <c r="L1422" t="b">
        <v>0</v>
      </c>
      <c r="M1422">
        <v>3</v>
      </c>
      <c r="N1422" t="b">
        <v>0</v>
      </c>
      <c r="O1422" t="s">
        <v>8285</v>
      </c>
    </row>
    <row r="1423" spans="1:15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 s="12">
        <f t="shared" si="22"/>
        <v>42043.915613425925</v>
      </c>
      <c r="K1423">
        <v>1420840709</v>
      </c>
      <c r="L1423" t="b">
        <v>0</v>
      </c>
      <c r="M1423">
        <v>2</v>
      </c>
      <c r="N1423" t="b">
        <v>0</v>
      </c>
      <c r="O1423" t="s">
        <v>8285</v>
      </c>
    </row>
    <row r="1424" spans="1:15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 s="12">
        <f t="shared" si="22"/>
        <v>42634.239629629628</v>
      </c>
      <c r="K1424">
        <v>1471844704</v>
      </c>
      <c r="L1424" t="b">
        <v>0</v>
      </c>
      <c r="M1424">
        <v>2</v>
      </c>
      <c r="N1424" t="b">
        <v>0</v>
      </c>
      <c r="O1424" t="s">
        <v>8285</v>
      </c>
    </row>
    <row r="1425" spans="1:15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 s="12">
        <f t="shared" si="22"/>
        <v>42370.360312500001</v>
      </c>
      <c r="K1425">
        <v>1449045531</v>
      </c>
      <c r="L1425" t="b">
        <v>0</v>
      </c>
      <c r="M1425">
        <v>1</v>
      </c>
      <c r="N1425" t="b">
        <v>0</v>
      </c>
      <c r="O1425" t="s">
        <v>8285</v>
      </c>
    </row>
    <row r="1426" spans="1:15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 s="12">
        <f t="shared" si="22"/>
        <v>42689.759282407409</v>
      </c>
      <c r="K1426">
        <v>1478106802</v>
      </c>
      <c r="L1426" t="b">
        <v>0</v>
      </c>
      <c r="M1426">
        <v>14</v>
      </c>
      <c r="N1426" t="b">
        <v>0</v>
      </c>
      <c r="O1426" t="s">
        <v>8285</v>
      </c>
    </row>
    <row r="1427" spans="1:15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 s="12">
        <f t="shared" si="22"/>
        <v>42123.131469907406</v>
      </c>
      <c r="K1427">
        <v>1427684959</v>
      </c>
      <c r="L1427" t="b">
        <v>0</v>
      </c>
      <c r="M1427">
        <v>0</v>
      </c>
      <c r="N1427" t="b">
        <v>0</v>
      </c>
      <c r="O1427" t="s">
        <v>8285</v>
      </c>
    </row>
    <row r="1428" spans="1:15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 s="12">
        <f t="shared" si="22"/>
        <v>42240.390277777777</v>
      </c>
      <c r="K1428">
        <v>1435224120</v>
      </c>
      <c r="L1428" t="b">
        <v>0</v>
      </c>
      <c r="M1428">
        <v>0</v>
      </c>
      <c r="N1428" t="b">
        <v>0</v>
      </c>
      <c r="O1428" t="s">
        <v>8285</v>
      </c>
    </row>
    <row r="1429" spans="1:15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 s="12">
        <f t="shared" si="22"/>
        <v>42631.851678240739</v>
      </c>
      <c r="K1429">
        <v>1471638385</v>
      </c>
      <c r="L1429" t="b">
        <v>0</v>
      </c>
      <c r="M1429">
        <v>4</v>
      </c>
      <c r="N1429" t="b">
        <v>0</v>
      </c>
      <c r="O1429" t="s">
        <v>8285</v>
      </c>
    </row>
    <row r="1430" spans="1:15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 s="12">
        <f t="shared" si="22"/>
        <v>42462.338159722218</v>
      </c>
      <c r="K1430">
        <v>1456996017</v>
      </c>
      <c r="L1430" t="b">
        <v>0</v>
      </c>
      <c r="M1430">
        <v>3</v>
      </c>
      <c r="N1430" t="b">
        <v>0</v>
      </c>
      <c r="O1430" t="s">
        <v>8285</v>
      </c>
    </row>
    <row r="1431" spans="1:15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 s="12">
        <f t="shared" si="22"/>
        <v>42104.060671296298</v>
      </c>
      <c r="K1431">
        <v>1426037242</v>
      </c>
      <c r="L1431" t="b">
        <v>0</v>
      </c>
      <c r="M1431">
        <v>0</v>
      </c>
      <c r="N1431" t="b">
        <v>0</v>
      </c>
      <c r="O1431" t="s">
        <v>8285</v>
      </c>
    </row>
    <row r="1432" spans="1:15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 s="12">
        <f t="shared" si="22"/>
        <v>41992.813518518524</v>
      </c>
      <c r="K1432">
        <v>1416339088</v>
      </c>
      <c r="L1432" t="b">
        <v>0</v>
      </c>
      <c r="M1432">
        <v>5</v>
      </c>
      <c r="N1432" t="b">
        <v>0</v>
      </c>
      <c r="O1432" t="s">
        <v>8285</v>
      </c>
    </row>
    <row r="1433" spans="1:15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 s="12">
        <f t="shared" si="22"/>
        <v>42334.252500000002</v>
      </c>
      <c r="K1433">
        <v>1445922216</v>
      </c>
      <c r="L1433" t="b">
        <v>0</v>
      </c>
      <c r="M1433">
        <v>47</v>
      </c>
      <c r="N1433" t="b">
        <v>0</v>
      </c>
      <c r="O1433" t="s">
        <v>8285</v>
      </c>
    </row>
    <row r="1434" spans="1:15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 s="12">
        <f t="shared" si="22"/>
        <v>42205.780416666668</v>
      </c>
      <c r="K1434">
        <v>1434825828</v>
      </c>
      <c r="L1434" t="b">
        <v>0</v>
      </c>
      <c r="M1434">
        <v>0</v>
      </c>
      <c r="N1434" t="b">
        <v>0</v>
      </c>
      <c r="O1434" t="s">
        <v>8285</v>
      </c>
    </row>
    <row r="1435" spans="1:15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 s="12">
        <f t="shared" si="22"/>
        <v>42714.458333333328</v>
      </c>
      <c r="K1435">
        <v>1477839675</v>
      </c>
      <c r="L1435" t="b">
        <v>0</v>
      </c>
      <c r="M1435">
        <v>10</v>
      </c>
      <c r="N1435" t="b">
        <v>0</v>
      </c>
      <c r="O1435" t="s">
        <v>8285</v>
      </c>
    </row>
    <row r="1436" spans="1:15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 s="12">
        <f t="shared" si="22"/>
        <v>42163.625</v>
      </c>
      <c r="K1436">
        <v>1431973478</v>
      </c>
      <c r="L1436" t="b">
        <v>0</v>
      </c>
      <c r="M1436">
        <v>11</v>
      </c>
      <c r="N1436" t="b">
        <v>0</v>
      </c>
      <c r="O1436" t="s">
        <v>8285</v>
      </c>
    </row>
    <row r="1437" spans="1:15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 s="12">
        <f t="shared" si="22"/>
        <v>42288.780324074076</v>
      </c>
      <c r="K1437">
        <v>1441997020</v>
      </c>
      <c r="L1437" t="b">
        <v>0</v>
      </c>
      <c r="M1437">
        <v>2</v>
      </c>
      <c r="N1437" t="b">
        <v>0</v>
      </c>
      <c r="O1437" t="s">
        <v>8285</v>
      </c>
    </row>
    <row r="1438" spans="1:15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 s="12">
        <f t="shared" si="22"/>
        <v>42421.35019675926</v>
      </c>
      <c r="K1438">
        <v>1453451057</v>
      </c>
      <c r="L1438" t="b">
        <v>0</v>
      </c>
      <c r="M1438">
        <v>2</v>
      </c>
      <c r="N1438" t="b">
        <v>0</v>
      </c>
      <c r="O1438" t="s">
        <v>8285</v>
      </c>
    </row>
    <row r="1439" spans="1:15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 s="12">
        <f t="shared" si="22"/>
        <v>41833.207638888889</v>
      </c>
      <c r="K1439">
        <v>1402058739</v>
      </c>
      <c r="L1439" t="b">
        <v>0</v>
      </c>
      <c r="M1439">
        <v>22</v>
      </c>
      <c r="N1439" t="b">
        <v>0</v>
      </c>
      <c r="O1439" t="s">
        <v>8285</v>
      </c>
    </row>
    <row r="1440" spans="1:15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 s="12">
        <f t="shared" si="22"/>
        <v>42487.579861111109</v>
      </c>
      <c r="K1440">
        <v>1459198499</v>
      </c>
      <c r="L1440" t="b">
        <v>0</v>
      </c>
      <c r="M1440">
        <v>8</v>
      </c>
      <c r="N1440" t="b">
        <v>0</v>
      </c>
      <c r="O1440" t="s">
        <v>8285</v>
      </c>
    </row>
    <row r="1441" spans="1:15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 s="12">
        <f t="shared" si="22"/>
        <v>42070.829872685186</v>
      </c>
      <c r="K1441">
        <v>1423166101</v>
      </c>
      <c r="L1441" t="b">
        <v>0</v>
      </c>
      <c r="M1441">
        <v>6</v>
      </c>
      <c r="N1441" t="b">
        <v>0</v>
      </c>
      <c r="O1441" t="s">
        <v>8285</v>
      </c>
    </row>
    <row r="1442" spans="1:15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 s="12">
        <f t="shared" si="22"/>
        <v>42516.748414351852</v>
      </c>
      <c r="K1442">
        <v>1461693463</v>
      </c>
      <c r="L1442" t="b">
        <v>0</v>
      </c>
      <c r="M1442">
        <v>1</v>
      </c>
      <c r="N1442" t="b">
        <v>0</v>
      </c>
      <c r="O1442" t="s">
        <v>8285</v>
      </c>
    </row>
    <row r="1443" spans="1:15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 s="12">
        <f t="shared" si="22"/>
        <v>42258.765844907408</v>
      </c>
      <c r="K1443">
        <v>1436811769</v>
      </c>
      <c r="L1443" t="b">
        <v>0</v>
      </c>
      <c r="M1443">
        <v>3</v>
      </c>
      <c r="N1443" t="b">
        <v>0</v>
      </c>
      <c r="O1443" t="s">
        <v>8285</v>
      </c>
    </row>
    <row r="1444" spans="1:15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 s="12">
        <f t="shared" si="22"/>
        <v>42515.64534722222</v>
      </c>
      <c r="K1444">
        <v>1461598158</v>
      </c>
      <c r="L1444" t="b">
        <v>0</v>
      </c>
      <c r="M1444">
        <v>0</v>
      </c>
      <c r="N1444" t="b">
        <v>0</v>
      </c>
      <c r="O1444" t="s">
        <v>8285</v>
      </c>
    </row>
    <row r="1445" spans="1:15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 s="12">
        <f t="shared" si="22"/>
        <v>42737.926030092596</v>
      </c>
      <c r="K1445">
        <v>1480803209</v>
      </c>
      <c r="L1445" t="b">
        <v>0</v>
      </c>
      <c r="M1445">
        <v>0</v>
      </c>
      <c r="N1445" t="b">
        <v>0</v>
      </c>
      <c r="O1445" t="s">
        <v>8285</v>
      </c>
    </row>
    <row r="1446" spans="1:15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 s="12">
        <f t="shared" si="22"/>
        <v>42259.873402777783</v>
      </c>
      <c r="K1446">
        <v>1436907462</v>
      </c>
      <c r="L1446" t="b">
        <v>0</v>
      </c>
      <c r="M1446">
        <v>0</v>
      </c>
      <c r="N1446" t="b">
        <v>0</v>
      </c>
      <c r="O1446" t="s">
        <v>8285</v>
      </c>
    </row>
    <row r="1447" spans="1:15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 s="12">
        <f t="shared" si="22"/>
        <v>42169.542303240742</v>
      </c>
      <c r="K1447">
        <v>1431694855</v>
      </c>
      <c r="L1447" t="b">
        <v>0</v>
      </c>
      <c r="M1447">
        <v>0</v>
      </c>
      <c r="N1447" t="b">
        <v>0</v>
      </c>
      <c r="O1447" t="s">
        <v>8285</v>
      </c>
    </row>
    <row r="1448" spans="1:15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 s="12">
        <f t="shared" si="22"/>
        <v>42481.447662037041</v>
      </c>
      <c r="K1448">
        <v>1459507478</v>
      </c>
      <c r="L1448" t="b">
        <v>0</v>
      </c>
      <c r="M1448">
        <v>0</v>
      </c>
      <c r="N1448" t="b">
        <v>0</v>
      </c>
      <c r="O1448" t="s">
        <v>8285</v>
      </c>
    </row>
    <row r="1449" spans="1:15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 s="12">
        <f t="shared" si="22"/>
        <v>42559.730717592596</v>
      </c>
      <c r="K1449">
        <v>1465407134</v>
      </c>
      <c r="L1449" t="b">
        <v>0</v>
      </c>
      <c r="M1449">
        <v>3</v>
      </c>
      <c r="N1449" t="b">
        <v>0</v>
      </c>
      <c r="O1449" t="s">
        <v>8285</v>
      </c>
    </row>
    <row r="1450" spans="1:15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 s="12">
        <f t="shared" si="22"/>
        <v>42146.225694444445</v>
      </c>
      <c r="K1450">
        <v>1429655318</v>
      </c>
      <c r="L1450" t="b">
        <v>0</v>
      </c>
      <c r="M1450">
        <v>0</v>
      </c>
      <c r="N1450" t="b">
        <v>0</v>
      </c>
      <c r="O1450" t="s">
        <v>8285</v>
      </c>
    </row>
    <row r="1451" spans="1:15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 s="12">
        <f t="shared" si="22"/>
        <v>42134.811400462961</v>
      </c>
      <c r="K1451">
        <v>1427138905</v>
      </c>
      <c r="L1451" t="b">
        <v>0</v>
      </c>
      <c r="M1451">
        <v>0</v>
      </c>
      <c r="N1451" t="b">
        <v>0</v>
      </c>
      <c r="O1451" t="s">
        <v>8285</v>
      </c>
    </row>
    <row r="1452" spans="1:15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 s="12">
        <f t="shared" si="22"/>
        <v>42420.171261574069</v>
      </c>
      <c r="K1452">
        <v>1453349197</v>
      </c>
      <c r="L1452" t="b">
        <v>0</v>
      </c>
      <c r="M1452">
        <v>1</v>
      </c>
      <c r="N1452" t="b">
        <v>0</v>
      </c>
      <c r="O1452" t="s">
        <v>8285</v>
      </c>
    </row>
    <row r="1453" spans="1:15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 s="12">
        <f t="shared" si="22"/>
        <v>41962.00068287037</v>
      </c>
      <c r="K1453">
        <v>1413759659</v>
      </c>
      <c r="L1453" t="b">
        <v>0</v>
      </c>
      <c r="M1453">
        <v>2</v>
      </c>
      <c r="N1453" t="b">
        <v>0</v>
      </c>
      <c r="O1453" t="s">
        <v>8285</v>
      </c>
    </row>
    <row r="1454" spans="1:15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 s="12">
        <f t="shared" si="22"/>
        <v>41848.703275462962</v>
      </c>
      <c r="K1454">
        <v>1403974363</v>
      </c>
      <c r="L1454" t="b">
        <v>0</v>
      </c>
      <c r="M1454">
        <v>0</v>
      </c>
      <c r="N1454" t="b">
        <v>0</v>
      </c>
      <c r="O1454" t="s">
        <v>8285</v>
      </c>
    </row>
    <row r="1455" spans="1:15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 s="12">
        <f t="shared" si="22"/>
        <v>42840.654479166667</v>
      </c>
      <c r="K1455">
        <v>1488386547</v>
      </c>
      <c r="L1455" t="b">
        <v>0</v>
      </c>
      <c r="M1455">
        <v>0</v>
      </c>
      <c r="N1455" t="b">
        <v>0</v>
      </c>
      <c r="O1455" t="s">
        <v>8285</v>
      </c>
    </row>
    <row r="1456" spans="1:15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 s="12">
        <f t="shared" si="22"/>
        <v>42484.915972222225</v>
      </c>
      <c r="K1456">
        <v>1459716480</v>
      </c>
      <c r="L1456" t="b">
        <v>0</v>
      </c>
      <c r="M1456">
        <v>1</v>
      </c>
      <c r="N1456" t="b">
        <v>0</v>
      </c>
      <c r="O1456" t="s">
        <v>8285</v>
      </c>
    </row>
    <row r="1457" spans="1:15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 s="12">
        <f t="shared" si="22"/>
        <v>41887.568749999999</v>
      </c>
      <c r="K1457">
        <v>1405181320</v>
      </c>
      <c r="L1457" t="b">
        <v>0</v>
      </c>
      <c r="M1457">
        <v>7</v>
      </c>
      <c r="N1457" t="b">
        <v>0</v>
      </c>
      <c r="O1457" t="s">
        <v>8285</v>
      </c>
    </row>
    <row r="1458" spans="1:15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 s="12">
        <f t="shared" si="22"/>
        <v>42738.668576388889</v>
      </c>
      <c r="K1458">
        <v>1480867365</v>
      </c>
      <c r="L1458" t="b">
        <v>0</v>
      </c>
      <c r="M1458">
        <v>3</v>
      </c>
      <c r="N1458" t="b">
        <v>0</v>
      </c>
      <c r="O1458" t="s">
        <v>8285</v>
      </c>
    </row>
    <row r="1459" spans="1:15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 s="12">
        <f t="shared" si="22"/>
        <v>42319.938009259262</v>
      </c>
      <c r="K1459">
        <v>1444685444</v>
      </c>
      <c r="L1459" t="b">
        <v>0</v>
      </c>
      <c r="M1459">
        <v>0</v>
      </c>
      <c r="N1459" t="b">
        <v>0</v>
      </c>
      <c r="O1459" t="s">
        <v>8285</v>
      </c>
    </row>
    <row r="1460" spans="1:15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 s="12">
        <f t="shared" si="22"/>
        <v>41862.166666666664</v>
      </c>
      <c r="K1460">
        <v>1405097760</v>
      </c>
      <c r="L1460" t="b">
        <v>0</v>
      </c>
      <c r="M1460">
        <v>0</v>
      </c>
      <c r="N1460" t="b">
        <v>0</v>
      </c>
      <c r="O1460" t="s">
        <v>8285</v>
      </c>
    </row>
    <row r="1461" spans="1:15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 s="12">
        <f t="shared" si="22"/>
        <v>42340.725694444445</v>
      </c>
      <c r="K1461">
        <v>1446612896</v>
      </c>
      <c r="L1461" t="b">
        <v>0</v>
      </c>
      <c r="M1461">
        <v>0</v>
      </c>
      <c r="N1461" t="b">
        <v>0</v>
      </c>
      <c r="O1461" t="s">
        <v>8285</v>
      </c>
    </row>
    <row r="1462" spans="1:15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 s="12">
        <f t="shared" si="22"/>
        <v>41973.989583333328</v>
      </c>
      <c r="K1462">
        <v>1412371898</v>
      </c>
      <c r="L1462" t="b">
        <v>0</v>
      </c>
      <c r="M1462">
        <v>0</v>
      </c>
      <c r="N1462" t="b">
        <v>0</v>
      </c>
      <c r="O1462" t="s">
        <v>8285</v>
      </c>
    </row>
    <row r="1463" spans="1:15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 s="12">
        <f t="shared" si="22"/>
        <v>41933</v>
      </c>
      <c r="K1463">
        <v>1410967754</v>
      </c>
      <c r="L1463" t="b">
        <v>1</v>
      </c>
      <c r="M1463">
        <v>340</v>
      </c>
      <c r="N1463" t="b">
        <v>1</v>
      </c>
      <c r="O1463" t="s">
        <v>8286</v>
      </c>
    </row>
    <row r="1464" spans="1:15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 s="12">
        <f t="shared" si="22"/>
        <v>41374.662858796299</v>
      </c>
      <c r="K1464">
        <v>1363017271</v>
      </c>
      <c r="L1464" t="b">
        <v>1</v>
      </c>
      <c r="M1464">
        <v>150</v>
      </c>
      <c r="N1464" t="b">
        <v>1</v>
      </c>
      <c r="O1464" t="s">
        <v>8286</v>
      </c>
    </row>
    <row r="1465" spans="1:15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 s="12">
        <f t="shared" si="22"/>
        <v>41371.869652777779</v>
      </c>
      <c r="K1465">
        <v>1361483538</v>
      </c>
      <c r="L1465" t="b">
        <v>1</v>
      </c>
      <c r="M1465">
        <v>25</v>
      </c>
      <c r="N1465" t="b">
        <v>1</v>
      </c>
      <c r="O1465" t="s">
        <v>8286</v>
      </c>
    </row>
    <row r="1466" spans="1:15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 s="12">
        <f t="shared" si="22"/>
        <v>41321.661550925928</v>
      </c>
      <c r="K1466">
        <v>1358437958</v>
      </c>
      <c r="L1466" t="b">
        <v>1</v>
      </c>
      <c r="M1466">
        <v>234</v>
      </c>
      <c r="N1466" t="b">
        <v>1</v>
      </c>
      <c r="O1466" t="s">
        <v>8286</v>
      </c>
    </row>
    <row r="1467" spans="1:15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 s="12">
        <f t="shared" si="22"/>
        <v>40990.125</v>
      </c>
      <c r="K1467">
        <v>1329759452</v>
      </c>
      <c r="L1467" t="b">
        <v>1</v>
      </c>
      <c r="M1467">
        <v>2602</v>
      </c>
      <c r="N1467" t="b">
        <v>1</v>
      </c>
      <c r="O1467" t="s">
        <v>8286</v>
      </c>
    </row>
    <row r="1468" spans="1:15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 s="12">
        <f t="shared" si="22"/>
        <v>42381.208333333328</v>
      </c>
      <c r="K1468">
        <v>1449029266</v>
      </c>
      <c r="L1468" t="b">
        <v>1</v>
      </c>
      <c r="M1468">
        <v>248</v>
      </c>
      <c r="N1468" t="b">
        <v>1</v>
      </c>
      <c r="O1468" t="s">
        <v>8286</v>
      </c>
    </row>
    <row r="1469" spans="1:15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 s="12">
        <f t="shared" si="22"/>
        <v>40993.760243055556</v>
      </c>
      <c r="K1469">
        <v>1327518885</v>
      </c>
      <c r="L1469" t="b">
        <v>1</v>
      </c>
      <c r="M1469">
        <v>600</v>
      </c>
      <c r="N1469" t="b">
        <v>1</v>
      </c>
      <c r="O1469" t="s">
        <v>8286</v>
      </c>
    </row>
    <row r="1470" spans="1:15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 s="12">
        <f t="shared" si="22"/>
        <v>40706.014456018514</v>
      </c>
      <c r="K1470">
        <v>1302654049</v>
      </c>
      <c r="L1470" t="b">
        <v>1</v>
      </c>
      <c r="M1470">
        <v>293</v>
      </c>
      <c r="N1470" t="b">
        <v>1</v>
      </c>
      <c r="O1470" t="s">
        <v>8286</v>
      </c>
    </row>
    <row r="1471" spans="1:15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 s="12">
        <f t="shared" si="22"/>
        <v>41320.598483796297</v>
      </c>
      <c r="K1471">
        <v>1358346109</v>
      </c>
      <c r="L1471" t="b">
        <v>1</v>
      </c>
      <c r="M1471">
        <v>321</v>
      </c>
      <c r="N1471" t="b">
        <v>1</v>
      </c>
      <c r="O1471" t="s">
        <v>8286</v>
      </c>
    </row>
    <row r="1472" spans="1:15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 s="12">
        <f t="shared" si="22"/>
        <v>41271.827118055553</v>
      </c>
      <c r="K1472">
        <v>1354909863</v>
      </c>
      <c r="L1472" t="b">
        <v>1</v>
      </c>
      <c r="M1472">
        <v>81</v>
      </c>
      <c r="N1472" t="b">
        <v>1</v>
      </c>
      <c r="O1472" t="s">
        <v>8286</v>
      </c>
    </row>
    <row r="1473" spans="1:15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 s="12">
        <f t="shared" si="22"/>
        <v>42103.957569444443</v>
      </c>
      <c r="K1473">
        <v>1426028334</v>
      </c>
      <c r="L1473" t="b">
        <v>1</v>
      </c>
      <c r="M1473">
        <v>343</v>
      </c>
      <c r="N1473" t="b">
        <v>1</v>
      </c>
      <c r="O1473" t="s">
        <v>8286</v>
      </c>
    </row>
    <row r="1474" spans="1:15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 s="12">
        <f t="shared" si="22"/>
        <v>41563.542858796296</v>
      </c>
      <c r="K1474">
        <v>1379336503</v>
      </c>
      <c r="L1474" t="b">
        <v>1</v>
      </c>
      <c r="M1474">
        <v>336</v>
      </c>
      <c r="N1474" t="b">
        <v>1</v>
      </c>
      <c r="O1474" t="s">
        <v>8286</v>
      </c>
    </row>
    <row r="1475" spans="1:15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 s="12">
        <f t="shared" ref="J1475:J1538" si="23">(I1475/86400)+DATE(1970,1,1)</f>
        <v>40969.979618055557</v>
      </c>
      <c r="K1475">
        <v>1328052639</v>
      </c>
      <c r="L1475" t="b">
        <v>1</v>
      </c>
      <c r="M1475">
        <v>47</v>
      </c>
      <c r="N1475" t="b">
        <v>1</v>
      </c>
      <c r="O1475" t="s">
        <v>8286</v>
      </c>
    </row>
    <row r="1476" spans="1:15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 s="12">
        <f t="shared" si="23"/>
        <v>41530.72791666667</v>
      </c>
      <c r="K1476">
        <v>1376501292</v>
      </c>
      <c r="L1476" t="b">
        <v>1</v>
      </c>
      <c r="M1476">
        <v>76</v>
      </c>
      <c r="N1476" t="b">
        <v>1</v>
      </c>
      <c r="O1476" t="s">
        <v>8286</v>
      </c>
    </row>
    <row r="1477" spans="1:15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 s="12">
        <f t="shared" si="23"/>
        <v>41993.207638888889</v>
      </c>
      <c r="K1477">
        <v>1416244863</v>
      </c>
      <c r="L1477" t="b">
        <v>1</v>
      </c>
      <c r="M1477">
        <v>441</v>
      </c>
      <c r="N1477" t="b">
        <v>1</v>
      </c>
      <c r="O1477" t="s">
        <v>8286</v>
      </c>
    </row>
    <row r="1478" spans="1:15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 s="12">
        <f t="shared" si="23"/>
        <v>40796.041921296295</v>
      </c>
      <c r="K1478">
        <v>1313024422</v>
      </c>
      <c r="L1478" t="b">
        <v>1</v>
      </c>
      <c r="M1478">
        <v>916</v>
      </c>
      <c r="N1478" t="b">
        <v>1</v>
      </c>
      <c r="O1478" t="s">
        <v>8286</v>
      </c>
    </row>
    <row r="1479" spans="1:15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 s="12">
        <f t="shared" si="23"/>
        <v>40900.125</v>
      </c>
      <c r="K1479">
        <v>1319467604</v>
      </c>
      <c r="L1479" t="b">
        <v>1</v>
      </c>
      <c r="M1479">
        <v>369</v>
      </c>
      <c r="N1479" t="b">
        <v>1</v>
      </c>
      <c r="O1479" t="s">
        <v>8286</v>
      </c>
    </row>
    <row r="1480" spans="1:15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 s="12">
        <f t="shared" si="23"/>
        <v>41408.871678240743</v>
      </c>
      <c r="K1480">
        <v>1367355313</v>
      </c>
      <c r="L1480" t="b">
        <v>1</v>
      </c>
      <c r="M1480">
        <v>20242</v>
      </c>
      <c r="N1480" t="b">
        <v>1</v>
      </c>
      <c r="O1480" t="s">
        <v>8286</v>
      </c>
    </row>
    <row r="1481" spans="1:15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 s="12">
        <f t="shared" si="23"/>
        <v>41769.165972222225</v>
      </c>
      <c r="K1481">
        <v>1398448389</v>
      </c>
      <c r="L1481" t="b">
        <v>1</v>
      </c>
      <c r="M1481">
        <v>71</v>
      </c>
      <c r="N1481" t="b">
        <v>1</v>
      </c>
      <c r="O1481" t="s">
        <v>8286</v>
      </c>
    </row>
    <row r="1482" spans="1:15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 s="12">
        <f t="shared" si="23"/>
        <v>41481.708333333336</v>
      </c>
      <c r="K1482">
        <v>1373408699</v>
      </c>
      <c r="L1482" t="b">
        <v>1</v>
      </c>
      <c r="M1482">
        <v>635</v>
      </c>
      <c r="N1482" t="b">
        <v>1</v>
      </c>
      <c r="O1482" t="s">
        <v>8286</v>
      </c>
    </row>
    <row r="1483" spans="1:15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 s="12">
        <f t="shared" si="23"/>
        <v>41580.922974537039</v>
      </c>
      <c r="K1483">
        <v>1380838145</v>
      </c>
      <c r="L1483" t="b">
        <v>0</v>
      </c>
      <c r="M1483">
        <v>6</v>
      </c>
      <c r="N1483" t="b">
        <v>0</v>
      </c>
      <c r="O1483" t="s">
        <v>8273</v>
      </c>
    </row>
    <row r="1484" spans="1:15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 s="12">
        <f t="shared" si="23"/>
        <v>41159.327083333337</v>
      </c>
      <c r="K1484">
        <v>1345062936</v>
      </c>
      <c r="L1484" t="b">
        <v>0</v>
      </c>
      <c r="M1484">
        <v>1</v>
      </c>
      <c r="N1484" t="b">
        <v>0</v>
      </c>
      <c r="O1484" t="s">
        <v>8273</v>
      </c>
    </row>
    <row r="1485" spans="1:15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 s="12">
        <f t="shared" si="23"/>
        <v>42573.192997685182</v>
      </c>
      <c r="K1485">
        <v>1467002275</v>
      </c>
      <c r="L1485" t="b">
        <v>0</v>
      </c>
      <c r="M1485">
        <v>2</v>
      </c>
      <c r="N1485" t="b">
        <v>0</v>
      </c>
      <c r="O1485" t="s">
        <v>8273</v>
      </c>
    </row>
    <row r="1486" spans="1:15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 s="12">
        <f t="shared" si="23"/>
        <v>41111.618750000001</v>
      </c>
      <c r="K1486">
        <v>1337834963</v>
      </c>
      <c r="L1486" t="b">
        <v>0</v>
      </c>
      <c r="M1486">
        <v>0</v>
      </c>
      <c r="N1486" t="b">
        <v>0</v>
      </c>
      <c r="O1486" t="s">
        <v>8273</v>
      </c>
    </row>
    <row r="1487" spans="1:15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 s="12">
        <f t="shared" si="23"/>
        <v>42175.795983796299</v>
      </c>
      <c r="K1487">
        <v>1430939173</v>
      </c>
      <c r="L1487" t="b">
        <v>0</v>
      </c>
      <c r="M1487">
        <v>3</v>
      </c>
      <c r="N1487" t="b">
        <v>0</v>
      </c>
      <c r="O1487" t="s">
        <v>8273</v>
      </c>
    </row>
    <row r="1488" spans="1:15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 s="12">
        <f t="shared" si="23"/>
        <v>42062.168530092589</v>
      </c>
      <c r="K1488">
        <v>1422417761</v>
      </c>
      <c r="L1488" t="b">
        <v>0</v>
      </c>
      <c r="M1488">
        <v>3</v>
      </c>
      <c r="N1488" t="b">
        <v>0</v>
      </c>
      <c r="O1488" t="s">
        <v>8273</v>
      </c>
    </row>
    <row r="1489" spans="1:15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 s="12">
        <f t="shared" si="23"/>
        <v>42584.917488425926</v>
      </c>
      <c r="K1489">
        <v>1467583271</v>
      </c>
      <c r="L1489" t="b">
        <v>0</v>
      </c>
      <c r="M1489">
        <v>0</v>
      </c>
      <c r="N1489" t="b">
        <v>0</v>
      </c>
      <c r="O1489" t="s">
        <v>8273</v>
      </c>
    </row>
    <row r="1490" spans="1:15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 s="12">
        <f t="shared" si="23"/>
        <v>41644.563194444447</v>
      </c>
      <c r="K1490">
        <v>1386336660</v>
      </c>
      <c r="L1490" t="b">
        <v>0</v>
      </c>
      <c r="M1490">
        <v>6</v>
      </c>
      <c r="N1490" t="b">
        <v>0</v>
      </c>
      <c r="O1490" t="s">
        <v>8273</v>
      </c>
    </row>
    <row r="1491" spans="1:15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 s="12">
        <f t="shared" si="23"/>
        <v>41228.653379629628</v>
      </c>
      <c r="K1491">
        <v>1350398452</v>
      </c>
      <c r="L1491" t="b">
        <v>0</v>
      </c>
      <c r="M1491">
        <v>0</v>
      </c>
      <c r="N1491" t="b">
        <v>0</v>
      </c>
      <c r="O1491" t="s">
        <v>8273</v>
      </c>
    </row>
    <row r="1492" spans="1:15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 s="12">
        <f t="shared" si="23"/>
        <v>41549.561041666668</v>
      </c>
      <c r="K1492">
        <v>1378214874</v>
      </c>
      <c r="L1492" t="b">
        <v>0</v>
      </c>
      <c r="M1492">
        <v>19</v>
      </c>
      <c r="N1492" t="b">
        <v>0</v>
      </c>
      <c r="O1492" t="s">
        <v>8273</v>
      </c>
    </row>
    <row r="1493" spans="1:15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 s="12">
        <f t="shared" si="23"/>
        <v>42050.651388888888</v>
      </c>
      <c r="K1493">
        <v>1418922443</v>
      </c>
      <c r="L1493" t="b">
        <v>0</v>
      </c>
      <c r="M1493">
        <v>1</v>
      </c>
      <c r="N1493" t="b">
        <v>0</v>
      </c>
      <c r="O1493" t="s">
        <v>8273</v>
      </c>
    </row>
    <row r="1494" spans="1:15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 s="12">
        <f t="shared" si="23"/>
        <v>40712.884791666671</v>
      </c>
      <c r="K1494">
        <v>1305839646</v>
      </c>
      <c r="L1494" t="b">
        <v>0</v>
      </c>
      <c r="M1494">
        <v>2</v>
      </c>
      <c r="N1494" t="b">
        <v>0</v>
      </c>
      <c r="O1494" t="s">
        <v>8273</v>
      </c>
    </row>
    <row r="1495" spans="1:15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 s="12">
        <f t="shared" si="23"/>
        <v>41441.866608796292</v>
      </c>
      <c r="K1495">
        <v>1368823675</v>
      </c>
      <c r="L1495" t="b">
        <v>0</v>
      </c>
      <c r="M1495">
        <v>0</v>
      </c>
      <c r="N1495" t="b">
        <v>0</v>
      </c>
      <c r="O1495" t="s">
        <v>8273</v>
      </c>
    </row>
    <row r="1496" spans="1:15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 s="12">
        <f t="shared" si="23"/>
        <v>42097.651388888888</v>
      </c>
      <c r="K1496">
        <v>1425489613</v>
      </c>
      <c r="L1496" t="b">
        <v>0</v>
      </c>
      <c r="M1496">
        <v>11</v>
      </c>
      <c r="N1496" t="b">
        <v>0</v>
      </c>
      <c r="O1496" t="s">
        <v>8273</v>
      </c>
    </row>
    <row r="1497" spans="1:15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 s="12">
        <f t="shared" si="23"/>
        <v>40782.789710648147</v>
      </c>
      <c r="K1497">
        <v>1311879431</v>
      </c>
      <c r="L1497" t="b">
        <v>0</v>
      </c>
      <c r="M1497">
        <v>0</v>
      </c>
      <c r="N1497" t="b">
        <v>0</v>
      </c>
      <c r="O1497" t="s">
        <v>8273</v>
      </c>
    </row>
    <row r="1498" spans="1:15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 s="12">
        <f t="shared" si="23"/>
        <v>41898.475219907406</v>
      </c>
      <c r="K1498">
        <v>1405682659</v>
      </c>
      <c r="L1498" t="b">
        <v>0</v>
      </c>
      <c r="M1498">
        <v>0</v>
      </c>
      <c r="N1498" t="b">
        <v>0</v>
      </c>
      <c r="O1498" t="s">
        <v>8273</v>
      </c>
    </row>
    <row r="1499" spans="1:15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 s="12">
        <f t="shared" si="23"/>
        <v>41486.821527777778</v>
      </c>
      <c r="K1499">
        <v>1371655522</v>
      </c>
      <c r="L1499" t="b">
        <v>0</v>
      </c>
      <c r="M1499">
        <v>1</v>
      </c>
      <c r="N1499" t="b">
        <v>0</v>
      </c>
      <c r="O1499" t="s">
        <v>8273</v>
      </c>
    </row>
    <row r="1500" spans="1:15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 s="12">
        <f t="shared" si="23"/>
        <v>41885.983541666668</v>
      </c>
      <c r="K1500">
        <v>1405899378</v>
      </c>
      <c r="L1500" t="b">
        <v>0</v>
      </c>
      <c r="M1500">
        <v>3</v>
      </c>
      <c r="N1500" t="b">
        <v>0</v>
      </c>
      <c r="O1500" t="s">
        <v>8273</v>
      </c>
    </row>
    <row r="1501" spans="1:15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 s="12">
        <f t="shared" si="23"/>
        <v>42587.007326388892</v>
      </c>
      <c r="K1501">
        <v>1465171833</v>
      </c>
      <c r="L1501" t="b">
        <v>0</v>
      </c>
      <c r="M1501">
        <v>1</v>
      </c>
      <c r="N1501" t="b">
        <v>0</v>
      </c>
      <c r="O1501" t="s">
        <v>8273</v>
      </c>
    </row>
    <row r="1502" spans="1:15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 s="12">
        <f t="shared" si="23"/>
        <v>41395.904594907406</v>
      </c>
      <c r="K1502">
        <v>1364852557</v>
      </c>
      <c r="L1502" t="b">
        <v>0</v>
      </c>
      <c r="M1502">
        <v>15</v>
      </c>
      <c r="N1502" t="b">
        <v>0</v>
      </c>
      <c r="O1502" t="s">
        <v>8273</v>
      </c>
    </row>
    <row r="1503" spans="1:15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 s="12">
        <f t="shared" si="23"/>
        <v>42193.583599537036</v>
      </c>
      <c r="K1503">
        <v>1433772023</v>
      </c>
      <c r="L1503" t="b">
        <v>1</v>
      </c>
      <c r="M1503">
        <v>885</v>
      </c>
      <c r="N1503" t="b">
        <v>1</v>
      </c>
      <c r="O1503" t="s">
        <v>8283</v>
      </c>
    </row>
    <row r="1504" spans="1:15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 s="12">
        <f t="shared" si="23"/>
        <v>42454.916666666672</v>
      </c>
      <c r="K1504">
        <v>1456491680</v>
      </c>
      <c r="L1504" t="b">
        <v>1</v>
      </c>
      <c r="M1504">
        <v>329</v>
      </c>
      <c r="N1504" t="b">
        <v>1</v>
      </c>
      <c r="O1504" t="s">
        <v>8283</v>
      </c>
    </row>
    <row r="1505" spans="1:15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 s="12">
        <f t="shared" si="23"/>
        <v>42666.347233796296</v>
      </c>
      <c r="K1505">
        <v>1472026801</v>
      </c>
      <c r="L1505" t="b">
        <v>1</v>
      </c>
      <c r="M1505">
        <v>71</v>
      </c>
      <c r="N1505" t="b">
        <v>1</v>
      </c>
      <c r="O1505" t="s">
        <v>8283</v>
      </c>
    </row>
    <row r="1506" spans="1:15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 s="12">
        <f t="shared" si="23"/>
        <v>41800.356249999997</v>
      </c>
      <c r="K1506">
        <v>1399996024</v>
      </c>
      <c r="L1506" t="b">
        <v>1</v>
      </c>
      <c r="M1506">
        <v>269</v>
      </c>
      <c r="N1506" t="b">
        <v>1</v>
      </c>
      <c r="O1506" t="s">
        <v>8283</v>
      </c>
    </row>
    <row r="1507" spans="1:15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 s="12">
        <f t="shared" si="23"/>
        <v>42451.834027777775</v>
      </c>
      <c r="K1507">
        <v>1455446303</v>
      </c>
      <c r="L1507" t="b">
        <v>1</v>
      </c>
      <c r="M1507">
        <v>345</v>
      </c>
      <c r="N1507" t="b">
        <v>1</v>
      </c>
      <c r="O1507" t="s">
        <v>8283</v>
      </c>
    </row>
    <row r="1508" spans="1:15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 s="12">
        <f t="shared" si="23"/>
        <v>41844.785925925928</v>
      </c>
      <c r="K1508">
        <v>1403635904</v>
      </c>
      <c r="L1508" t="b">
        <v>1</v>
      </c>
      <c r="M1508">
        <v>43</v>
      </c>
      <c r="N1508" t="b">
        <v>1</v>
      </c>
      <c r="O1508" t="s">
        <v>8283</v>
      </c>
    </row>
    <row r="1509" spans="1:15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 s="12">
        <f t="shared" si="23"/>
        <v>40313.340277777781</v>
      </c>
      <c r="K1509">
        <v>1268822909</v>
      </c>
      <c r="L1509" t="b">
        <v>1</v>
      </c>
      <c r="M1509">
        <v>33</v>
      </c>
      <c r="N1509" t="b">
        <v>1</v>
      </c>
      <c r="O1509" t="s">
        <v>8283</v>
      </c>
    </row>
    <row r="1510" spans="1:15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 s="12">
        <f t="shared" si="23"/>
        <v>41817.614363425928</v>
      </c>
      <c r="K1510">
        <v>1401201881</v>
      </c>
      <c r="L1510" t="b">
        <v>1</v>
      </c>
      <c r="M1510">
        <v>211</v>
      </c>
      <c r="N1510" t="b">
        <v>1</v>
      </c>
      <c r="O1510" t="s">
        <v>8283</v>
      </c>
    </row>
    <row r="1511" spans="1:15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 s="12">
        <f t="shared" si="23"/>
        <v>42780.957638888889</v>
      </c>
      <c r="K1511">
        <v>1484570885</v>
      </c>
      <c r="L1511" t="b">
        <v>1</v>
      </c>
      <c r="M1511">
        <v>196</v>
      </c>
      <c r="N1511" t="b">
        <v>1</v>
      </c>
      <c r="O1511" t="s">
        <v>8283</v>
      </c>
    </row>
    <row r="1512" spans="1:15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 s="12">
        <f t="shared" si="23"/>
        <v>41839.385162037041</v>
      </c>
      <c r="K1512">
        <v>1403169278</v>
      </c>
      <c r="L1512" t="b">
        <v>1</v>
      </c>
      <c r="M1512">
        <v>405</v>
      </c>
      <c r="N1512" t="b">
        <v>1</v>
      </c>
      <c r="O1512" t="s">
        <v>8283</v>
      </c>
    </row>
    <row r="1513" spans="1:15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 s="12">
        <f t="shared" si="23"/>
        <v>42326.625046296293</v>
      </c>
      <c r="K1513">
        <v>1445263204</v>
      </c>
      <c r="L1513" t="b">
        <v>1</v>
      </c>
      <c r="M1513">
        <v>206</v>
      </c>
      <c r="N1513" t="b">
        <v>1</v>
      </c>
      <c r="O1513" t="s">
        <v>8283</v>
      </c>
    </row>
    <row r="1514" spans="1:15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 s="12">
        <f t="shared" si="23"/>
        <v>42771.684479166666</v>
      </c>
      <c r="K1514">
        <v>1483719939</v>
      </c>
      <c r="L1514" t="b">
        <v>1</v>
      </c>
      <c r="M1514">
        <v>335</v>
      </c>
      <c r="N1514" t="b">
        <v>1</v>
      </c>
      <c r="O1514" t="s">
        <v>8283</v>
      </c>
    </row>
    <row r="1515" spans="1:15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 s="12">
        <f t="shared" si="23"/>
        <v>41836.637337962966</v>
      </c>
      <c r="K1515">
        <v>1402931866</v>
      </c>
      <c r="L1515" t="b">
        <v>1</v>
      </c>
      <c r="M1515">
        <v>215</v>
      </c>
      <c r="N1515" t="b">
        <v>1</v>
      </c>
      <c r="O1515" t="s">
        <v>8283</v>
      </c>
    </row>
    <row r="1516" spans="1:15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 s="12">
        <f t="shared" si="23"/>
        <v>42274.597685185188</v>
      </c>
      <c r="K1516">
        <v>1439907640</v>
      </c>
      <c r="L1516" t="b">
        <v>1</v>
      </c>
      <c r="M1516">
        <v>176</v>
      </c>
      <c r="N1516" t="b">
        <v>1</v>
      </c>
      <c r="O1516" t="s">
        <v>8283</v>
      </c>
    </row>
    <row r="1517" spans="1:15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 s="12">
        <f t="shared" si="23"/>
        <v>42445.211770833332</v>
      </c>
      <c r="K1517">
        <v>1455516297</v>
      </c>
      <c r="L1517" t="b">
        <v>1</v>
      </c>
      <c r="M1517">
        <v>555</v>
      </c>
      <c r="N1517" t="b">
        <v>1</v>
      </c>
      <c r="O1517" t="s">
        <v>8283</v>
      </c>
    </row>
    <row r="1518" spans="1:15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 s="12">
        <f t="shared" si="23"/>
        <v>42649.583333333328</v>
      </c>
      <c r="K1518">
        <v>1473160292</v>
      </c>
      <c r="L1518" t="b">
        <v>1</v>
      </c>
      <c r="M1518">
        <v>116</v>
      </c>
      <c r="N1518" t="b">
        <v>1</v>
      </c>
      <c r="O1518" t="s">
        <v>8283</v>
      </c>
    </row>
    <row r="1519" spans="1:15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 s="12">
        <f t="shared" si="23"/>
        <v>41979.25</v>
      </c>
      <c r="K1519">
        <v>1415194553</v>
      </c>
      <c r="L1519" t="b">
        <v>1</v>
      </c>
      <c r="M1519">
        <v>615</v>
      </c>
      <c r="N1519" t="b">
        <v>1</v>
      </c>
      <c r="O1519" t="s">
        <v>8283</v>
      </c>
    </row>
    <row r="1520" spans="1:15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 s="12">
        <f t="shared" si="23"/>
        <v>41790.8200462963</v>
      </c>
      <c r="K1520">
        <v>1398973252</v>
      </c>
      <c r="L1520" t="b">
        <v>1</v>
      </c>
      <c r="M1520">
        <v>236</v>
      </c>
      <c r="N1520" t="b">
        <v>1</v>
      </c>
      <c r="O1520" t="s">
        <v>8283</v>
      </c>
    </row>
    <row r="1521" spans="1:15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 s="12">
        <f t="shared" si="23"/>
        <v>41810.915972222225</v>
      </c>
      <c r="K1521">
        <v>1400867283</v>
      </c>
      <c r="L1521" t="b">
        <v>1</v>
      </c>
      <c r="M1521">
        <v>145</v>
      </c>
      <c r="N1521" t="b">
        <v>1</v>
      </c>
      <c r="O1521" t="s">
        <v>8283</v>
      </c>
    </row>
    <row r="1522" spans="1:15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 s="12">
        <f t="shared" si="23"/>
        <v>41992.166666666672</v>
      </c>
      <c r="K1522">
        <v>1415824513</v>
      </c>
      <c r="L1522" t="b">
        <v>1</v>
      </c>
      <c r="M1522">
        <v>167</v>
      </c>
      <c r="N1522" t="b">
        <v>1</v>
      </c>
      <c r="O1522" t="s">
        <v>8283</v>
      </c>
    </row>
    <row r="1523" spans="1:15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 s="12">
        <f t="shared" si="23"/>
        <v>42528.167719907404</v>
      </c>
      <c r="K1523">
        <v>1462248091</v>
      </c>
      <c r="L1523" t="b">
        <v>1</v>
      </c>
      <c r="M1523">
        <v>235</v>
      </c>
      <c r="N1523" t="b">
        <v>1</v>
      </c>
      <c r="O1523" t="s">
        <v>8283</v>
      </c>
    </row>
    <row r="1524" spans="1:15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 s="12">
        <f t="shared" si="23"/>
        <v>41929.830312500002</v>
      </c>
      <c r="K1524">
        <v>1410983739</v>
      </c>
      <c r="L1524" t="b">
        <v>1</v>
      </c>
      <c r="M1524">
        <v>452</v>
      </c>
      <c r="N1524" t="b">
        <v>1</v>
      </c>
      <c r="O1524" t="s">
        <v>8283</v>
      </c>
    </row>
    <row r="1525" spans="1:15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 s="12">
        <f t="shared" si="23"/>
        <v>41996</v>
      </c>
      <c r="K1525">
        <v>1416592916</v>
      </c>
      <c r="L1525" t="b">
        <v>1</v>
      </c>
      <c r="M1525">
        <v>241</v>
      </c>
      <c r="N1525" t="b">
        <v>1</v>
      </c>
      <c r="O1525" t="s">
        <v>8283</v>
      </c>
    </row>
    <row r="1526" spans="1:15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 s="12">
        <f t="shared" si="23"/>
        <v>42786.501041666663</v>
      </c>
      <c r="K1526">
        <v>1485000090</v>
      </c>
      <c r="L1526" t="b">
        <v>1</v>
      </c>
      <c r="M1526">
        <v>28</v>
      </c>
      <c r="N1526" t="b">
        <v>1</v>
      </c>
      <c r="O1526" t="s">
        <v>8283</v>
      </c>
    </row>
    <row r="1527" spans="1:15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 s="12">
        <f t="shared" si="23"/>
        <v>42600.702986111108</v>
      </c>
      <c r="K1527">
        <v>1468947138</v>
      </c>
      <c r="L1527" t="b">
        <v>1</v>
      </c>
      <c r="M1527">
        <v>140</v>
      </c>
      <c r="N1527" t="b">
        <v>1</v>
      </c>
      <c r="O1527" t="s">
        <v>8283</v>
      </c>
    </row>
    <row r="1528" spans="1:15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 s="12">
        <f t="shared" si="23"/>
        <v>42388.276006944448</v>
      </c>
      <c r="K1528">
        <v>1448951847</v>
      </c>
      <c r="L1528" t="b">
        <v>1</v>
      </c>
      <c r="M1528">
        <v>280</v>
      </c>
      <c r="N1528" t="b">
        <v>1</v>
      </c>
      <c r="O1528" t="s">
        <v>8283</v>
      </c>
    </row>
    <row r="1529" spans="1:15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 s="12">
        <f t="shared" si="23"/>
        <v>42808.558865740742</v>
      </c>
      <c r="K1529">
        <v>1487082286</v>
      </c>
      <c r="L1529" t="b">
        <v>1</v>
      </c>
      <c r="M1529">
        <v>70</v>
      </c>
      <c r="N1529" t="b">
        <v>1</v>
      </c>
      <c r="O1529" t="s">
        <v>8283</v>
      </c>
    </row>
    <row r="1530" spans="1:15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 s="12">
        <f t="shared" si="23"/>
        <v>42767</v>
      </c>
      <c r="K1530">
        <v>1483292122</v>
      </c>
      <c r="L1530" t="b">
        <v>1</v>
      </c>
      <c r="M1530">
        <v>160</v>
      </c>
      <c r="N1530" t="b">
        <v>1</v>
      </c>
      <c r="O1530" t="s">
        <v>8283</v>
      </c>
    </row>
    <row r="1531" spans="1:15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 s="12">
        <f t="shared" si="23"/>
        <v>42082.587037037039</v>
      </c>
      <c r="K1531">
        <v>1424185520</v>
      </c>
      <c r="L1531" t="b">
        <v>1</v>
      </c>
      <c r="M1531">
        <v>141</v>
      </c>
      <c r="N1531" t="b">
        <v>1</v>
      </c>
      <c r="O1531" t="s">
        <v>8283</v>
      </c>
    </row>
    <row r="1532" spans="1:15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 s="12">
        <f t="shared" si="23"/>
        <v>42300.76730324074</v>
      </c>
      <c r="K1532">
        <v>1443464695</v>
      </c>
      <c r="L1532" t="b">
        <v>1</v>
      </c>
      <c r="M1532">
        <v>874</v>
      </c>
      <c r="N1532" t="b">
        <v>1</v>
      </c>
      <c r="O1532" t="s">
        <v>8283</v>
      </c>
    </row>
    <row r="1533" spans="1:15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 s="12">
        <f t="shared" si="23"/>
        <v>41974.125</v>
      </c>
      <c r="K1533">
        <v>1414610126</v>
      </c>
      <c r="L1533" t="b">
        <v>1</v>
      </c>
      <c r="M1533">
        <v>73</v>
      </c>
      <c r="N1533" t="b">
        <v>1</v>
      </c>
      <c r="O1533" t="s">
        <v>8283</v>
      </c>
    </row>
    <row r="1534" spans="1:15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 s="12">
        <f t="shared" si="23"/>
        <v>42415.625</v>
      </c>
      <c r="K1534">
        <v>1453461865</v>
      </c>
      <c r="L1534" t="b">
        <v>1</v>
      </c>
      <c r="M1534">
        <v>294</v>
      </c>
      <c r="N1534" t="b">
        <v>1</v>
      </c>
      <c r="O1534" t="s">
        <v>8283</v>
      </c>
    </row>
    <row r="1535" spans="1:15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 s="12">
        <f t="shared" si="23"/>
        <v>42492.165972222225</v>
      </c>
      <c r="K1535">
        <v>1457913777</v>
      </c>
      <c r="L1535" t="b">
        <v>1</v>
      </c>
      <c r="M1535">
        <v>740</v>
      </c>
      <c r="N1535" t="b">
        <v>1</v>
      </c>
      <c r="O1535" t="s">
        <v>8283</v>
      </c>
    </row>
    <row r="1536" spans="1:15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 s="12">
        <f t="shared" si="23"/>
        <v>42251.674328703702</v>
      </c>
      <c r="K1536">
        <v>1438791062</v>
      </c>
      <c r="L1536" t="b">
        <v>1</v>
      </c>
      <c r="M1536">
        <v>369</v>
      </c>
      <c r="N1536" t="b">
        <v>1</v>
      </c>
      <c r="O1536" t="s">
        <v>8283</v>
      </c>
    </row>
    <row r="1537" spans="1:15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 s="12">
        <f t="shared" si="23"/>
        <v>42513.916666666672</v>
      </c>
      <c r="K1537">
        <v>1461527631</v>
      </c>
      <c r="L1537" t="b">
        <v>1</v>
      </c>
      <c r="M1537">
        <v>110</v>
      </c>
      <c r="N1537" t="b">
        <v>1</v>
      </c>
      <c r="O1537" t="s">
        <v>8283</v>
      </c>
    </row>
    <row r="1538" spans="1:15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 s="12">
        <f t="shared" si="23"/>
        <v>42243.802199074074</v>
      </c>
      <c r="K1538">
        <v>1438110910</v>
      </c>
      <c r="L1538" t="b">
        <v>1</v>
      </c>
      <c r="M1538">
        <v>455</v>
      </c>
      <c r="N1538" t="b">
        <v>1</v>
      </c>
      <c r="O1538" t="s">
        <v>8283</v>
      </c>
    </row>
    <row r="1539" spans="1:15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 s="12">
        <f t="shared" ref="J1539:J1602" si="24">(I1539/86400)+DATE(1970,1,1)</f>
        <v>42588.75</v>
      </c>
      <c r="K1539">
        <v>1467358427</v>
      </c>
      <c r="L1539" t="b">
        <v>1</v>
      </c>
      <c r="M1539">
        <v>224</v>
      </c>
      <c r="N1539" t="b">
        <v>1</v>
      </c>
      <c r="O1539" t="s">
        <v>8283</v>
      </c>
    </row>
    <row r="1540" spans="1:15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 s="12">
        <f t="shared" si="24"/>
        <v>42026.782060185185</v>
      </c>
      <c r="K1540">
        <v>1418064370</v>
      </c>
      <c r="L1540" t="b">
        <v>1</v>
      </c>
      <c r="M1540">
        <v>46</v>
      </c>
      <c r="N1540" t="b">
        <v>1</v>
      </c>
      <c r="O1540" t="s">
        <v>8283</v>
      </c>
    </row>
    <row r="1541" spans="1:15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 s="12">
        <f t="shared" si="24"/>
        <v>42738.91920138889</v>
      </c>
      <c r="K1541">
        <v>1480629819</v>
      </c>
      <c r="L1541" t="b">
        <v>0</v>
      </c>
      <c r="M1541">
        <v>284</v>
      </c>
      <c r="N1541" t="b">
        <v>1</v>
      </c>
      <c r="O1541" t="s">
        <v>8283</v>
      </c>
    </row>
    <row r="1542" spans="1:15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 s="12">
        <f t="shared" si="24"/>
        <v>41969.052083333328</v>
      </c>
      <c r="K1542">
        <v>1414368616</v>
      </c>
      <c r="L1542" t="b">
        <v>1</v>
      </c>
      <c r="M1542">
        <v>98</v>
      </c>
      <c r="N1542" t="b">
        <v>1</v>
      </c>
      <c r="O1542" t="s">
        <v>8283</v>
      </c>
    </row>
    <row r="1543" spans="1:15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 s="12">
        <f t="shared" si="24"/>
        <v>42004.712245370371</v>
      </c>
      <c r="K1543">
        <v>1417453538</v>
      </c>
      <c r="L1543" t="b">
        <v>0</v>
      </c>
      <c r="M1543">
        <v>2</v>
      </c>
      <c r="N1543" t="b">
        <v>0</v>
      </c>
      <c r="O1543" t="s">
        <v>8287</v>
      </c>
    </row>
    <row r="1544" spans="1:15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 s="12">
        <f t="shared" si="24"/>
        <v>42185.996527777781</v>
      </c>
      <c r="K1544">
        <v>1434412500</v>
      </c>
      <c r="L1544" t="b">
        <v>0</v>
      </c>
      <c r="M1544">
        <v>1</v>
      </c>
      <c r="N1544" t="b">
        <v>0</v>
      </c>
      <c r="O1544" t="s">
        <v>8287</v>
      </c>
    </row>
    <row r="1545" spans="1:15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 s="12">
        <f t="shared" si="24"/>
        <v>41965.551319444443</v>
      </c>
      <c r="K1545">
        <v>1414066434</v>
      </c>
      <c r="L1545" t="b">
        <v>0</v>
      </c>
      <c r="M1545">
        <v>1</v>
      </c>
      <c r="N1545" t="b">
        <v>0</v>
      </c>
      <c r="O1545" t="s">
        <v>8287</v>
      </c>
    </row>
    <row r="1546" spans="1:15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 s="12">
        <f t="shared" si="24"/>
        <v>42095.012499999997</v>
      </c>
      <c r="K1546">
        <v>1424222024</v>
      </c>
      <c r="L1546" t="b">
        <v>0</v>
      </c>
      <c r="M1546">
        <v>0</v>
      </c>
      <c r="N1546" t="b">
        <v>0</v>
      </c>
      <c r="O1546" t="s">
        <v>8287</v>
      </c>
    </row>
    <row r="1547" spans="1:15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 s="12">
        <f t="shared" si="24"/>
        <v>42065.886111111111</v>
      </c>
      <c r="K1547">
        <v>1422393234</v>
      </c>
      <c r="L1547" t="b">
        <v>0</v>
      </c>
      <c r="M1547">
        <v>1</v>
      </c>
      <c r="N1547" t="b">
        <v>0</v>
      </c>
      <c r="O1547" t="s">
        <v>8287</v>
      </c>
    </row>
    <row r="1548" spans="1:15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 s="12">
        <f t="shared" si="24"/>
        <v>41899.212951388887</v>
      </c>
      <c r="K1548">
        <v>1405746399</v>
      </c>
      <c r="L1548" t="b">
        <v>0</v>
      </c>
      <c r="M1548">
        <v>11</v>
      </c>
      <c r="N1548" t="b">
        <v>0</v>
      </c>
      <c r="O1548" t="s">
        <v>8287</v>
      </c>
    </row>
    <row r="1549" spans="1:15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 s="12">
        <f t="shared" si="24"/>
        <v>42789.426875000005</v>
      </c>
      <c r="K1549">
        <v>1487240082</v>
      </c>
      <c r="L1549" t="b">
        <v>0</v>
      </c>
      <c r="M1549">
        <v>0</v>
      </c>
      <c r="N1549" t="b">
        <v>0</v>
      </c>
      <c r="O1549" t="s">
        <v>8287</v>
      </c>
    </row>
    <row r="1550" spans="1:15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 s="12">
        <f t="shared" si="24"/>
        <v>42316.923842592594</v>
      </c>
      <c r="K1550">
        <v>1444425020</v>
      </c>
      <c r="L1550" t="b">
        <v>0</v>
      </c>
      <c r="M1550">
        <v>1</v>
      </c>
      <c r="N1550" t="b">
        <v>0</v>
      </c>
      <c r="O1550" t="s">
        <v>8287</v>
      </c>
    </row>
    <row r="1551" spans="1:15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 s="12">
        <f t="shared" si="24"/>
        <v>42311.177766203706</v>
      </c>
      <c r="K1551">
        <v>1443928559</v>
      </c>
      <c r="L1551" t="b">
        <v>0</v>
      </c>
      <c r="M1551">
        <v>6</v>
      </c>
      <c r="N1551" t="b">
        <v>0</v>
      </c>
      <c r="O1551" t="s">
        <v>8287</v>
      </c>
    </row>
    <row r="1552" spans="1:15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 s="12">
        <f t="shared" si="24"/>
        <v>42502.449467592596</v>
      </c>
      <c r="K1552">
        <v>1460458034</v>
      </c>
      <c r="L1552" t="b">
        <v>0</v>
      </c>
      <c r="M1552">
        <v>7</v>
      </c>
      <c r="N1552" t="b">
        <v>0</v>
      </c>
      <c r="O1552" t="s">
        <v>8287</v>
      </c>
    </row>
    <row r="1553" spans="1:15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 s="12">
        <f t="shared" si="24"/>
        <v>42151.824525462958</v>
      </c>
      <c r="K1553">
        <v>1430164039</v>
      </c>
      <c r="L1553" t="b">
        <v>0</v>
      </c>
      <c r="M1553">
        <v>0</v>
      </c>
      <c r="N1553" t="b">
        <v>0</v>
      </c>
      <c r="O1553" t="s">
        <v>8287</v>
      </c>
    </row>
    <row r="1554" spans="1:15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 s="12">
        <f t="shared" si="24"/>
        <v>41913.165972222225</v>
      </c>
      <c r="K1554">
        <v>1410366708</v>
      </c>
      <c r="L1554" t="b">
        <v>0</v>
      </c>
      <c r="M1554">
        <v>16</v>
      </c>
      <c r="N1554" t="b">
        <v>0</v>
      </c>
      <c r="O1554" t="s">
        <v>8287</v>
      </c>
    </row>
    <row r="1555" spans="1:15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 s="12">
        <f t="shared" si="24"/>
        <v>42249.282951388886</v>
      </c>
      <c r="K1555">
        <v>1438584447</v>
      </c>
      <c r="L1555" t="b">
        <v>0</v>
      </c>
      <c r="M1555">
        <v>0</v>
      </c>
      <c r="N1555" t="b">
        <v>0</v>
      </c>
      <c r="O1555" t="s">
        <v>8287</v>
      </c>
    </row>
    <row r="1556" spans="1:15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 s="12">
        <f t="shared" si="24"/>
        <v>42218.252199074079</v>
      </c>
      <c r="K1556">
        <v>1435903390</v>
      </c>
      <c r="L1556" t="b">
        <v>0</v>
      </c>
      <c r="M1556">
        <v>0</v>
      </c>
      <c r="N1556" t="b">
        <v>0</v>
      </c>
      <c r="O1556" t="s">
        <v>8287</v>
      </c>
    </row>
    <row r="1557" spans="1:15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 s="12">
        <f t="shared" si="24"/>
        <v>42264.708333333328</v>
      </c>
      <c r="K1557">
        <v>1440513832</v>
      </c>
      <c r="L1557" t="b">
        <v>0</v>
      </c>
      <c r="M1557">
        <v>0</v>
      </c>
      <c r="N1557" t="b">
        <v>0</v>
      </c>
      <c r="O1557" t="s">
        <v>8287</v>
      </c>
    </row>
    <row r="1558" spans="1:15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 s="12">
        <f t="shared" si="24"/>
        <v>42555.153055555551</v>
      </c>
      <c r="K1558">
        <v>1465011624</v>
      </c>
      <c r="L1558" t="b">
        <v>0</v>
      </c>
      <c r="M1558">
        <v>12</v>
      </c>
      <c r="N1558" t="b">
        <v>0</v>
      </c>
      <c r="O1558" t="s">
        <v>8287</v>
      </c>
    </row>
    <row r="1559" spans="1:15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 s="12">
        <f t="shared" si="24"/>
        <v>41902.65315972222</v>
      </c>
      <c r="K1559">
        <v>1408549233</v>
      </c>
      <c r="L1559" t="b">
        <v>0</v>
      </c>
      <c r="M1559">
        <v>1</v>
      </c>
      <c r="N1559" t="b">
        <v>0</v>
      </c>
      <c r="O1559" t="s">
        <v>8287</v>
      </c>
    </row>
    <row r="1560" spans="1:15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 s="12">
        <f t="shared" si="24"/>
        <v>42244.508333333331</v>
      </c>
      <c r="K1560">
        <v>1435656759</v>
      </c>
      <c r="L1560" t="b">
        <v>0</v>
      </c>
      <c r="M1560">
        <v>3</v>
      </c>
      <c r="N1560" t="b">
        <v>0</v>
      </c>
      <c r="O1560" t="s">
        <v>8287</v>
      </c>
    </row>
    <row r="1561" spans="1:15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 s="12">
        <f t="shared" si="24"/>
        <v>42123.053229166668</v>
      </c>
      <c r="K1561">
        <v>1428974199</v>
      </c>
      <c r="L1561" t="b">
        <v>0</v>
      </c>
      <c r="M1561">
        <v>1</v>
      </c>
      <c r="N1561" t="b">
        <v>0</v>
      </c>
      <c r="O1561" t="s">
        <v>8287</v>
      </c>
    </row>
    <row r="1562" spans="1:15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 s="12">
        <f t="shared" si="24"/>
        <v>41956.062418981484</v>
      </c>
      <c r="K1562">
        <v>1414110593</v>
      </c>
      <c r="L1562" t="b">
        <v>0</v>
      </c>
      <c r="M1562">
        <v>4</v>
      </c>
      <c r="N1562" t="b">
        <v>0</v>
      </c>
      <c r="O1562" t="s">
        <v>8287</v>
      </c>
    </row>
    <row r="1563" spans="1:15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 s="12">
        <f t="shared" si="24"/>
        <v>41585.083368055552</v>
      </c>
      <c r="K1563">
        <v>1381194003</v>
      </c>
      <c r="L1563" t="b">
        <v>0</v>
      </c>
      <c r="M1563">
        <v>1</v>
      </c>
      <c r="N1563" t="b">
        <v>0</v>
      </c>
      <c r="O1563" t="s">
        <v>8288</v>
      </c>
    </row>
    <row r="1564" spans="1:15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 s="12">
        <f t="shared" si="24"/>
        <v>40149.034722222219</v>
      </c>
      <c r="K1564">
        <v>1253712916</v>
      </c>
      <c r="L1564" t="b">
        <v>0</v>
      </c>
      <c r="M1564">
        <v>0</v>
      </c>
      <c r="N1564" t="b">
        <v>0</v>
      </c>
      <c r="O1564" t="s">
        <v>8288</v>
      </c>
    </row>
    <row r="1565" spans="1:15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 s="12">
        <f t="shared" si="24"/>
        <v>41712.700821759259</v>
      </c>
      <c r="K1565">
        <v>1389635351</v>
      </c>
      <c r="L1565" t="b">
        <v>0</v>
      </c>
      <c r="M1565">
        <v>2</v>
      </c>
      <c r="N1565" t="b">
        <v>0</v>
      </c>
      <c r="O1565" t="s">
        <v>8288</v>
      </c>
    </row>
    <row r="1566" spans="1:15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 s="12">
        <f t="shared" si="24"/>
        <v>42152.836805555555</v>
      </c>
      <c r="K1566">
        <v>1430124509</v>
      </c>
      <c r="L1566" t="b">
        <v>0</v>
      </c>
      <c r="M1566">
        <v>1</v>
      </c>
      <c r="N1566" t="b">
        <v>0</v>
      </c>
      <c r="O1566" t="s">
        <v>8288</v>
      </c>
    </row>
    <row r="1567" spans="1:15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 s="12">
        <f t="shared" si="24"/>
        <v>40702.729872685188</v>
      </c>
      <c r="K1567">
        <v>1304962261</v>
      </c>
      <c r="L1567" t="b">
        <v>0</v>
      </c>
      <c r="M1567">
        <v>1</v>
      </c>
      <c r="N1567" t="b">
        <v>0</v>
      </c>
      <c r="O1567" t="s">
        <v>8288</v>
      </c>
    </row>
    <row r="1568" spans="1:15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 s="12">
        <f t="shared" si="24"/>
        <v>42578.916666666672</v>
      </c>
      <c r="K1568">
        <v>1467151204</v>
      </c>
      <c r="L1568" t="b">
        <v>0</v>
      </c>
      <c r="M1568">
        <v>59</v>
      </c>
      <c r="N1568" t="b">
        <v>0</v>
      </c>
      <c r="O1568" t="s">
        <v>8288</v>
      </c>
    </row>
    <row r="1569" spans="1:15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 s="12">
        <f t="shared" si="24"/>
        <v>41687</v>
      </c>
      <c r="K1569">
        <v>1391293745</v>
      </c>
      <c r="L1569" t="b">
        <v>0</v>
      </c>
      <c r="M1569">
        <v>13</v>
      </c>
      <c r="N1569" t="b">
        <v>0</v>
      </c>
      <c r="O1569" t="s">
        <v>8288</v>
      </c>
    </row>
    <row r="1570" spans="1:15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 s="12">
        <f t="shared" si="24"/>
        <v>41997.062326388885</v>
      </c>
      <c r="K1570">
        <v>1416360585</v>
      </c>
      <c r="L1570" t="b">
        <v>0</v>
      </c>
      <c r="M1570">
        <v>22</v>
      </c>
      <c r="N1570" t="b">
        <v>0</v>
      </c>
      <c r="O1570" t="s">
        <v>8288</v>
      </c>
    </row>
    <row r="1571" spans="1:15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 s="12">
        <f t="shared" si="24"/>
        <v>41419.679560185185</v>
      </c>
      <c r="K1571">
        <v>1366906714</v>
      </c>
      <c r="L1571" t="b">
        <v>0</v>
      </c>
      <c r="M1571">
        <v>0</v>
      </c>
      <c r="N1571" t="b">
        <v>0</v>
      </c>
      <c r="O1571" t="s">
        <v>8288</v>
      </c>
    </row>
    <row r="1572" spans="1:15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 s="12">
        <f t="shared" si="24"/>
        <v>42468.771782407406</v>
      </c>
      <c r="K1572">
        <v>1457551882</v>
      </c>
      <c r="L1572" t="b">
        <v>0</v>
      </c>
      <c r="M1572">
        <v>52</v>
      </c>
      <c r="N1572" t="b">
        <v>0</v>
      </c>
      <c r="O1572" t="s">
        <v>8288</v>
      </c>
    </row>
    <row r="1573" spans="1:15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 s="12">
        <f t="shared" si="24"/>
        <v>42174.769479166665</v>
      </c>
      <c r="K1573">
        <v>1432146483</v>
      </c>
      <c r="L1573" t="b">
        <v>0</v>
      </c>
      <c r="M1573">
        <v>4</v>
      </c>
      <c r="N1573" t="b">
        <v>0</v>
      </c>
      <c r="O1573" t="s">
        <v>8288</v>
      </c>
    </row>
    <row r="1574" spans="1:15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 s="12">
        <f t="shared" si="24"/>
        <v>42428.999305555553</v>
      </c>
      <c r="K1574">
        <v>1454546859</v>
      </c>
      <c r="L1574" t="b">
        <v>0</v>
      </c>
      <c r="M1574">
        <v>3</v>
      </c>
      <c r="N1574" t="b">
        <v>0</v>
      </c>
      <c r="O1574" t="s">
        <v>8288</v>
      </c>
    </row>
    <row r="1575" spans="1:15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 s="12">
        <f t="shared" si="24"/>
        <v>42826.165972222225</v>
      </c>
      <c r="K1575">
        <v>1487548802</v>
      </c>
      <c r="L1575" t="b">
        <v>0</v>
      </c>
      <c r="M1575">
        <v>3</v>
      </c>
      <c r="N1575" t="b">
        <v>0</v>
      </c>
      <c r="O1575" t="s">
        <v>8288</v>
      </c>
    </row>
    <row r="1576" spans="1:15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 s="12">
        <f t="shared" si="24"/>
        <v>42052.927418981482</v>
      </c>
      <c r="K1576">
        <v>1421187329</v>
      </c>
      <c r="L1576" t="b">
        <v>0</v>
      </c>
      <c r="M1576">
        <v>6</v>
      </c>
      <c r="N1576" t="b">
        <v>0</v>
      </c>
      <c r="O1576" t="s">
        <v>8288</v>
      </c>
    </row>
    <row r="1577" spans="1:15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 s="12">
        <f t="shared" si="24"/>
        <v>41829.524259259255</v>
      </c>
      <c r="K1577">
        <v>1402317296</v>
      </c>
      <c r="L1577" t="b">
        <v>0</v>
      </c>
      <c r="M1577">
        <v>35</v>
      </c>
      <c r="N1577" t="b">
        <v>0</v>
      </c>
      <c r="O1577" t="s">
        <v>8288</v>
      </c>
    </row>
    <row r="1578" spans="1:15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 s="12">
        <f t="shared" si="24"/>
        <v>42185.879259259258</v>
      </c>
      <c r="K1578">
        <v>1431810368</v>
      </c>
      <c r="L1578" t="b">
        <v>0</v>
      </c>
      <c r="M1578">
        <v>10</v>
      </c>
      <c r="N1578" t="b">
        <v>0</v>
      </c>
      <c r="O1578" t="s">
        <v>8288</v>
      </c>
    </row>
    <row r="1579" spans="1:15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 s="12">
        <f t="shared" si="24"/>
        <v>41114.847777777773</v>
      </c>
      <c r="K1579">
        <v>1337977248</v>
      </c>
      <c r="L1579" t="b">
        <v>0</v>
      </c>
      <c r="M1579">
        <v>2</v>
      </c>
      <c r="N1579" t="b">
        <v>0</v>
      </c>
      <c r="O1579" t="s">
        <v>8288</v>
      </c>
    </row>
    <row r="1580" spans="1:15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 s="12">
        <f t="shared" si="24"/>
        <v>40423.083333333336</v>
      </c>
      <c r="K1580">
        <v>1281317691</v>
      </c>
      <c r="L1580" t="b">
        <v>0</v>
      </c>
      <c r="M1580">
        <v>4</v>
      </c>
      <c r="N1580" t="b">
        <v>0</v>
      </c>
      <c r="O1580" t="s">
        <v>8288</v>
      </c>
    </row>
    <row r="1581" spans="1:15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 s="12">
        <f t="shared" si="24"/>
        <v>41514.996423611112</v>
      </c>
      <c r="K1581">
        <v>1374882891</v>
      </c>
      <c r="L1581" t="b">
        <v>0</v>
      </c>
      <c r="M1581">
        <v>2</v>
      </c>
      <c r="N1581" t="b">
        <v>0</v>
      </c>
      <c r="O1581" t="s">
        <v>8288</v>
      </c>
    </row>
    <row r="1582" spans="1:15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 s="12">
        <f t="shared" si="24"/>
        <v>41050.050069444442</v>
      </c>
      <c r="K1582">
        <v>1332378726</v>
      </c>
      <c r="L1582" t="b">
        <v>0</v>
      </c>
      <c r="M1582">
        <v>0</v>
      </c>
      <c r="N1582" t="b">
        <v>0</v>
      </c>
      <c r="O1582" t="s">
        <v>8288</v>
      </c>
    </row>
    <row r="1583" spans="1:15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 s="12">
        <f t="shared" si="24"/>
        <v>42357.448958333334</v>
      </c>
      <c r="K1583">
        <v>1447757190</v>
      </c>
      <c r="L1583" t="b">
        <v>0</v>
      </c>
      <c r="M1583">
        <v>1</v>
      </c>
      <c r="N1583" t="b">
        <v>0</v>
      </c>
      <c r="O1583" t="s">
        <v>8289</v>
      </c>
    </row>
    <row r="1584" spans="1:15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 s="12">
        <f t="shared" si="24"/>
        <v>42303.888888888891</v>
      </c>
      <c r="K1584">
        <v>1440961053</v>
      </c>
      <c r="L1584" t="b">
        <v>0</v>
      </c>
      <c r="M1584">
        <v>3</v>
      </c>
      <c r="N1584" t="b">
        <v>0</v>
      </c>
      <c r="O1584" t="s">
        <v>8289</v>
      </c>
    </row>
    <row r="1585" spans="1:15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 s="12">
        <f t="shared" si="24"/>
        <v>41907.904988425929</v>
      </c>
      <c r="K1585">
        <v>1409089391</v>
      </c>
      <c r="L1585" t="b">
        <v>0</v>
      </c>
      <c r="M1585">
        <v>1</v>
      </c>
      <c r="N1585" t="b">
        <v>0</v>
      </c>
      <c r="O1585" t="s">
        <v>8289</v>
      </c>
    </row>
    <row r="1586" spans="1:15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 s="12">
        <f t="shared" si="24"/>
        <v>41789.649317129632</v>
      </c>
      <c r="K1586">
        <v>1400600101</v>
      </c>
      <c r="L1586" t="b">
        <v>0</v>
      </c>
      <c r="M1586">
        <v>0</v>
      </c>
      <c r="N1586" t="b">
        <v>0</v>
      </c>
      <c r="O1586" t="s">
        <v>8289</v>
      </c>
    </row>
    <row r="1587" spans="1:15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 s="12">
        <f t="shared" si="24"/>
        <v>42729.458333333328</v>
      </c>
      <c r="K1587">
        <v>1480800568</v>
      </c>
      <c r="L1587" t="b">
        <v>0</v>
      </c>
      <c r="M1587">
        <v>12</v>
      </c>
      <c r="N1587" t="b">
        <v>0</v>
      </c>
      <c r="O1587" t="s">
        <v>8289</v>
      </c>
    </row>
    <row r="1588" spans="1:15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 s="12">
        <f t="shared" si="24"/>
        <v>42099.062754629631</v>
      </c>
      <c r="K1588">
        <v>1425609022</v>
      </c>
      <c r="L1588" t="b">
        <v>0</v>
      </c>
      <c r="M1588">
        <v>0</v>
      </c>
      <c r="N1588" t="b">
        <v>0</v>
      </c>
      <c r="O1588" t="s">
        <v>8289</v>
      </c>
    </row>
    <row r="1589" spans="1:15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 s="12">
        <f t="shared" si="24"/>
        <v>41986.950983796298</v>
      </c>
      <c r="K1589">
        <v>1415918965</v>
      </c>
      <c r="L1589" t="b">
        <v>0</v>
      </c>
      <c r="M1589">
        <v>1</v>
      </c>
      <c r="N1589" t="b">
        <v>0</v>
      </c>
      <c r="O1589" t="s">
        <v>8289</v>
      </c>
    </row>
    <row r="1590" spans="1:15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 s="12">
        <f t="shared" si="24"/>
        <v>42035.841666666667</v>
      </c>
      <c r="K1590">
        <v>1420091999</v>
      </c>
      <c r="L1590" t="b">
        <v>0</v>
      </c>
      <c r="M1590">
        <v>0</v>
      </c>
      <c r="N1590" t="b">
        <v>0</v>
      </c>
      <c r="O1590" t="s">
        <v>8289</v>
      </c>
    </row>
    <row r="1591" spans="1:15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 s="12">
        <f t="shared" si="24"/>
        <v>42286.984791666662</v>
      </c>
      <c r="K1591">
        <v>1441841886</v>
      </c>
      <c r="L1591" t="b">
        <v>0</v>
      </c>
      <c r="M1591">
        <v>0</v>
      </c>
      <c r="N1591" t="b">
        <v>0</v>
      </c>
      <c r="O1591" t="s">
        <v>8289</v>
      </c>
    </row>
    <row r="1592" spans="1:15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 s="12">
        <f t="shared" si="24"/>
        <v>42270.857222222221</v>
      </c>
      <c r="K1592">
        <v>1440448464</v>
      </c>
      <c r="L1592" t="b">
        <v>0</v>
      </c>
      <c r="M1592">
        <v>2</v>
      </c>
      <c r="N1592" t="b">
        <v>0</v>
      </c>
      <c r="O1592" t="s">
        <v>8289</v>
      </c>
    </row>
    <row r="1593" spans="1:15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 s="12">
        <f t="shared" si="24"/>
        <v>42463.68450231482</v>
      </c>
      <c r="K1593">
        <v>1457112341</v>
      </c>
      <c r="L1593" t="b">
        <v>0</v>
      </c>
      <c r="M1593">
        <v>92</v>
      </c>
      <c r="N1593" t="b">
        <v>0</v>
      </c>
      <c r="O1593" t="s">
        <v>8289</v>
      </c>
    </row>
    <row r="1594" spans="1:15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 s="12">
        <f t="shared" si="24"/>
        <v>42091.031076388885</v>
      </c>
      <c r="K1594">
        <v>1423619085</v>
      </c>
      <c r="L1594" t="b">
        <v>0</v>
      </c>
      <c r="M1594">
        <v>0</v>
      </c>
      <c r="N1594" t="b">
        <v>0</v>
      </c>
      <c r="O1594" t="s">
        <v>8289</v>
      </c>
    </row>
    <row r="1595" spans="1:15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 s="12">
        <f t="shared" si="24"/>
        <v>42063.845543981486</v>
      </c>
      <c r="K1595">
        <v>1422562655</v>
      </c>
      <c r="L1595" t="b">
        <v>0</v>
      </c>
      <c r="M1595">
        <v>3</v>
      </c>
      <c r="N1595" t="b">
        <v>0</v>
      </c>
      <c r="O1595" t="s">
        <v>8289</v>
      </c>
    </row>
    <row r="1596" spans="1:15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 s="12">
        <f t="shared" si="24"/>
        <v>42505.681250000001</v>
      </c>
      <c r="K1596">
        <v>1458147982</v>
      </c>
      <c r="L1596" t="b">
        <v>0</v>
      </c>
      <c r="M1596">
        <v>10</v>
      </c>
      <c r="N1596" t="b">
        <v>0</v>
      </c>
      <c r="O1596" t="s">
        <v>8289</v>
      </c>
    </row>
    <row r="1597" spans="1:15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 s="12">
        <f t="shared" si="24"/>
        <v>41808.842361111107</v>
      </c>
      <c r="K1597">
        <v>1400634728</v>
      </c>
      <c r="L1597" t="b">
        <v>0</v>
      </c>
      <c r="M1597">
        <v>7</v>
      </c>
      <c r="N1597" t="b">
        <v>0</v>
      </c>
      <c r="O1597" t="s">
        <v>8289</v>
      </c>
    </row>
    <row r="1598" spans="1:15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 s="12">
        <f t="shared" si="24"/>
        <v>41986.471863425926</v>
      </c>
      <c r="K1598">
        <v>1414577969</v>
      </c>
      <c r="L1598" t="b">
        <v>0</v>
      </c>
      <c r="M1598">
        <v>3</v>
      </c>
      <c r="N1598" t="b">
        <v>0</v>
      </c>
      <c r="O1598" t="s">
        <v>8289</v>
      </c>
    </row>
    <row r="1599" spans="1:15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 s="12">
        <f t="shared" si="24"/>
        <v>42633.354131944448</v>
      </c>
      <c r="K1599">
        <v>1471768197</v>
      </c>
      <c r="L1599" t="b">
        <v>0</v>
      </c>
      <c r="M1599">
        <v>0</v>
      </c>
      <c r="N1599" t="b">
        <v>0</v>
      </c>
      <c r="O1599" t="s">
        <v>8289</v>
      </c>
    </row>
    <row r="1600" spans="1:15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 s="12">
        <f t="shared" si="24"/>
        <v>42211.667337962965</v>
      </c>
      <c r="K1600">
        <v>1432742458</v>
      </c>
      <c r="L1600" t="b">
        <v>0</v>
      </c>
      <c r="M1600">
        <v>1</v>
      </c>
      <c r="N1600" t="b">
        <v>0</v>
      </c>
      <c r="O1600" t="s">
        <v>8289</v>
      </c>
    </row>
    <row r="1601" spans="1:15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 s="12">
        <f t="shared" si="24"/>
        <v>42468.497407407413</v>
      </c>
      <c r="K1601">
        <v>1457528176</v>
      </c>
      <c r="L1601" t="b">
        <v>0</v>
      </c>
      <c r="M1601">
        <v>0</v>
      </c>
      <c r="N1601" t="b">
        <v>0</v>
      </c>
      <c r="O1601" t="s">
        <v>8289</v>
      </c>
    </row>
    <row r="1602" spans="1:15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 s="12">
        <f t="shared" si="24"/>
        <v>41835.21597222222</v>
      </c>
      <c r="K1602">
        <v>1401585752</v>
      </c>
      <c r="L1602" t="b">
        <v>0</v>
      </c>
      <c r="M1602">
        <v>9</v>
      </c>
      <c r="N1602" t="b">
        <v>0</v>
      </c>
      <c r="O1602" t="s">
        <v>8289</v>
      </c>
    </row>
    <row r="1603" spans="1:15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 s="12">
        <f t="shared" ref="J1603:J1666" si="25">(I1603/86400)+DATE(1970,1,1)</f>
        <v>40668.092974537038</v>
      </c>
      <c r="K1603">
        <v>1301969633</v>
      </c>
      <c r="L1603" t="b">
        <v>0</v>
      </c>
      <c r="M1603">
        <v>56</v>
      </c>
      <c r="N1603" t="b">
        <v>1</v>
      </c>
      <c r="O1603" t="s">
        <v>8274</v>
      </c>
    </row>
    <row r="1604" spans="1:15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 s="12">
        <f t="shared" si="25"/>
        <v>40830.958333333336</v>
      </c>
      <c r="K1604">
        <v>1314947317</v>
      </c>
      <c r="L1604" t="b">
        <v>0</v>
      </c>
      <c r="M1604">
        <v>32</v>
      </c>
      <c r="N1604" t="b">
        <v>1</v>
      </c>
      <c r="O1604" t="s">
        <v>8274</v>
      </c>
    </row>
    <row r="1605" spans="1:15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 s="12">
        <f t="shared" si="25"/>
        <v>40936.169664351852</v>
      </c>
      <c r="K1605">
        <v>1322539459</v>
      </c>
      <c r="L1605" t="b">
        <v>0</v>
      </c>
      <c r="M1605">
        <v>30</v>
      </c>
      <c r="N1605" t="b">
        <v>1</v>
      </c>
      <c r="O1605" t="s">
        <v>8274</v>
      </c>
    </row>
    <row r="1606" spans="1:15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 s="12">
        <f t="shared" si="25"/>
        <v>40985.803645833337</v>
      </c>
      <c r="K1606">
        <v>1328559435</v>
      </c>
      <c r="L1606" t="b">
        <v>0</v>
      </c>
      <c r="M1606">
        <v>70</v>
      </c>
      <c r="N1606" t="b">
        <v>1</v>
      </c>
      <c r="O1606" t="s">
        <v>8274</v>
      </c>
    </row>
    <row r="1607" spans="1:15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 s="12">
        <f t="shared" si="25"/>
        <v>40756.291666666664</v>
      </c>
      <c r="K1607">
        <v>1311380313</v>
      </c>
      <c r="L1607" t="b">
        <v>0</v>
      </c>
      <c r="M1607">
        <v>44</v>
      </c>
      <c r="N1607" t="b">
        <v>1</v>
      </c>
      <c r="O1607" t="s">
        <v>8274</v>
      </c>
    </row>
    <row r="1608" spans="1:15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 s="12">
        <f t="shared" si="25"/>
        <v>40626.069884259261</v>
      </c>
      <c r="K1608">
        <v>1293158438</v>
      </c>
      <c r="L1608" t="b">
        <v>0</v>
      </c>
      <c r="M1608">
        <v>92</v>
      </c>
      <c r="N1608" t="b">
        <v>1</v>
      </c>
      <c r="O1608" t="s">
        <v>8274</v>
      </c>
    </row>
    <row r="1609" spans="1:15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 s="12">
        <f t="shared" si="25"/>
        <v>41074.80846064815</v>
      </c>
      <c r="K1609">
        <v>1337887451</v>
      </c>
      <c r="L1609" t="b">
        <v>0</v>
      </c>
      <c r="M1609">
        <v>205</v>
      </c>
      <c r="N1609" t="b">
        <v>1</v>
      </c>
      <c r="O1609" t="s">
        <v>8274</v>
      </c>
    </row>
    <row r="1610" spans="1:15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 s="12">
        <f t="shared" si="25"/>
        <v>41640.226388888885</v>
      </c>
      <c r="K1610">
        <v>1385754986</v>
      </c>
      <c r="L1610" t="b">
        <v>0</v>
      </c>
      <c r="M1610">
        <v>23</v>
      </c>
      <c r="N1610" t="b">
        <v>1</v>
      </c>
      <c r="O1610" t="s">
        <v>8274</v>
      </c>
    </row>
    <row r="1611" spans="1:15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 s="12">
        <f t="shared" si="25"/>
        <v>40849.333333333336</v>
      </c>
      <c r="K1611">
        <v>1315612909</v>
      </c>
      <c r="L1611" t="b">
        <v>0</v>
      </c>
      <c r="M1611">
        <v>4</v>
      </c>
      <c r="N1611" t="b">
        <v>1</v>
      </c>
      <c r="O1611" t="s">
        <v>8274</v>
      </c>
    </row>
    <row r="1612" spans="1:15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 s="12">
        <f t="shared" si="25"/>
        <v>41258.924884259257</v>
      </c>
      <c r="K1612">
        <v>1353017510</v>
      </c>
      <c r="L1612" t="b">
        <v>0</v>
      </c>
      <c r="M1612">
        <v>112</v>
      </c>
      <c r="N1612" t="b">
        <v>1</v>
      </c>
      <c r="O1612" t="s">
        <v>8274</v>
      </c>
    </row>
    <row r="1613" spans="1:15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 s="12">
        <f t="shared" si="25"/>
        <v>41430.00037037037</v>
      </c>
      <c r="K1613">
        <v>1368576032</v>
      </c>
      <c r="L1613" t="b">
        <v>0</v>
      </c>
      <c r="M1613">
        <v>27</v>
      </c>
      <c r="N1613" t="b">
        <v>1</v>
      </c>
      <c r="O1613" t="s">
        <v>8274</v>
      </c>
    </row>
    <row r="1614" spans="1:15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 s="12">
        <f t="shared" si="25"/>
        <v>41276.874814814815</v>
      </c>
      <c r="K1614">
        <v>1354568384</v>
      </c>
      <c r="L1614" t="b">
        <v>0</v>
      </c>
      <c r="M1614">
        <v>11</v>
      </c>
      <c r="N1614" t="b">
        <v>1</v>
      </c>
      <c r="O1614" t="s">
        <v>8274</v>
      </c>
    </row>
    <row r="1615" spans="1:15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 s="12">
        <f t="shared" si="25"/>
        <v>41112.069467592592</v>
      </c>
      <c r="K1615">
        <v>1340329202</v>
      </c>
      <c r="L1615" t="b">
        <v>0</v>
      </c>
      <c r="M1615">
        <v>26</v>
      </c>
      <c r="N1615" t="b">
        <v>1</v>
      </c>
      <c r="O1615" t="s">
        <v>8274</v>
      </c>
    </row>
    <row r="1616" spans="1:15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 s="12">
        <f t="shared" si="25"/>
        <v>41854.708333333336</v>
      </c>
      <c r="K1616">
        <v>1401924769</v>
      </c>
      <c r="L1616" t="b">
        <v>0</v>
      </c>
      <c r="M1616">
        <v>77</v>
      </c>
      <c r="N1616" t="b">
        <v>1</v>
      </c>
      <c r="O1616" t="s">
        <v>8274</v>
      </c>
    </row>
    <row r="1617" spans="1:15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 s="12">
        <f t="shared" si="25"/>
        <v>40890.092546296299</v>
      </c>
      <c r="K1617">
        <v>1319850796</v>
      </c>
      <c r="L1617" t="b">
        <v>0</v>
      </c>
      <c r="M1617">
        <v>136</v>
      </c>
      <c r="N1617" t="b">
        <v>1</v>
      </c>
      <c r="O1617" t="s">
        <v>8274</v>
      </c>
    </row>
    <row r="1618" spans="1:15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 s="12">
        <f t="shared" si="25"/>
        <v>41235.916666666664</v>
      </c>
      <c r="K1618">
        <v>1350061821</v>
      </c>
      <c r="L1618" t="b">
        <v>0</v>
      </c>
      <c r="M1618">
        <v>157</v>
      </c>
      <c r="N1618" t="b">
        <v>1</v>
      </c>
      <c r="O1618" t="s">
        <v>8274</v>
      </c>
    </row>
    <row r="1619" spans="1:15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 s="12">
        <f t="shared" si="25"/>
        <v>41579.791666666664</v>
      </c>
      <c r="K1619">
        <v>1380470188</v>
      </c>
      <c r="L1619" t="b">
        <v>0</v>
      </c>
      <c r="M1619">
        <v>158</v>
      </c>
      <c r="N1619" t="b">
        <v>1</v>
      </c>
      <c r="O1619" t="s">
        <v>8274</v>
      </c>
    </row>
    <row r="1620" spans="1:15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 s="12">
        <f t="shared" si="25"/>
        <v>41341.654340277775</v>
      </c>
      <c r="K1620">
        <v>1359301335</v>
      </c>
      <c r="L1620" t="b">
        <v>0</v>
      </c>
      <c r="M1620">
        <v>27</v>
      </c>
      <c r="N1620" t="b">
        <v>1</v>
      </c>
      <c r="O1620" t="s">
        <v>8274</v>
      </c>
    </row>
    <row r="1621" spans="1:15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 s="12">
        <f t="shared" si="25"/>
        <v>41897.186180555553</v>
      </c>
      <c r="K1621">
        <v>1408940886</v>
      </c>
      <c r="L1621" t="b">
        <v>0</v>
      </c>
      <c r="M1621">
        <v>23</v>
      </c>
      <c r="N1621" t="b">
        <v>1</v>
      </c>
      <c r="O1621" t="s">
        <v>8274</v>
      </c>
    </row>
    <row r="1622" spans="1:15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 s="12">
        <f t="shared" si="25"/>
        <v>41328.339583333334</v>
      </c>
      <c r="K1622">
        <v>1361002140</v>
      </c>
      <c r="L1622" t="b">
        <v>0</v>
      </c>
      <c r="M1622">
        <v>17</v>
      </c>
      <c r="N1622" t="b">
        <v>1</v>
      </c>
      <c r="O1622" t="s">
        <v>8274</v>
      </c>
    </row>
    <row r="1623" spans="1:15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 s="12">
        <f t="shared" si="25"/>
        <v>41057.165972222225</v>
      </c>
      <c r="K1623">
        <v>1333550015</v>
      </c>
      <c r="L1623" t="b">
        <v>0</v>
      </c>
      <c r="M1623">
        <v>37</v>
      </c>
      <c r="N1623" t="b">
        <v>1</v>
      </c>
      <c r="O1623" t="s">
        <v>8274</v>
      </c>
    </row>
    <row r="1624" spans="1:15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 s="12">
        <f t="shared" si="25"/>
        <v>41990.332638888889</v>
      </c>
      <c r="K1624">
        <v>1415343874</v>
      </c>
      <c r="L1624" t="b">
        <v>0</v>
      </c>
      <c r="M1624">
        <v>65</v>
      </c>
      <c r="N1624" t="b">
        <v>1</v>
      </c>
      <c r="O1624" t="s">
        <v>8274</v>
      </c>
    </row>
    <row r="1625" spans="1:15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 s="12">
        <f t="shared" si="25"/>
        <v>41513.688530092593</v>
      </c>
      <c r="K1625">
        <v>1372437089</v>
      </c>
      <c r="L1625" t="b">
        <v>0</v>
      </c>
      <c r="M1625">
        <v>18</v>
      </c>
      <c r="N1625" t="b">
        <v>1</v>
      </c>
      <c r="O1625" t="s">
        <v>8274</v>
      </c>
    </row>
    <row r="1626" spans="1:15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 s="12">
        <f t="shared" si="25"/>
        <v>41283.367303240739</v>
      </c>
      <c r="K1626">
        <v>1354265335</v>
      </c>
      <c r="L1626" t="b">
        <v>0</v>
      </c>
      <c r="M1626">
        <v>25</v>
      </c>
      <c r="N1626" t="b">
        <v>1</v>
      </c>
      <c r="O1626" t="s">
        <v>8274</v>
      </c>
    </row>
    <row r="1627" spans="1:15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 s="12">
        <f t="shared" si="25"/>
        <v>41163.699687500004</v>
      </c>
      <c r="K1627">
        <v>1344962853</v>
      </c>
      <c r="L1627" t="b">
        <v>0</v>
      </c>
      <c r="M1627">
        <v>104</v>
      </c>
      <c r="N1627" t="b">
        <v>1</v>
      </c>
      <c r="O1627" t="s">
        <v>8274</v>
      </c>
    </row>
    <row r="1628" spans="1:15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 s="12">
        <f t="shared" si="25"/>
        <v>41609.889664351853</v>
      </c>
      <c r="K1628">
        <v>1383337267</v>
      </c>
      <c r="L1628" t="b">
        <v>0</v>
      </c>
      <c r="M1628">
        <v>108</v>
      </c>
      <c r="N1628" t="b">
        <v>1</v>
      </c>
      <c r="O1628" t="s">
        <v>8274</v>
      </c>
    </row>
    <row r="1629" spans="1:15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 s="12">
        <f t="shared" si="25"/>
        <v>41239.207638888889</v>
      </c>
      <c r="K1629">
        <v>1351011489</v>
      </c>
      <c r="L1629" t="b">
        <v>0</v>
      </c>
      <c r="M1629">
        <v>38</v>
      </c>
      <c r="N1629" t="b">
        <v>1</v>
      </c>
      <c r="O1629" t="s">
        <v>8274</v>
      </c>
    </row>
    <row r="1630" spans="1:15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 s="12">
        <f t="shared" si="25"/>
        <v>41807.737060185187</v>
      </c>
      <c r="K1630">
        <v>1400175682</v>
      </c>
      <c r="L1630" t="b">
        <v>0</v>
      </c>
      <c r="M1630">
        <v>88</v>
      </c>
      <c r="N1630" t="b">
        <v>1</v>
      </c>
      <c r="O1630" t="s">
        <v>8274</v>
      </c>
    </row>
    <row r="1631" spans="1:15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 s="12">
        <f t="shared" si="25"/>
        <v>41690.867280092592</v>
      </c>
      <c r="K1631">
        <v>1389041333</v>
      </c>
      <c r="L1631" t="b">
        <v>0</v>
      </c>
      <c r="M1631">
        <v>82</v>
      </c>
      <c r="N1631" t="b">
        <v>1</v>
      </c>
      <c r="O1631" t="s">
        <v>8274</v>
      </c>
    </row>
    <row r="1632" spans="1:15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 s="12">
        <f t="shared" si="25"/>
        <v>40970.290972222225</v>
      </c>
      <c r="K1632">
        <v>1328040375</v>
      </c>
      <c r="L1632" t="b">
        <v>0</v>
      </c>
      <c r="M1632">
        <v>126</v>
      </c>
      <c r="N1632" t="b">
        <v>1</v>
      </c>
      <c r="O1632" t="s">
        <v>8274</v>
      </c>
    </row>
    <row r="1633" spans="1:15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 s="12">
        <f t="shared" si="25"/>
        <v>41194.859502314815</v>
      </c>
      <c r="K1633">
        <v>1347482261</v>
      </c>
      <c r="L1633" t="b">
        <v>0</v>
      </c>
      <c r="M1633">
        <v>133</v>
      </c>
      <c r="N1633" t="b">
        <v>1</v>
      </c>
      <c r="O1633" t="s">
        <v>8274</v>
      </c>
    </row>
    <row r="1634" spans="1:15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 s="12">
        <f t="shared" si="25"/>
        <v>40810.340902777782</v>
      </c>
      <c r="K1634">
        <v>1311667854</v>
      </c>
      <c r="L1634" t="b">
        <v>0</v>
      </c>
      <c r="M1634">
        <v>47</v>
      </c>
      <c r="N1634" t="b">
        <v>1</v>
      </c>
      <c r="O1634" t="s">
        <v>8274</v>
      </c>
    </row>
    <row r="1635" spans="1:15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 s="12">
        <f t="shared" si="25"/>
        <v>40924.208333333336</v>
      </c>
      <c r="K1635">
        <v>1324329156</v>
      </c>
      <c r="L1635" t="b">
        <v>0</v>
      </c>
      <c r="M1635">
        <v>58</v>
      </c>
      <c r="N1635" t="b">
        <v>1</v>
      </c>
      <c r="O1635" t="s">
        <v>8274</v>
      </c>
    </row>
    <row r="1636" spans="1:15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 s="12">
        <f t="shared" si="25"/>
        <v>40696.249305555553</v>
      </c>
      <c r="K1636">
        <v>1303706001</v>
      </c>
      <c r="L1636" t="b">
        <v>0</v>
      </c>
      <c r="M1636">
        <v>32</v>
      </c>
      <c r="N1636" t="b">
        <v>1</v>
      </c>
      <c r="O1636" t="s">
        <v>8274</v>
      </c>
    </row>
    <row r="1637" spans="1:15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 s="12">
        <f t="shared" si="25"/>
        <v>42562.868761574078</v>
      </c>
      <c r="K1637">
        <v>1463086261</v>
      </c>
      <c r="L1637" t="b">
        <v>0</v>
      </c>
      <c r="M1637">
        <v>37</v>
      </c>
      <c r="N1637" t="b">
        <v>1</v>
      </c>
      <c r="O1637" t="s">
        <v>8274</v>
      </c>
    </row>
    <row r="1638" spans="1:15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 s="12">
        <f t="shared" si="25"/>
        <v>40706.166666666664</v>
      </c>
      <c r="K1638">
        <v>1304129088</v>
      </c>
      <c r="L1638" t="b">
        <v>0</v>
      </c>
      <c r="M1638">
        <v>87</v>
      </c>
      <c r="N1638" t="b">
        <v>1</v>
      </c>
      <c r="O1638" t="s">
        <v>8274</v>
      </c>
    </row>
    <row r="1639" spans="1:15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 s="12">
        <f t="shared" si="25"/>
        <v>40178.985416666663</v>
      </c>
      <c r="K1639">
        <v>1257444140</v>
      </c>
      <c r="L1639" t="b">
        <v>0</v>
      </c>
      <c r="M1639">
        <v>15</v>
      </c>
      <c r="N1639" t="b">
        <v>1</v>
      </c>
      <c r="O1639" t="s">
        <v>8274</v>
      </c>
    </row>
    <row r="1640" spans="1:15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 s="12">
        <f t="shared" si="25"/>
        <v>41333.892361111109</v>
      </c>
      <c r="K1640">
        <v>1358180968</v>
      </c>
      <c r="L1640" t="b">
        <v>0</v>
      </c>
      <c r="M1640">
        <v>27</v>
      </c>
      <c r="N1640" t="b">
        <v>1</v>
      </c>
      <c r="O1640" t="s">
        <v>8274</v>
      </c>
    </row>
    <row r="1641" spans="1:15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 s="12">
        <f t="shared" si="25"/>
        <v>40971.652372685188</v>
      </c>
      <c r="K1641">
        <v>1328197165</v>
      </c>
      <c r="L1641" t="b">
        <v>0</v>
      </c>
      <c r="M1641">
        <v>19</v>
      </c>
      <c r="N1641" t="b">
        <v>1</v>
      </c>
      <c r="O1641" t="s">
        <v>8274</v>
      </c>
    </row>
    <row r="1642" spans="1:15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 s="12">
        <f t="shared" si="25"/>
        <v>40393.082638888889</v>
      </c>
      <c r="K1642">
        <v>1279603955</v>
      </c>
      <c r="L1642" t="b">
        <v>0</v>
      </c>
      <c r="M1642">
        <v>17</v>
      </c>
      <c r="N1642" t="b">
        <v>1</v>
      </c>
      <c r="O1642" t="s">
        <v>8274</v>
      </c>
    </row>
    <row r="1643" spans="1:15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 s="12">
        <f t="shared" si="25"/>
        <v>41992.596574074079</v>
      </c>
      <c r="K1643">
        <v>1416406744</v>
      </c>
      <c r="L1643" t="b">
        <v>0</v>
      </c>
      <c r="M1643">
        <v>26</v>
      </c>
      <c r="N1643" t="b">
        <v>1</v>
      </c>
      <c r="O1643" t="s">
        <v>8290</v>
      </c>
    </row>
    <row r="1644" spans="1:15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 s="12">
        <f t="shared" si="25"/>
        <v>40708.024618055555</v>
      </c>
      <c r="K1644">
        <v>1306283727</v>
      </c>
      <c r="L1644" t="b">
        <v>0</v>
      </c>
      <c r="M1644">
        <v>28</v>
      </c>
      <c r="N1644" t="b">
        <v>1</v>
      </c>
      <c r="O1644" t="s">
        <v>8290</v>
      </c>
    </row>
    <row r="1645" spans="1:15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 s="12">
        <f t="shared" si="25"/>
        <v>41176.824212962965</v>
      </c>
      <c r="K1645">
        <v>1345924012</v>
      </c>
      <c r="L1645" t="b">
        <v>0</v>
      </c>
      <c r="M1645">
        <v>37</v>
      </c>
      <c r="N1645" t="b">
        <v>1</v>
      </c>
      <c r="O1645" t="s">
        <v>8290</v>
      </c>
    </row>
    <row r="1646" spans="1:15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 s="12">
        <f t="shared" si="25"/>
        <v>41235.101388888885</v>
      </c>
      <c r="K1646">
        <v>1348363560</v>
      </c>
      <c r="L1646" t="b">
        <v>0</v>
      </c>
      <c r="M1646">
        <v>128</v>
      </c>
      <c r="N1646" t="b">
        <v>1</v>
      </c>
      <c r="O1646" t="s">
        <v>8290</v>
      </c>
    </row>
    <row r="1647" spans="1:15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 s="12">
        <f t="shared" si="25"/>
        <v>41535.617361111115</v>
      </c>
      <c r="K1647">
        <v>1378306140</v>
      </c>
      <c r="L1647" t="b">
        <v>0</v>
      </c>
      <c r="M1647">
        <v>10</v>
      </c>
      <c r="N1647" t="b">
        <v>1</v>
      </c>
      <c r="O1647" t="s">
        <v>8290</v>
      </c>
    </row>
    <row r="1648" spans="1:15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 s="12">
        <f t="shared" si="25"/>
        <v>41865.757638888885</v>
      </c>
      <c r="K1648">
        <v>1405248503</v>
      </c>
      <c r="L1648" t="b">
        <v>0</v>
      </c>
      <c r="M1648">
        <v>83</v>
      </c>
      <c r="N1648" t="b">
        <v>1</v>
      </c>
      <c r="O1648" t="s">
        <v>8290</v>
      </c>
    </row>
    <row r="1649" spans="1:15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 s="12">
        <f t="shared" si="25"/>
        <v>41069.409456018519</v>
      </c>
      <c r="K1649">
        <v>1336643377</v>
      </c>
      <c r="L1649" t="b">
        <v>0</v>
      </c>
      <c r="M1649">
        <v>46</v>
      </c>
      <c r="N1649" t="b">
        <v>1</v>
      </c>
      <c r="O1649" t="s">
        <v>8290</v>
      </c>
    </row>
    <row r="1650" spans="1:15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 s="12">
        <f t="shared" si="25"/>
        <v>40622.662986111114</v>
      </c>
      <c r="K1650">
        <v>1298048082</v>
      </c>
      <c r="L1650" t="b">
        <v>0</v>
      </c>
      <c r="M1650">
        <v>90</v>
      </c>
      <c r="N1650" t="b">
        <v>1</v>
      </c>
      <c r="O1650" t="s">
        <v>8290</v>
      </c>
    </row>
    <row r="1651" spans="1:15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 s="12">
        <f t="shared" si="25"/>
        <v>41782.684664351851</v>
      </c>
      <c r="K1651">
        <v>1396974355</v>
      </c>
      <c r="L1651" t="b">
        <v>0</v>
      </c>
      <c r="M1651">
        <v>81</v>
      </c>
      <c r="N1651" t="b">
        <v>1</v>
      </c>
      <c r="O1651" t="s">
        <v>8290</v>
      </c>
    </row>
    <row r="1652" spans="1:15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 s="12">
        <f t="shared" si="25"/>
        <v>41556.435613425929</v>
      </c>
      <c r="K1652">
        <v>1378722437</v>
      </c>
      <c r="L1652" t="b">
        <v>0</v>
      </c>
      <c r="M1652">
        <v>32</v>
      </c>
      <c r="N1652" t="b">
        <v>1</v>
      </c>
      <c r="O1652" t="s">
        <v>8290</v>
      </c>
    </row>
    <row r="1653" spans="1:15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 s="12">
        <f t="shared" si="25"/>
        <v>40659.290972222225</v>
      </c>
      <c r="K1653">
        <v>1300916220</v>
      </c>
      <c r="L1653" t="b">
        <v>0</v>
      </c>
      <c r="M1653">
        <v>20</v>
      </c>
      <c r="N1653" t="b">
        <v>1</v>
      </c>
      <c r="O1653" t="s">
        <v>8290</v>
      </c>
    </row>
    <row r="1654" spans="1:15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 s="12">
        <f t="shared" si="25"/>
        <v>41602.534641203703</v>
      </c>
      <c r="K1654">
        <v>1382701793</v>
      </c>
      <c r="L1654" t="b">
        <v>0</v>
      </c>
      <c r="M1654">
        <v>70</v>
      </c>
      <c r="N1654" t="b">
        <v>1</v>
      </c>
      <c r="O1654" t="s">
        <v>8290</v>
      </c>
    </row>
    <row r="1655" spans="1:15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 s="12">
        <f t="shared" si="25"/>
        <v>40657.834444444445</v>
      </c>
      <c r="K1655">
        <v>1300996896</v>
      </c>
      <c r="L1655" t="b">
        <v>0</v>
      </c>
      <c r="M1655">
        <v>168</v>
      </c>
      <c r="N1655" t="b">
        <v>1</v>
      </c>
      <c r="O1655" t="s">
        <v>8290</v>
      </c>
    </row>
    <row r="1656" spans="1:15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 s="12">
        <f t="shared" si="25"/>
        <v>41017.890740740739</v>
      </c>
      <c r="K1656">
        <v>1332192160</v>
      </c>
      <c r="L1656" t="b">
        <v>0</v>
      </c>
      <c r="M1656">
        <v>34</v>
      </c>
      <c r="N1656" t="b">
        <v>1</v>
      </c>
      <c r="O1656" t="s">
        <v>8290</v>
      </c>
    </row>
    <row r="1657" spans="1:15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 s="12">
        <f t="shared" si="25"/>
        <v>41004.750231481477</v>
      </c>
      <c r="K1657">
        <v>1331060420</v>
      </c>
      <c r="L1657" t="b">
        <v>0</v>
      </c>
      <c r="M1657">
        <v>48</v>
      </c>
      <c r="N1657" t="b">
        <v>1</v>
      </c>
      <c r="O1657" t="s">
        <v>8290</v>
      </c>
    </row>
    <row r="1658" spans="1:15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 s="12">
        <f t="shared" si="25"/>
        <v>41256.928842592592</v>
      </c>
      <c r="K1658">
        <v>1352845052</v>
      </c>
      <c r="L1658" t="b">
        <v>0</v>
      </c>
      <c r="M1658">
        <v>48</v>
      </c>
      <c r="N1658" t="b">
        <v>1</v>
      </c>
      <c r="O1658" t="s">
        <v>8290</v>
      </c>
    </row>
    <row r="1659" spans="1:15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 s="12">
        <f t="shared" si="25"/>
        <v>41053.782037037039</v>
      </c>
      <c r="K1659">
        <v>1335293168</v>
      </c>
      <c r="L1659" t="b">
        <v>0</v>
      </c>
      <c r="M1659">
        <v>221</v>
      </c>
      <c r="N1659" t="b">
        <v>1</v>
      </c>
      <c r="O1659" t="s">
        <v>8290</v>
      </c>
    </row>
    <row r="1660" spans="1:15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 s="12">
        <f t="shared" si="25"/>
        <v>41261.597222222219</v>
      </c>
      <c r="K1660">
        <v>1352524767</v>
      </c>
      <c r="L1660" t="b">
        <v>0</v>
      </c>
      <c r="M1660">
        <v>107</v>
      </c>
      <c r="N1660" t="b">
        <v>1</v>
      </c>
      <c r="O1660" t="s">
        <v>8290</v>
      </c>
    </row>
    <row r="1661" spans="1:15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 s="12">
        <f t="shared" si="25"/>
        <v>41625.5</v>
      </c>
      <c r="K1661">
        <v>1384811721</v>
      </c>
      <c r="L1661" t="b">
        <v>0</v>
      </c>
      <c r="M1661">
        <v>45</v>
      </c>
      <c r="N1661" t="b">
        <v>1</v>
      </c>
      <c r="O1661" t="s">
        <v>8290</v>
      </c>
    </row>
    <row r="1662" spans="1:15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 s="12">
        <f t="shared" si="25"/>
        <v>42490.915972222225</v>
      </c>
      <c r="K1662">
        <v>1459355950</v>
      </c>
      <c r="L1662" t="b">
        <v>0</v>
      </c>
      <c r="M1662">
        <v>36</v>
      </c>
      <c r="N1662" t="b">
        <v>1</v>
      </c>
      <c r="O1662" t="s">
        <v>8290</v>
      </c>
    </row>
    <row r="1663" spans="1:15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12">
        <f t="shared" si="25"/>
        <v>42386.875</v>
      </c>
      <c r="K1663">
        <v>1449359831</v>
      </c>
      <c r="L1663" t="b">
        <v>0</v>
      </c>
      <c r="M1663">
        <v>101</v>
      </c>
      <c r="N1663" t="b">
        <v>1</v>
      </c>
      <c r="O1663" t="s">
        <v>8290</v>
      </c>
    </row>
    <row r="1664" spans="1:15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 s="12">
        <f t="shared" si="25"/>
        <v>40908.239999999998</v>
      </c>
      <c r="K1664">
        <v>1320122736</v>
      </c>
      <c r="L1664" t="b">
        <v>0</v>
      </c>
      <c r="M1664">
        <v>62</v>
      </c>
      <c r="N1664" t="b">
        <v>1</v>
      </c>
      <c r="O1664" t="s">
        <v>8290</v>
      </c>
    </row>
    <row r="1665" spans="1:15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 s="12">
        <f t="shared" si="25"/>
        <v>42036.02207175926</v>
      </c>
      <c r="K1665">
        <v>1420158707</v>
      </c>
      <c r="L1665" t="b">
        <v>0</v>
      </c>
      <c r="M1665">
        <v>32</v>
      </c>
      <c r="N1665" t="b">
        <v>1</v>
      </c>
      <c r="O1665" t="s">
        <v>8290</v>
      </c>
    </row>
    <row r="1666" spans="1:15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 s="12">
        <f t="shared" si="25"/>
        <v>40984.165972222225</v>
      </c>
      <c r="K1666">
        <v>1328033818</v>
      </c>
      <c r="L1666" t="b">
        <v>0</v>
      </c>
      <c r="M1666">
        <v>89</v>
      </c>
      <c r="N1666" t="b">
        <v>1</v>
      </c>
      <c r="O1666" t="s">
        <v>8290</v>
      </c>
    </row>
    <row r="1667" spans="1:15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 s="12">
        <f t="shared" ref="J1667:J1730" si="26">(I1667/86400)+DATE(1970,1,1)</f>
        <v>40596.125</v>
      </c>
      <c r="K1667">
        <v>1295624113</v>
      </c>
      <c r="L1667" t="b">
        <v>0</v>
      </c>
      <c r="M1667">
        <v>93</v>
      </c>
      <c r="N1667" t="b">
        <v>1</v>
      </c>
      <c r="O1667" t="s">
        <v>8290</v>
      </c>
    </row>
    <row r="1668" spans="1:15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 s="12">
        <f t="shared" si="26"/>
        <v>41361.211493055554</v>
      </c>
      <c r="K1668">
        <v>1361858673</v>
      </c>
      <c r="L1668" t="b">
        <v>0</v>
      </c>
      <c r="M1668">
        <v>98</v>
      </c>
      <c r="N1668" t="b">
        <v>1</v>
      </c>
      <c r="O1668" t="s">
        <v>8290</v>
      </c>
    </row>
    <row r="1669" spans="1:15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 s="12">
        <f t="shared" si="26"/>
        <v>41709.290972222225</v>
      </c>
      <c r="K1669">
        <v>1392169298</v>
      </c>
      <c r="L1669" t="b">
        <v>0</v>
      </c>
      <c r="M1669">
        <v>82</v>
      </c>
      <c r="N1669" t="b">
        <v>1</v>
      </c>
      <c r="O1669" t="s">
        <v>8290</v>
      </c>
    </row>
    <row r="1670" spans="1:15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 s="12">
        <f t="shared" si="26"/>
        <v>40875.191423611112</v>
      </c>
      <c r="K1670">
        <v>1319859339</v>
      </c>
      <c r="L1670" t="b">
        <v>0</v>
      </c>
      <c r="M1670">
        <v>116</v>
      </c>
      <c r="N1670" t="b">
        <v>1</v>
      </c>
      <c r="O1670" t="s">
        <v>8290</v>
      </c>
    </row>
    <row r="1671" spans="1:15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 s="12">
        <f t="shared" si="26"/>
        <v>42521.885138888887</v>
      </c>
      <c r="K1671">
        <v>1459545276</v>
      </c>
      <c r="L1671" t="b">
        <v>0</v>
      </c>
      <c r="M1671">
        <v>52</v>
      </c>
      <c r="N1671" t="b">
        <v>1</v>
      </c>
      <c r="O1671" t="s">
        <v>8290</v>
      </c>
    </row>
    <row r="1672" spans="1:15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 s="12">
        <f t="shared" si="26"/>
        <v>40364.166666666664</v>
      </c>
      <c r="K1672">
        <v>1273961999</v>
      </c>
      <c r="L1672" t="b">
        <v>0</v>
      </c>
      <c r="M1672">
        <v>23</v>
      </c>
      <c r="N1672" t="b">
        <v>1</v>
      </c>
      <c r="O1672" t="s">
        <v>8290</v>
      </c>
    </row>
    <row r="1673" spans="1:15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 s="12">
        <f t="shared" si="26"/>
        <v>42583.54414351852</v>
      </c>
      <c r="K1673">
        <v>1467464614</v>
      </c>
      <c r="L1673" t="b">
        <v>0</v>
      </c>
      <c r="M1673">
        <v>77</v>
      </c>
      <c r="N1673" t="b">
        <v>1</v>
      </c>
      <c r="O1673" t="s">
        <v>8290</v>
      </c>
    </row>
    <row r="1674" spans="1:15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 s="12">
        <f t="shared" si="26"/>
        <v>41064.656597222223</v>
      </c>
      <c r="K1674">
        <v>1336232730</v>
      </c>
      <c r="L1674" t="b">
        <v>0</v>
      </c>
      <c r="M1674">
        <v>49</v>
      </c>
      <c r="N1674" t="b">
        <v>1</v>
      </c>
      <c r="O1674" t="s">
        <v>8290</v>
      </c>
    </row>
    <row r="1675" spans="1:15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 s="12">
        <f t="shared" si="26"/>
        <v>42069.878379629634</v>
      </c>
      <c r="K1675">
        <v>1423083892</v>
      </c>
      <c r="L1675" t="b">
        <v>0</v>
      </c>
      <c r="M1675">
        <v>59</v>
      </c>
      <c r="N1675" t="b">
        <v>1</v>
      </c>
      <c r="O1675" t="s">
        <v>8290</v>
      </c>
    </row>
    <row r="1676" spans="1:15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 s="12">
        <f t="shared" si="26"/>
        <v>42600.290972222225</v>
      </c>
      <c r="K1676">
        <v>1468852306</v>
      </c>
      <c r="L1676" t="b">
        <v>0</v>
      </c>
      <c r="M1676">
        <v>113</v>
      </c>
      <c r="N1676" t="b">
        <v>1</v>
      </c>
      <c r="O1676" t="s">
        <v>8290</v>
      </c>
    </row>
    <row r="1677" spans="1:15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 s="12">
        <f t="shared" si="26"/>
        <v>40832.918749999997</v>
      </c>
      <c r="K1677">
        <v>1316194540</v>
      </c>
      <c r="L1677" t="b">
        <v>0</v>
      </c>
      <c r="M1677">
        <v>34</v>
      </c>
      <c r="N1677" t="b">
        <v>1</v>
      </c>
      <c r="O1677" t="s">
        <v>8290</v>
      </c>
    </row>
    <row r="1678" spans="1:15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 s="12">
        <f t="shared" si="26"/>
        <v>41020.165972222225</v>
      </c>
      <c r="K1678">
        <v>1330968347</v>
      </c>
      <c r="L1678" t="b">
        <v>0</v>
      </c>
      <c r="M1678">
        <v>42</v>
      </c>
      <c r="N1678" t="b">
        <v>1</v>
      </c>
      <c r="O1678" t="s">
        <v>8290</v>
      </c>
    </row>
    <row r="1679" spans="1:15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 s="12">
        <f t="shared" si="26"/>
        <v>42476.249305555553</v>
      </c>
      <c r="K1679">
        <v>1455615976</v>
      </c>
      <c r="L1679" t="b">
        <v>0</v>
      </c>
      <c r="M1679">
        <v>42</v>
      </c>
      <c r="N1679" t="b">
        <v>1</v>
      </c>
      <c r="O1679" t="s">
        <v>8290</v>
      </c>
    </row>
    <row r="1680" spans="1:15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 s="12">
        <f t="shared" si="26"/>
        <v>41676.854988425926</v>
      </c>
      <c r="K1680">
        <v>1390509071</v>
      </c>
      <c r="L1680" t="b">
        <v>0</v>
      </c>
      <c r="M1680">
        <v>49</v>
      </c>
      <c r="N1680" t="b">
        <v>1</v>
      </c>
      <c r="O1680" t="s">
        <v>8290</v>
      </c>
    </row>
    <row r="1681" spans="1:15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 s="12">
        <f t="shared" si="26"/>
        <v>40746.068807870368</v>
      </c>
      <c r="K1681">
        <v>1309311545</v>
      </c>
      <c r="L1681" t="b">
        <v>0</v>
      </c>
      <c r="M1681">
        <v>56</v>
      </c>
      <c r="N1681" t="b">
        <v>1</v>
      </c>
      <c r="O1681" t="s">
        <v>8290</v>
      </c>
    </row>
    <row r="1682" spans="1:15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 s="12">
        <f t="shared" si="26"/>
        <v>41832.757719907408</v>
      </c>
      <c r="K1682">
        <v>1402596667</v>
      </c>
      <c r="L1682" t="b">
        <v>0</v>
      </c>
      <c r="M1682">
        <v>25</v>
      </c>
      <c r="N1682" t="b">
        <v>1</v>
      </c>
      <c r="O1682" t="s">
        <v>8290</v>
      </c>
    </row>
    <row r="1683" spans="1:15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12">
        <f t="shared" si="26"/>
        <v>42823.083333333328</v>
      </c>
      <c r="K1683">
        <v>1486522484</v>
      </c>
      <c r="L1683" t="b">
        <v>0</v>
      </c>
      <c r="M1683">
        <v>884</v>
      </c>
      <c r="N1683" t="b">
        <v>0</v>
      </c>
      <c r="O1683" t="s">
        <v>8291</v>
      </c>
    </row>
    <row r="1684" spans="1:15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12">
        <f t="shared" si="26"/>
        <v>42839.171990740739</v>
      </c>
      <c r="K1684">
        <v>1486962460</v>
      </c>
      <c r="L1684" t="b">
        <v>0</v>
      </c>
      <c r="M1684">
        <v>0</v>
      </c>
      <c r="N1684" t="b">
        <v>0</v>
      </c>
      <c r="O1684" t="s">
        <v>8291</v>
      </c>
    </row>
    <row r="1685" spans="1:15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12">
        <f t="shared" si="26"/>
        <v>42832.781689814816</v>
      </c>
      <c r="K1685">
        <v>1489517138</v>
      </c>
      <c r="L1685" t="b">
        <v>0</v>
      </c>
      <c r="M1685">
        <v>10</v>
      </c>
      <c r="N1685" t="b">
        <v>0</v>
      </c>
      <c r="O1685" t="s">
        <v>8291</v>
      </c>
    </row>
    <row r="1686" spans="1:15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12">
        <f t="shared" si="26"/>
        <v>42811.773622685185</v>
      </c>
      <c r="K1686">
        <v>1487360041</v>
      </c>
      <c r="L1686" t="b">
        <v>0</v>
      </c>
      <c r="M1686">
        <v>101</v>
      </c>
      <c r="N1686" t="b">
        <v>0</v>
      </c>
      <c r="O1686" t="s">
        <v>8291</v>
      </c>
    </row>
    <row r="1687" spans="1:15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12">
        <f t="shared" si="26"/>
        <v>42818.208599537036</v>
      </c>
      <c r="K1687">
        <v>1487743223</v>
      </c>
      <c r="L1687" t="b">
        <v>0</v>
      </c>
      <c r="M1687">
        <v>15</v>
      </c>
      <c r="N1687" t="b">
        <v>0</v>
      </c>
      <c r="O1687" t="s">
        <v>8291</v>
      </c>
    </row>
    <row r="1688" spans="1:15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12">
        <f t="shared" si="26"/>
        <v>42852.802303240736</v>
      </c>
      <c r="K1688">
        <v>1488140119</v>
      </c>
      <c r="L1688" t="b">
        <v>0</v>
      </c>
      <c r="M1688">
        <v>1</v>
      </c>
      <c r="N1688" t="b">
        <v>0</v>
      </c>
      <c r="O1688" t="s">
        <v>8291</v>
      </c>
    </row>
    <row r="1689" spans="1:15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12">
        <f t="shared" si="26"/>
        <v>42835.84375</v>
      </c>
      <c r="K1689">
        <v>1488935245</v>
      </c>
      <c r="L1689" t="b">
        <v>0</v>
      </c>
      <c r="M1689">
        <v>39</v>
      </c>
      <c r="N1689" t="b">
        <v>0</v>
      </c>
      <c r="O1689" t="s">
        <v>8291</v>
      </c>
    </row>
    <row r="1690" spans="1:15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12">
        <f t="shared" si="26"/>
        <v>42834.492986111116</v>
      </c>
      <c r="K1690">
        <v>1489150194</v>
      </c>
      <c r="L1690" t="b">
        <v>0</v>
      </c>
      <c r="M1690">
        <v>7</v>
      </c>
      <c r="N1690" t="b">
        <v>0</v>
      </c>
      <c r="O1690" t="s">
        <v>8291</v>
      </c>
    </row>
    <row r="1691" spans="1:15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12">
        <f t="shared" si="26"/>
        <v>42810.900810185187</v>
      </c>
      <c r="K1691">
        <v>1487111830</v>
      </c>
      <c r="L1691" t="b">
        <v>0</v>
      </c>
      <c r="M1691">
        <v>14</v>
      </c>
      <c r="N1691" t="b">
        <v>0</v>
      </c>
      <c r="O1691" t="s">
        <v>8291</v>
      </c>
    </row>
    <row r="1692" spans="1:15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12">
        <f t="shared" si="26"/>
        <v>42831.389374999999</v>
      </c>
      <c r="K1692">
        <v>1488882042</v>
      </c>
      <c r="L1692" t="b">
        <v>0</v>
      </c>
      <c r="M1692">
        <v>11</v>
      </c>
      <c r="N1692" t="b">
        <v>0</v>
      </c>
      <c r="O1692" t="s">
        <v>8291</v>
      </c>
    </row>
    <row r="1693" spans="1:15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12">
        <f t="shared" si="26"/>
        <v>42828.041666666672</v>
      </c>
      <c r="K1693">
        <v>1488387008</v>
      </c>
      <c r="L1693" t="b">
        <v>0</v>
      </c>
      <c r="M1693">
        <v>38</v>
      </c>
      <c r="N1693" t="b">
        <v>0</v>
      </c>
      <c r="O1693" t="s">
        <v>8291</v>
      </c>
    </row>
    <row r="1694" spans="1:15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12">
        <f t="shared" si="26"/>
        <v>42820.999305555553</v>
      </c>
      <c r="K1694">
        <v>1487734667</v>
      </c>
      <c r="L1694" t="b">
        <v>0</v>
      </c>
      <c r="M1694">
        <v>15</v>
      </c>
      <c r="N1694" t="b">
        <v>0</v>
      </c>
      <c r="O1694" t="s">
        <v>8291</v>
      </c>
    </row>
    <row r="1695" spans="1:15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12">
        <f t="shared" si="26"/>
        <v>42834.833333333328</v>
      </c>
      <c r="K1695">
        <v>1489097112</v>
      </c>
      <c r="L1695" t="b">
        <v>0</v>
      </c>
      <c r="M1695">
        <v>8</v>
      </c>
      <c r="N1695" t="b">
        <v>0</v>
      </c>
      <c r="O1695" t="s">
        <v>8291</v>
      </c>
    </row>
    <row r="1696" spans="1:15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12">
        <f t="shared" si="26"/>
        <v>42821.191666666666</v>
      </c>
      <c r="K1696">
        <v>1488038674</v>
      </c>
      <c r="L1696" t="b">
        <v>0</v>
      </c>
      <c r="M1696">
        <v>1</v>
      </c>
      <c r="N1696" t="b">
        <v>0</v>
      </c>
      <c r="O1696" t="s">
        <v>8291</v>
      </c>
    </row>
    <row r="1697" spans="1:15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12">
        <f t="shared" si="26"/>
        <v>42835.041666666672</v>
      </c>
      <c r="K1697">
        <v>1488847514</v>
      </c>
      <c r="L1697" t="b">
        <v>0</v>
      </c>
      <c r="M1697">
        <v>23</v>
      </c>
      <c r="N1697" t="b">
        <v>0</v>
      </c>
      <c r="O1697" t="s">
        <v>8291</v>
      </c>
    </row>
    <row r="1698" spans="1:15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12">
        <f t="shared" si="26"/>
        <v>42826.027905092589</v>
      </c>
      <c r="K1698">
        <v>1488418811</v>
      </c>
      <c r="L1698" t="b">
        <v>0</v>
      </c>
      <c r="M1698">
        <v>0</v>
      </c>
      <c r="N1698" t="b">
        <v>0</v>
      </c>
      <c r="O1698" t="s">
        <v>8291</v>
      </c>
    </row>
    <row r="1699" spans="1:15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12">
        <f t="shared" si="26"/>
        <v>42834.991296296299</v>
      </c>
      <c r="K1699">
        <v>1489193248</v>
      </c>
      <c r="L1699" t="b">
        <v>0</v>
      </c>
      <c r="M1699">
        <v>22</v>
      </c>
      <c r="N1699" t="b">
        <v>0</v>
      </c>
      <c r="O1699" t="s">
        <v>8291</v>
      </c>
    </row>
    <row r="1700" spans="1:15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12">
        <f t="shared" si="26"/>
        <v>42820.147916666669</v>
      </c>
      <c r="K1700">
        <v>1488430760</v>
      </c>
      <c r="L1700" t="b">
        <v>0</v>
      </c>
      <c r="M1700">
        <v>0</v>
      </c>
      <c r="N1700" t="b">
        <v>0</v>
      </c>
      <c r="O1700" t="s">
        <v>8291</v>
      </c>
    </row>
    <row r="1701" spans="1:15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12">
        <f t="shared" si="26"/>
        <v>42836.863946759258</v>
      </c>
      <c r="K1701">
        <v>1489351445</v>
      </c>
      <c r="L1701" t="b">
        <v>0</v>
      </c>
      <c r="M1701">
        <v>4</v>
      </c>
      <c r="N1701" t="b">
        <v>0</v>
      </c>
      <c r="O1701" t="s">
        <v>8291</v>
      </c>
    </row>
    <row r="1702" spans="1:15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12">
        <f t="shared" si="26"/>
        <v>42826.166666666672</v>
      </c>
      <c r="K1702">
        <v>1488418990</v>
      </c>
      <c r="L1702" t="b">
        <v>0</v>
      </c>
      <c r="M1702">
        <v>79</v>
      </c>
      <c r="N1702" t="b">
        <v>0</v>
      </c>
      <c r="O1702" t="s">
        <v>8291</v>
      </c>
    </row>
    <row r="1703" spans="1:15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 s="12">
        <f t="shared" si="26"/>
        <v>42019.664409722223</v>
      </c>
      <c r="K1703">
        <v>1418745405</v>
      </c>
      <c r="L1703" t="b">
        <v>0</v>
      </c>
      <c r="M1703">
        <v>2</v>
      </c>
      <c r="N1703" t="b">
        <v>0</v>
      </c>
      <c r="O1703" t="s">
        <v>8291</v>
      </c>
    </row>
    <row r="1704" spans="1:15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 s="12">
        <f t="shared" si="26"/>
        <v>42093.828125</v>
      </c>
      <c r="K1704">
        <v>1425156750</v>
      </c>
      <c r="L1704" t="b">
        <v>0</v>
      </c>
      <c r="M1704">
        <v>1</v>
      </c>
      <c r="N1704" t="b">
        <v>0</v>
      </c>
      <c r="O1704" t="s">
        <v>8291</v>
      </c>
    </row>
    <row r="1705" spans="1:15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 s="12">
        <f t="shared" si="26"/>
        <v>42247.281678240739</v>
      </c>
      <c r="K1705">
        <v>1435819537</v>
      </c>
      <c r="L1705" t="b">
        <v>0</v>
      </c>
      <c r="M1705">
        <v>2</v>
      </c>
      <c r="N1705" t="b">
        <v>0</v>
      </c>
      <c r="O1705" t="s">
        <v>8291</v>
      </c>
    </row>
    <row r="1706" spans="1:15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 s="12">
        <f t="shared" si="26"/>
        <v>42051.139733796299</v>
      </c>
      <c r="K1706">
        <v>1421464873</v>
      </c>
      <c r="L1706" t="b">
        <v>0</v>
      </c>
      <c r="M1706">
        <v>11</v>
      </c>
      <c r="N1706" t="b">
        <v>0</v>
      </c>
      <c r="O1706" t="s">
        <v>8291</v>
      </c>
    </row>
    <row r="1707" spans="1:15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 s="12">
        <f t="shared" si="26"/>
        <v>42256.666666666672</v>
      </c>
      <c r="K1707">
        <v>1440807846</v>
      </c>
      <c r="L1707" t="b">
        <v>0</v>
      </c>
      <c r="M1707">
        <v>0</v>
      </c>
      <c r="N1707" t="b">
        <v>0</v>
      </c>
      <c r="O1707" t="s">
        <v>8291</v>
      </c>
    </row>
    <row r="1708" spans="1:15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 s="12">
        <f t="shared" si="26"/>
        <v>42239.306388888886</v>
      </c>
      <c r="K1708">
        <v>1435130472</v>
      </c>
      <c r="L1708" t="b">
        <v>0</v>
      </c>
      <c r="M1708">
        <v>0</v>
      </c>
      <c r="N1708" t="b">
        <v>0</v>
      </c>
      <c r="O1708" t="s">
        <v>8291</v>
      </c>
    </row>
    <row r="1709" spans="1:15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 s="12">
        <f t="shared" si="26"/>
        <v>42457.679340277777</v>
      </c>
      <c r="K1709">
        <v>1456593495</v>
      </c>
      <c r="L1709" t="b">
        <v>0</v>
      </c>
      <c r="M1709">
        <v>9</v>
      </c>
      <c r="N1709" t="b">
        <v>0</v>
      </c>
      <c r="O1709" t="s">
        <v>8291</v>
      </c>
    </row>
    <row r="1710" spans="1:15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 s="12">
        <f t="shared" si="26"/>
        <v>42491.866967592592</v>
      </c>
      <c r="K1710">
        <v>1458679706</v>
      </c>
      <c r="L1710" t="b">
        <v>0</v>
      </c>
      <c r="M1710">
        <v>0</v>
      </c>
      <c r="N1710" t="b">
        <v>0</v>
      </c>
      <c r="O1710" t="s">
        <v>8291</v>
      </c>
    </row>
    <row r="1711" spans="1:15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 s="12">
        <f t="shared" si="26"/>
        <v>41882.818749999999</v>
      </c>
      <c r="K1711">
        <v>1405949514</v>
      </c>
      <c r="L1711" t="b">
        <v>0</v>
      </c>
      <c r="M1711">
        <v>4</v>
      </c>
      <c r="N1711" t="b">
        <v>0</v>
      </c>
      <c r="O1711" t="s">
        <v>8291</v>
      </c>
    </row>
    <row r="1712" spans="1:15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 s="12">
        <f t="shared" si="26"/>
        <v>42387.541666666672</v>
      </c>
      <c r="K1712">
        <v>1449151888</v>
      </c>
      <c r="L1712" t="b">
        <v>0</v>
      </c>
      <c r="M1712">
        <v>1</v>
      </c>
      <c r="N1712" t="b">
        <v>0</v>
      </c>
      <c r="O1712" t="s">
        <v>8291</v>
      </c>
    </row>
    <row r="1713" spans="1:15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 s="12">
        <f t="shared" si="26"/>
        <v>41883.646226851852</v>
      </c>
      <c r="K1713">
        <v>1406907034</v>
      </c>
      <c r="L1713" t="b">
        <v>0</v>
      </c>
      <c r="M1713">
        <v>2</v>
      </c>
      <c r="N1713" t="b">
        <v>0</v>
      </c>
      <c r="O1713" t="s">
        <v>8291</v>
      </c>
    </row>
    <row r="1714" spans="1:15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 s="12">
        <f t="shared" si="26"/>
        <v>42185.913807870369</v>
      </c>
      <c r="K1714">
        <v>1430517353</v>
      </c>
      <c r="L1714" t="b">
        <v>0</v>
      </c>
      <c r="M1714">
        <v>0</v>
      </c>
      <c r="N1714" t="b">
        <v>0</v>
      </c>
      <c r="O1714" t="s">
        <v>8291</v>
      </c>
    </row>
    <row r="1715" spans="1:15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 s="12">
        <f t="shared" si="26"/>
        <v>41917.801064814819</v>
      </c>
      <c r="K1715">
        <v>1409944412</v>
      </c>
      <c r="L1715" t="b">
        <v>0</v>
      </c>
      <c r="M1715">
        <v>1</v>
      </c>
      <c r="N1715" t="b">
        <v>0</v>
      </c>
      <c r="O1715" t="s">
        <v>8291</v>
      </c>
    </row>
    <row r="1716" spans="1:15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 s="12">
        <f t="shared" si="26"/>
        <v>42125.918530092589</v>
      </c>
      <c r="K1716">
        <v>1427925761</v>
      </c>
      <c r="L1716" t="b">
        <v>0</v>
      </c>
      <c r="M1716">
        <v>17</v>
      </c>
      <c r="N1716" t="b">
        <v>0</v>
      </c>
      <c r="O1716" t="s">
        <v>8291</v>
      </c>
    </row>
    <row r="1717" spans="1:15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 s="12">
        <f t="shared" si="26"/>
        <v>42094.140277777777</v>
      </c>
      <c r="K1717">
        <v>1425186785</v>
      </c>
      <c r="L1717" t="b">
        <v>0</v>
      </c>
      <c r="M1717">
        <v>2</v>
      </c>
      <c r="N1717" t="b">
        <v>0</v>
      </c>
      <c r="O1717" t="s">
        <v>8291</v>
      </c>
    </row>
    <row r="1718" spans="1:15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 s="12">
        <f t="shared" si="26"/>
        <v>42713.619201388894</v>
      </c>
      <c r="K1718">
        <v>1477835499</v>
      </c>
      <c r="L1718" t="b">
        <v>0</v>
      </c>
      <c r="M1718">
        <v>3</v>
      </c>
      <c r="N1718" t="b">
        <v>0</v>
      </c>
      <c r="O1718" t="s">
        <v>8291</v>
      </c>
    </row>
    <row r="1719" spans="1:15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 s="12">
        <f t="shared" si="26"/>
        <v>42481.166666666672</v>
      </c>
      <c r="K1719">
        <v>1459467238</v>
      </c>
      <c r="L1719" t="b">
        <v>0</v>
      </c>
      <c r="M1719">
        <v>41</v>
      </c>
      <c r="N1719" t="b">
        <v>0</v>
      </c>
      <c r="O1719" t="s">
        <v>8291</v>
      </c>
    </row>
    <row r="1720" spans="1:15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 s="12">
        <f t="shared" si="26"/>
        <v>42504.207638888889</v>
      </c>
      <c r="K1720">
        <v>1459435149</v>
      </c>
      <c r="L1720" t="b">
        <v>0</v>
      </c>
      <c r="M1720">
        <v>2</v>
      </c>
      <c r="N1720" t="b">
        <v>0</v>
      </c>
      <c r="O1720" t="s">
        <v>8291</v>
      </c>
    </row>
    <row r="1721" spans="1:15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 s="12">
        <f t="shared" si="26"/>
        <v>41899.534618055557</v>
      </c>
      <c r="K1721">
        <v>1408366191</v>
      </c>
      <c r="L1721" t="b">
        <v>0</v>
      </c>
      <c r="M1721">
        <v>3</v>
      </c>
      <c r="N1721" t="b">
        <v>0</v>
      </c>
      <c r="O1721" t="s">
        <v>8291</v>
      </c>
    </row>
    <row r="1722" spans="1:15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 s="12">
        <f t="shared" si="26"/>
        <v>41952.824895833335</v>
      </c>
      <c r="K1722">
        <v>1412966871</v>
      </c>
      <c r="L1722" t="b">
        <v>0</v>
      </c>
      <c r="M1722">
        <v>8</v>
      </c>
      <c r="N1722" t="b">
        <v>0</v>
      </c>
      <c r="O1722" t="s">
        <v>8291</v>
      </c>
    </row>
    <row r="1723" spans="1:15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 s="12">
        <f t="shared" si="26"/>
        <v>42349.461377314816</v>
      </c>
      <c r="K1723">
        <v>1447239863</v>
      </c>
      <c r="L1723" t="b">
        <v>0</v>
      </c>
      <c r="M1723">
        <v>0</v>
      </c>
      <c r="N1723" t="b">
        <v>0</v>
      </c>
      <c r="O1723" t="s">
        <v>8291</v>
      </c>
    </row>
    <row r="1724" spans="1:15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 s="12">
        <f t="shared" si="26"/>
        <v>42463.006944444445</v>
      </c>
      <c r="K1724">
        <v>1456441429</v>
      </c>
      <c r="L1724" t="b">
        <v>0</v>
      </c>
      <c r="M1724">
        <v>1</v>
      </c>
      <c r="N1724" t="b">
        <v>0</v>
      </c>
      <c r="O1724" t="s">
        <v>8291</v>
      </c>
    </row>
    <row r="1725" spans="1:15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 s="12">
        <f t="shared" si="26"/>
        <v>42186.25</v>
      </c>
      <c r="K1725">
        <v>1430855315</v>
      </c>
      <c r="L1725" t="b">
        <v>0</v>
      </c>
      <c r="M1725">
        <v>3</v>
      </c>
      <c r="N1725" t="b">
        <v>0</v>
      </c>
      <c r="O1725" t="s">
        <v>8291</v>
      </c>
    </row>
    <row r="1726" spans="1:15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 s="12">
        <f t="shared" si="26"/>
        <v>41942.932430555556</v>
      </c>
      <c r="K1726">
        <v>1412115762</v>
      </c>
      <c r="L1726" t="b">
        <v>0</v>
      </c>
      <c r="M1726">
        <v>4</v>
      </c>
      <c r="N1726" t="b">
        <v>0</v>
      </c>
      <c r="O1726" t="s">
        <v>8291</v>
      </c>
    </row>
    <row r="1727" spans="1:15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 s="12">
        <f t="shared" si="26"/>
        <v>41875.968159722222</v>
      </c>
      <c r="K1727">
        <v>1406330049</v>
      </c>
      <c r="L1727" t="b">
        <v>0</v>
      </c>
      <c r="M1727">
        <v>9</v>
      </c>
      <c r="N1727" t="b">
        <v>0</v>
      </c>
      <c r="O1727" t="s">
        <v>8291</v>
      </c>
    </row>
    <row r="1728" spans="1:15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 s="12">
        <f t="shared" si="26"/>
        <v>41817.919722222221</v>
      </c>
      <c r="K1728">
        <v>1401401064</v>
      </c>
      <c r="L1728" t="b">
        <v>0</v>
      </c>
      <c r="M1728">
        <v>16</v>
      </c>
      <c r="N1728" t="b">
        <v>0</v>
      </c>
      <c r="O1728" t="s">
        <v>8291</v>
      </c>
    </row>
    <row r="1729" spans="1:15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 s="12">
        <f t="shared" si="26"/>
        <v>42099.458333333328</v>
      </c>
      <c r="K1729">
        <v>1423520177</v>
      </c>
      <c r="L1729" t="b">
        <v>0</v>
      </c>
      <c r="M1729">
        <v>1</v>
      </c>
      <c r="N1729" t="b">
        <v>0</v>
      </c>
      <c r="O1729" t="s">
        <v>8291</v>
      </c>
    </row>
    <row r="1730" spans="1:15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 s="12">
        <f t="shared" si="26"/>
        <v>42298.625856481478</v>
      </c>
      <c r="K1730">
        <v>1442847674</v>
      </c>
      <c r="L1730" t="b">
        <v>0</v>
      </c>
      <c r="M1730">
        <v>7</v>
      </c>
      <c r="N1730" t="b">
        <v>0</v>
      </c>
      <c r="O1730" t="s">
        <v>8291</v>
      </c>
    </row>
    <row r="1731" spans="1:15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 s="12">
        <f t="shared" ref="J1731:J1794" si="27">(I1731/86400)+DATE(1970,1,1)</f>
        <v>42531.052152777775</v>
      </c>
      <c r="K1731">
        <v>1460337306</v>
      </c>
      <c r="L1731" t="b">
        <v>0</v>
      </c>
      <c r="M1731">
        <v>0</v>
      </c>
      <c r="N1731" t="b">
        <v>0</v>
      </c>
      <c r="O1731" t="s">
        <v>8291</v>
      </c>
    </row>
    <row r="1732" spans="1:15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 s="12">
        <f t="shared" si="27"/>
        <v>42302.087766203702</v>
      </c>
      <c r="K1732">
        <v>1443146783</v>
      </c>
      <c r="L1732" t="b">
        <v>0</v>
      </c>
      <c r="M1732">
        <v>0</v>
      </c>
      <c r="N1732" t="b">
        <v>0</v>
      </c>
      <c r="O1732" t="s">
        <v>8291</v>
      </c>
    </row>
    <row r="1733" spans="1:15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 s="12">
        <f t="shared" si="27"/>
        <v>42166.625</v>
      </c>
      <c r="K1733">
        <v>1432849552</v>
      </c>
      <c r="L1733" t="b">
        <v>0</v>
      </c>
      <c r="M1733">
        <v>0</v>
      </c>
      <c r="N1733" t="b">
        <v>0</v>
      </c>
      <c r="O1733" t="s">
        <v>8291</v>
      </c>
    </row>
    <row r="1734" spans="1:15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 s="12">
        <f t="shared" si="27"/>
        <v>42385.208333333328</v>
      </c>
      <c r="K1734">
        <v>1447777481</v>
      </c>
      <c r="L1734" t="b">
        <v>0</v>
      </c>
      <c r="M1734">
        <v>0</v>
      </c>
      <c r="N1734" t="b">
        <v>0</v>
      </c>
      <c r="O1734" t="s">
        <v>8291</v>
      </c>
    </row>
    <row r="1735" spans="1:15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 s="12">
        <f t="shared" si="27"/>
        <v>42626.895833333328</v>
      </c>
      <c r="K1735">
        <v>1472746374</v>
      </c>
      <c r="L1735" t="b">
        <v>0</v>
      </c>
      <c r="M1735">
        <v>0</v>
      </c>
      <c r="N1735" t="b">
        <v>0</v>
      </c>
      <c r="O1735" t="s">
        <v>8291</v>
      </c>
    </row>
    <row r="1736" spans="1:15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 s="12">
        <f t="shared" si="27"/>
        <v>42132.036527777775</v>
      </c>
      <c r="K1736">
        <v>1428454356</v>
      </c>
      <c r="L1736" t="b">
        <v>0</v>
      </c>
      <c r="M1736">
        <v>1</v>
      </c>
      <c r="N1736" t="b">
        <v>0</v>
      </c>
      <c r="O1736" t="s">
        <v>8291</v>
      </c>
    </row>
    <row r="1737" spans="1:15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 s="12">
        <f t="shared" si="27"/>
        <v>42589.81417824074</v>
      </c>
      <c r="K1737">
        <v>1468006345</v>
      </c>
      <c r="L1737" t="b">
        <v>0</v>
      </c>
      <c r="M1737">
        <v>2</v>
      </c>
      <c r="N1737" t="b">
        <v>0</v>
      </c>
      <c r="O1737" t="s">
        <v>8291</v>
      </c>
    </row>
    <row r="1738" spans="1:15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 s="12">
        <f t="shared" si="27"/>
        <v>42316.90315972222</v>
      </c>
      <c r="K1738">
        <v>1444423233</v>
      </c>
      <c r="L1738" t="b">
        <v>0</v>
      </c>
      <c r="M1738">
        <v>1</v>
      </c>
      <c r="N1738" t="b">
        <v>0</v>
      </c>
      <c r="O1738" t="s">
        <v>8291</v>
      </c>
    </row>
    <row r="1739" spans="1:15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 s="12">
        <f t="shared" si="27"/>
        <v>42205.948981481481</v>
      </c>
      <c r="K1739">
        <v>1434840392</v>
      </c>
      <c r="L1739" t="b">
        <v>0</v>
      </c>
      <c r="M1739">
        <v>15</v>
      </c>
      <c r="N1739" t="b">
        <v>0</v>
      </c>
      <c r="O1739" t="s">
        <v>8291</v>
      </c>
    </row>
    <row r="1740" spans="1:15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 s="12">
        <f t="shared" si="27"/>
        <v>41914.874328703707</v>
      </c>
      <c r="K1740">
        <v>1409691542</v>
      </c>
      <c r="L1740" t="b">
        <v>0</v>
      </c>
      <c r="M1740">
        <v>1</v>
      </c>
      <c r="N1740" t="b">
        <v>0</v>
      </c>
      <c r="O1740" t="s">
        <v>8291</v>
      </c>
    </row>
    <row r="1741" spans="1:15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 s="12">
        <f t="shared" si="27"/>
        <v>42494.832546296297</v>
      </c>
      <c r="K1741">
        <v>1457297932</v>
      </c>
      <c r="L1741" t="b">
        <v>0</v>
      </c>
      <c r="M1741">
        <v>1</v>
      </c>
      <c r="N1741" t="b">
        <v>0</v>
      </c>
      <c r="O1741" t="s">
        <v>8291</v>
      </c>
    </row>
    <row r="1742" spans="1:15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 s="12">
        <f t="shared" si="27"/>
        <v>42201.817384259259</v>
      </c>
      <c r="K1742">
        <v>1434483422</v>
      </c>
      <c r="L1742" t="b">
        <v>0</v>
      </c>
      <c r="M1742">
        <v>0</v>
      </c>
      <c r="N1742" t="b">
        <v>0</v>
      </c>
      <c r="O1742" t="s">
        <v>8291</v>
      </c>
    </row>
    <row r="1743" spans="1:15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 s="12">
        <f t="shared" si="27"/>
        <v>42165.628136574072</v>
      </c>
      <c r="K1743">
        <v>1430060671</v>
      </c>
      <c r="L1743" t="b">
        <v>0</v>
      </c>
      <c r="M1743">
        <v>52</v>
      </c>
      <c r="N1743" t="b">
        <v>1</v>
      </c>
      <c r="O1743" t="s">
        <v>8283</v>
      </c>
    </row>
    <row r="1744" spans="1:15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 s="12">
        <f t="shared" si="27"/>
        <v>42742.875</v>
      </c>
      <c r="K1744">
        <v>1481058170</v>
      </c>
      <c r="L1744" t="b">
        <v>0</v>
      </c>
      <c r="M1744">
        <v>34</v>
      </c>
      <c r="N1744" t="b">
        <v>1</v>
      </c>
      <c r="O1744" t="s">
        <v>8283</v>
      </c>
    </row>
    <row r="1745" spans="1:15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 s="12">
        <f t="shared" si="27"/>
        <v>42609.165972222225</v>
      </c>
      <c r="K1745">
        <v>1470348775</v>
      </c>
      <c r="L1745" t="b">
        <v>0</v>
      </c>
      <c r="M1745">
        <v>67</v>
      </c>
      <c r="N1745" t="b">
        <v>1</v>
      </c>
      <c r="O1745" t="s">
        <v>8283</v>
      </c>
    </row>
    <row r="1746" spans="1:15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 s="12">
        <f t="shared" si="27"/>
        <v>42071.563391203701</v>
      </c>
      <c r="K1746">
        <v>1421937077</v>
      </c>
      <c r="L1746" t="b">
        <v>0</v>
      </c>
      <c r="M1746">
        <v>70</v>
      </c>
      <c r="N1746" t="b">
        <v>1</v>
      </c>
      <c r="O1746" t="s">
        <v>8283</v>
      </c>
    </row>
    <row r="1747" spans="1:15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 s="12">
        <f t="shared" si="27"/>
        <v>42726.083333333328</v>
      </c>
      <c r="K1747">
        <v>1479276838</v>
      </c>
      <c r="L1747" t="b">
        <v>0</v>
      </c>
      <c r="M1747">
        <v>89</v>
      </c>
      <c r="N1747" t="b">
        <v>1</v>
      </c>
      <c r="O1747" t="s">
        <v>8283</v>
      </c>
    </row>
    <row r="1748" spans="1:15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 s="12">
        <f t="shared" si="27"/>
        <v>42698.083333333328</v>
      </c>
      <c r="K1748">
        <v>1477368867</v>
      </c>
      <c r="L1748" t="b">
        <v>0</v>
      </c>
      <c r="M1748">
        <v>107</v>
      </c>
      <c r="N1748" t="b">
        <v>1</v>
      </c>
      <c r="O1748" t="s">
        <v>8283</v>
      </c>
    </row>
    <row r="1749" spans="1:15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 s="12">
        <f t="shared" si="27"/>
        <v>42321.625</v>
      </c>
      <c r="K1749">
        <v>1444904830</v>
      </c>
      <c r="L1749" t="b">
        <v>0</v>
      </c>
      <c r="M1749">
        <v>159</v>
      </c>
      <c r="N1749" t="b">
        <v>1</v>
      </c>
      <c r="O1749" t="s">
        <v>8283</v>
      </c>
    </row>
    <row r="1750" spans="1:15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 s="12">
        <f t="shared" si="27"/>
        <v>42249.950729166667</v>
      </c>
      <c r="K1750">
        <v>1438642143</v>
      </c>
      <c r="L1750" t="b">
        <v>0</v>
      </c>
      <c r="M1750">
        <v>181</v>
      </c>
      <c r="N1750" t="b">
        <v>1</v>
      </c>
      <c r="O1750" t="s">
        <v>8283</v>
      </c>
    </row>
    <row r="1751" spans="1:15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 s="12">
        <f t="shared" si="27"/>
        <v>42795.791666666672</v>
      </c>
      <c r="K1751">
        <v>1485213921</v>
      </c>
      <c r="L1751" t="b">
        <v>0</v>
      </c>
      <c r="M1751">
        <v>131</v>
      </c>
      <c r="N1751" t="b">
        <v>1</v>
      </c>
      <c r="O1751" t="s">
        <v>8283</v>
      </c>
    </row>
    <row r="1752" spans="1:15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 s="12">
        <f t="shared" si="27"/>
        <v>42479.836851851855</v>
      </c>
      <c r="K1752">
        <v>1458936304</v>
      </c>
      <c r="L1752" t="b">
        <v>0</v>
      </c>
      <c r="M1752">
        <v>125</v>
      </c>
      <c r="N1752" t="b">
        <v>1</v>
      </c>
      <c r="O1752" t="s">
        <v>8283</v>
      </c>
    </row>
    <row r="1753" spans="1:15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 s="12">
        <f t="shared" si="27"/>
        <v>42082.739849537036</v>
      </c>
      <c r="K1753">
        <v>1424198723</v>
      </c>
      <c r="L1753" t="b">
        <v>0</v>
      </c>
      <c r="M1753">
        <v>61</v>
      </c>
      <c r="N1753" t="b">
        <v>1</v>
      </c>
      <c r="O1753" t="s">
        <v>8283</v>
      </c>
    </row>
    <row r="1754" spans="1:15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 s="12">
        <f t="shared" si="27"/>
        <v>42657.253263888888</v>
      </c>
      <c r="K1754">
        <v>1473833082</v>
      </c>
      <c r="L1754" t="b">
        <v>0</v>
      </c>
      <c r="M1754">
        <v>90</v>
      </c>
      <c r="N1754" t="b">
        <v>1</v>
      </c>
      <c r="O1754" t="s">
        <v>8283</v>
      </c>
    </row>
    <row r="1755" spans="1:15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 s="12">
        <f t="shared" si="27"/>
        <v>42450.707962962959</v>
      </c>
      <c r="K1755">
        <v>1455991168</v>
      </c>
      <c r="L1755" t="b">
        <v>0</v>
      </c>
      <c r="M1755">
        <v>35</v>
      </c>
      <c r="N1755" t="b">
        <v>1</v>
      </c>
      <c r="O1755" t="s">
        <v>8283</v>
      </c>
    </row>
    <row r="1756" spans="1:15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 s="12">
        <f t="shared" si="27"/>
        <v>42097.835104166668</v>
      </c>
      <c r="K1756">
        <v>1425502953</v>
      </c>
      <c r="L1756" t="b">
        <v>0</v>
      </c>
      <c r="M1756">
        <v>90</v>
      </c>
      <c r="N1756" t="b">
        <v>1</v>
      </c>
      <c r="O1756" t="s">
        <v>8283</v>
      </c>
    </row>
    <row r="1757" spans="1:15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 s="12">
        <f t="shared" si="27"/>
        <v>42282.788900462961</v>
      </c>
      <c r="K1757">
        <v>1441479361</v>
      </c>
      <c r="L1757" t="b">
        <v>0</v>
      </c>
      <c r="M1757">
        <v>4</v>
      </c>
      <c r="N1757" t="b">
        <v>1</v>
      </c>
      <c r="O1757" t="s">
        <v>8283</v>
      </c>
    </row>
    <row r="1758" spans="1:15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 s="12">
        <f t="shared" si="27"/>
        <v>42611.167465277773</v>
      </c>
      <c r="K1758">
        <v>1468987269</v>
      </c>
      <c r="L1758" t="b">
        <v>0</v>
      </c>
      <c r="M1758">
        <v>120</v>
      </c>
      <c r="N1758" t="b">
        <v>1</v>
      </c>
      <c r="O1758" t="s">
        <v>8283</v>
      </c>
    </row>
    <row r="1759" spans="1:15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 s="12">
        <f t="shared" si="27"/>
        <v>42763.811805555553</v>
      </c>
      <c r="K1759">
        <v>1483041083</v>
      </c>
      <c r="L1759" t="b">
        <v>0</v>
      </c>
      <c r="M1759">
        <v>14</v>
      </c>
      <c r="N1759" t="b">
        <v>1</v>
      </c>
      <c r="O1759" t="s">
        <v>8283</v>
      </c>
    </row>
    <row r="1760" spans="1:15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 s="12">
        <f t="shared" si="27"/>
        <v>42565.955925925926</v>
      </c>
      <c r="K1760">
        <v>1463352992</v>
      </c>
      <c r="L1760" t="b">
        <v>0</v>
      </c>
      <c r="M1760">
        <v>27</v>
      </c>
      <c r="N1760" t="b">
        <v>1</v>
      </c>
      <c r="O1760" t="s">
        <v>8283</v>
      </c>
    </row>
    <row r="1761" spans="1:15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 s="12">
        <f t="shared" si="27"/>
        <v>42088.787372685183</v>
      </c>
      <c r="K1761">
        <v>1425585229</v>
      </c>
      <c r="L1761" t="b">
        <v>0</v>
      </c>
      <c r="M1761">
        <v>49</v>
      </c>
      <c r="N1761" t="b">
        <v>1</v>
      </c>
      <c r="O1761" t="s">
        <v>8283</v>
      </c>
    </row>
    <row r="1762" spans="1:15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 s="12">
        <f t="shared" si="27"/>
        <v>42425.67260416667</v>
      </c>
      <c r="K1762">
        <v>1454688513</v>
      </c>
      <c r="L1762" t="b">
        <v>0</v>
      </c>
      <c r="M1762">
        <v>102</v>
      </c>
      <c r="N1762" t="b">
        <v>1</v>
      </c>
      <c r="O1762" t="s">
        <v>8283</v>
      </c>
    </row>
    <row r="1763" spans="1:15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 s="12">
        <f t="shared" si="27"/>
        <v>42259.567824074074</v>
      </c>
      <c r="K1763">
        <v>1437745060</v>
      </c>
      <c r="L1763" t="b">
        <v>0</v>
      </c>
      <c r="M1763">
        <v>3</v>
      </c>
      <c r="N1763" t="b">
        <v>1</v>
      </c>
      <c r="O1763" t="s">
        <v>8283</v>
      </c>
    </row>
    <row r="1764" spans="1:15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 s="12">
        <f t="shared" si="27"/>
        <v>42440.982002314813</v>
      </c>
      <c r="K1764">
        <v>1455147245</v>
      </c>
      <c r="L1764" t="b">
        <v>0</v>
      </c>
      <c r="M1764">
        <v>25</v>
      </c>
      <c r="N1764" t="b">
        <v>1</v>
      </c>
      <c r="O1764" t="s">
        <v>8283</v>
      </c>
    </row>
    <row r="1765" spans="1:15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 s="12">
        <f t="shared" si="27"/>
        <v>42666.868518518517</v>
      </c>
      <c r="K1765">
        <v>1474663840</v>
      </c>
      <c r="L1765" t="b">
        <v>0</v>
      </c>
      <c r="M1765">
        <v>118</v>
      </c>
      <c r="N1765" t="b">
        <v>1</v>
      </c>
      <c r="O1765" t="s">
        <v>8283</v>
      </c>
    </row>
    <row r="1766" spans="1:15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 s="12">
        <f t="shared" si="27"/>
        <v>41854.485868055555</v>
      </c>
      <c r="K1766">
        <v>1404560379</v>
      </c>
      <c r="L1766" t="b">
        <v>1</v>
      </c>
      <c r="M1766">
        <v>39</v>
      </c>
      <c r="N1766" t="b">
        <v>0</v>
      </c>
      <c r="O1766" t="s">
        <v>8283</v>
      </c>
    </row>
    <row r="1767" spans="1:15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 s="12">
        <f t="shared" si="27"/>
        <v>41864.980462962965</v>
      </c>
      <c r="K1767">
        <v>1405380712</v>
      </c>
      <c r="L1767" t="b">
        <v>1</v>
      </c>
      <c r="M1767">
        <v>103</v>
      </c>
      <c r="N1767" t="b">
        <v>0</v>
      </c>
      <c r="O1767" t="s">
        <v>8283</v>
      </c>
    </row>
    <row r="1768" spans="1:15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 s="12">
        <f t="shared" si="27"/>
        <v>41876.859814814816</v>
      </c>
      <c r="K1768">
        <v>1407184688</v>
      </c>
      <c r="L1768" t="b">
        <v>1</v>
      </c>
      <c r="M1768">
        <v>0</v>
      </c>
      <c r="N1768" t="b">
        <v>0</v>
      </c>
      <c r="O1768" t="s">
        <v>8283</v>
      </c>
    </row>
    <row r="1769" spans="1:15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 s="12">
        <f t="shared" si="27"/>
        <v>41854.658379629633</v>
      </c>
      <c r="K1769">
        <v>1404488884</v>
      </c>
      <c r="L1769" t="b">
        <v>1</v>
      </c>
      <c r="M1769">
        <v>39</v>
      </c>
      <c r="N1769" t="b">
        <v>0</v>
      </c>
      <c r="O1769" t="s">
        <v>8283</v>
      </c>
    </row>
    <row r="1770" spans="1:15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 s="12">
        <f t="shared" si="27"/>
        <v>41909.560694444444</v>
      </c>
      <c r="K1770">
        <v>1406640444</v>
      </c>
      <c r="L1770" t="b">
        <v>1</v>
      </c>
      <c r="M1770">
        <v>15</v>
      </c>
      <c r="N1770" t="b">
        <v>0</v>
      </c>
      <c r="O1770" t="s">
        <v>8283</v>
      </c>
    </row>
    <row r="1771" spans="1:15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 s="12">
        <f t="shared" si="27"/>
        <v>42017.818969907406</v>
      </c>
      <c r="K1771">
        <v>1418585959</v>
      </c>
      <c r="L1771" t="b">
        <v>1</v>
      </c>
      <c r="M1771">
        <v>22</v>
      </c>
      <c r="N1771" t="b">
        <v>0</v>
      </c>
      <c r="O1771" t="s">
        <v>8283</v>
      </c>
    </row>
    <row r="1772" spans="1:15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 s="12">
        <f t="shared" si="27"/>
        <v>41926.780023148152</v>
      </c>
      <c r="K1772">
        <v>1410288194</v>
      </c>
      <c r="L1772" t="b">
        <v>1</v>
      </c>
      <c r="M1772">
        <v>92</v>
      </c>
      <c r="N1772" t="b">
        <v>0</v>
      </c>
      <c r="O1772" t="s">
        <v>8283</v>
      </c>
    </row>
    <row r="1773" spans="1:15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 s="12">
        <f t="shared" si="27"/>
        <v>41935.979629629626</v>
      </c>
      <c r="K1773">
        <v>1411515040</v>
      </c>
      <c r="L1773" t="b">
        <v>1</v>
      </c>
      <c r="M1773">
        <v>25</v>
      </c>
      <c r="N1773" t="b">
        <v>0</v>
      </c>
      <c r="O1773" t="s">
        <v>8283</v>
      </c>
    </row>
    <row r="1774" spans="1:15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 s="12">
        <f t="shared" si="27"/>
        <v>41826.718009259261</v>
      </c>
      <c r="K1774">
        <v>1399482836</v>
      </c>
      <c r="L1774" t="b">
        <v>1</v>
      </c>
      <c r="M1774">
        <v>19</v>
      </c>
      <c r="N1774" t="b">
        <v>0</v>
      </c>
      <c r="O1774" t="s">
        <v>8283</v>
      </c>
    </row>
    <row r="1775" spans="1:15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 s="12">
        <f t="shared" si="27"/>
        <v>42023.760393518518</v>
      </c>
      <c r="K1775">
        <v>1417803298</v>
      </c>
      <c r="L1775" t="b">
        <v>1</v>
      </c>
      <c r="M1775">
        <v>19</v>
      </c>
      <c r="N1775" t="b">
        <v>0</v>
      </c>
      <c r="O1775" t="s">
        <v>8283</v>
      </c>
    </row>
    <row r="1776" spans="1:15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 s="12">
        <f t="shared" si="27"/>
        <v>41972.624305555553</v>
      </c>
      <c r="K1776">
        <v>1413609292</v>
      </c>
      <c r="L1776" t="b">
        <v>1</v>
      </c>
      <c r="M1776">
        <v>13</v>
      </c>
      <c r="N1776" t="b">
        <v>0</v>
      </c>
      <c r="O1776" t="s">
        <v>8283</v>
      </c>
    </row>
    <row r="1777" spans="1:15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 s="12">
        <f t="shared" si="27"/>
        <v>41936.976388888885</v>
      </c>
      <c r="K1777">
        <v>1410305160</v>
      </c>
      <c r="L1777" t="b">
        <v>1</v>
      </c>
      <c r="M1777">
        <v>124</v>
      </c>
      <c r="N1777" t="b">
        <v>0</v>
      </c>
      <c r="O1777" t="s">
        <v>8283</v>
      </c>
    </row>
    <row r="1778" spans="1:15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 s="12">
        <f t="shared" si="27"/>
        <v>41941.95684027778</v>
      </c>
      <c r="K1778">
        <v>1411513071</v>
      </c>
      <c r="L1778" t="b">
        <v>1</v>
      </c>
      <c r="M1778">
        <v>4</v>
      </c>
      <c r="N1778" t="b">
        <v>0</v>
      </c>
      <c r="O1778" t="s">
        <v>8283</v>
      </c>
    </row>
    <row r="1779" spans="1:15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 s="12">
        <f t="shared" si="27"/>
        <v>42055.357094907406</v>
      </c>
      <c r="K1779">
        <v>1421829253</v>
      </c>
      <c r="L1779" t="b">
        <v>1</v>
      </c>
      <c r="M1779">
        <v>10</v>
      </c>
      <c r="N1779" t="b">
        <v>0</v>
      </c>
      <c r="O1779" t="s">
        <v>8283</v>
      </c>
    </row>
    <row r="1780" spans="1:15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 s="12">
        <f t="shared" si="27"/>
        <v>42090.821701388893</v>
      </c>
      <c r="K1780">
        <v>1423600995</v>
      </c>
      <c r="L1780" t="b">
        <v>1</v>
      </c>
      <c r="M1780">
        <v>15</v>
      </c>
      <c r="N1780" t="b">
        <v>0</v>
      </c>
      <c r="O1780" t="s">
        <v>8283</v>
      </c>
    </row>
    <row r="1781" spans="1:15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 s="12">
        <f t="shared" si="27"/>
        <v>42615.691898148143</v>
      </c>
      <c r="K1781">
        <v>1470242180</v>
      </c>
      <c r="L1781" t="b">
        <v>1</v>
      </c>
      <c r="M1781">
        <v>38</v>
      </c>
      <c r="N1781" t="b">
        <v>0</v>
      </c>
      <c r="O1781" t="s">
        <v>8283</v>
      </c>
    </row>
    <row r="1782" spans="1:15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 s="12">
        <f t="shared" si="27"/>
        <v>42553.600810185184</v>
      </c>
      <c r="K1782">
        <v>1462285510</v>
      </c>
      <c r="L1782" t="b">
        <v>1</v>
      </c>
      <c r="M1782">
        <v>152</v>
      </c>
      <c r="N1782" t="b">
        <v>0</v>
      </c>
      <c r="O1782" t="s">
        <v>8283</v>
      </c>
    </row>
    <row r="1783" spans="1:15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 s="12">
        <f t="shared" si="27"/>
        <v>42628.617418981477</v>
      </c>
      <c r="K1783">
        <v>1471272545</v>
      </c>
      <c r="L1783" t="b">
        <v>1</v>
      </c>
      <c r="M1783">
        <v>24</v>
      </c>
      <c r="N1783" t="b">
        <v>0</v>
      </c>
      <c r="O1783" t="s">
        <v>8283</v>
      </c>
    </row>
    <row r="1784" spans="1:15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 s="12">
        <f t="shared" si="27"/>
        <v>42421.575104166666</v>
      </c>
      <c r="K1784">
        <v>1453211289</v>
      </c>
      <c r="L1784" t="b">
        <v>1</v>
      </c>
      <c r="M1784">
        <v>76</v>
      </c>
      <c r="N1784" t="b">
        <v>0</v>
      </c>
      <c r="O1784" t="s">
        <v>8283</v>
      </c>
    </row>
    <row r="1785" spans="1:15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 s="12">
        <f t="shared" si="27"/>
        <v>42145.949976851851</v>
      </c>
      <c r="K1785">
        <v>1429656478</v>
      </c>
      <c r="L1785" t="b">
        <v>1</v>
      </c>
      <c r="M1785">
        <v>185</v>
      </c>
      <c r="N1785" t="b">
        <v>0</v>
      </c>
      <c r="O1785" t="s">
        <v>8283</v>
      </c>
    </row>
    <row r="1786" spans="1:15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 s="12">
        <f t="shared" si="27"/>
        <v>42035.142361111109</v>
      </c>
      <c r="K1786">
        <v>1419954240</v>
      </c>
      <c r="L1786" t="b">
        <v>1</v>
      </c>
      <c r="M1786">
        <v>33</v>
      </c>
      <c r="N1786" t="b">
        <v>0</v>
      </c>
      <c r="O1786" t="s">
        <v>8283</v>
      </c>
    </row>
    <row r="1787" spans="1:15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 s="12">
        <f t="shared" si="27"/>
        <v>41928</v>
      </c>
      <c r="K1787">
        <v>1410750855</v>
      </c>
      <c r="L1787" t="b">
        <v>1</v>
      </c>
      <c r="M1787">
        <v>108</v>
      </c>
      <c r="N1787" t="b">
        <v>0</v>
      </c>
      <c r="O1787" t="s">
        <v>8283</v>
      </c>
    </row>
    <row r="1788" spans="1:15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 s="12">
        <f t="shared" si="27"/>
        <v>41988.550659722227</v>
      </c>
      <c r="K1788">
        <v>1416057177</v>
      </c>
      <c r="L1788" t="b">
        <v>1</v>
      </c>
      <c r="M1788">
        <v>29</v>
      </c>
      <c r="N1788" t="b">
        <v>0</v>
      </c>
      <c r="O1788" t="s">
        <v>8283</v>
      </c>
    </row>
    <row r="1789" spans="1:15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 s="12">
        <f t="shared" si="27"/>
        <v>42098.613854166666</v>
      </c>
      <c r="K1789">
        <v>1425570237</v>
      </c>
      <c r="L1789" t="b">
        <v>1</v>
      </c>
      <c r="M1789">
        <v>24</v>
      </c>
      <c r="N1789" t="b">
        <v>0</v>
      </c>
      <c r="O1789" t="s">
        <v>8283</v>
      </c>
    </row>
    <row r="1790" spans="1:15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 s="12">
        <f t="shared" si="27"/>
        <v>41943.94840277778</v>
      </c>
      <c r="K1790">
        <v>1412203542</v>
      </c>
      <c r="L1790" t="b">
        <v>1</v>
      </c>
      <c r="M1790">
        <v>4</v>
      </c>
      <c r="N1790" t="b">
        <v>0</v>
      </c>
      <c r="O1790" t="s">
        <v>8283</v>
      </c>
    </row>
    <row r="1791" spans="1:15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 s="12">
        <f t="shared" si="27"/>
        <v>42016.250034722223</v>
      </c>
      <c r="K1791">
        <v>1415858403</v>
      </c>
      <c r="L1791" t="b">
        <v>1</v>
      </c>
      <c r="M1791">
        <v>4</v>
      </c>
      <c r="N1791" t="b">
        <v>0</v>
      </c>
      <c r="O1791" t="s">
        <v>8283</v>
      </c>
    </row>
    <row r="1792" spans="1:15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 s="12">
        <f t="shared" si="27"/>
        <v>42040.674513888887</v>
      </c>
      <c r="K1792">
        <v>1420560678</v>
      </c>
      <c r="L1792" t="b">
        <v>1</v>
      </c>
      <c r="M1792">
        <v>15</v>
      </c>
      <c r="N1792" t="b">
        <v>0</v>
      </c>
      <c r="O1792" t="s">
        <v>8283</v>
      </c>
    </row>
    <row r="1793" spans="1:15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 s="12">
        <f t="shared" si="27"/>
        <v>42033.740335648152</v>
      </c>
      <c r="K1793">
        <v>1417369565</v>
      </c>
      <c r="L1793" t="b">
        <v>1</v>
      </c>
      <c r="M1793">
        <v>4</v>
      </c>
      <c r="N1793" t="b">
        <v>0</v>
      </c>
      <c r="O1793" t="s">
        <v>8283</v>
      </c>
    </row>
    <row r="1794" spans="1:15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 s="12">
        <f t="shared" si="27"/>
        <v>42226.290972222225</v>
      </c>
      <c r="K1794">
        <v>1435970682</v>
      </c>
      <c r="L1794" t="b">
        <v>1</v>
      </c>
      <c r="M1794">
        <v>139</v>
      </c>
      <c r="N1794" t="b">
        <v>0</v>
      </c>
      <c r="O1794" t="s">
        <v>8283</v>
      </c>
    </row>
    <row r="1795" spans="1:15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 s="12">
        <f t="shared" ref="J1795:J1858" si="28">(I1795/86400)+DATE(1970,1,1)</f>
        <v>41970.933333333334</v>
      </c>
      <c r="K1795">
        <v>1414531440</v>
      </c>
      <c r="L1795" t="b">
        <v>1</v>
      </c>
      <c r="M1795">
        <v>2</v>
      </c>
      <c r="N1795" t="b">
        <v>0</v>
      </c>
      <c r="O1795" t="s">
        <v>8283</v>
      </c>
    </row>
    <row r="1796" spans="1:15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 s="12">
        <f t="shared" si="28"/>
        <v>42046.551180555558</v>
      </c>
      <c r="K1796">
        <v>1420636422</v>
      </c>
      <c r="L1796" t="b">
        <v>1</v>
      </c>
      <c r="M1796">
        <v>18</v>
      </c>
      <c r="N1796" t="b">
        <v>0</v>
      </c>
      <c r="O1796" t="s">
        <v>8283</v>
      </c>
    </row>
    <row r="1797" spans="1:15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 s="12">
        <f t="shared" si="28"/>
        <v>42657.666666666672</v>
      </c>
      <c r="K1797">
        <v>1473922541</v>
      </c>
      <c r="L1797" t="b">
        <v>1</v>
      </c>
      <c r="M1797">
        <v>81</v>
      </c>
      <c r="N1797" t="b">
        <v>0</v>
      </c>
      <c r="O1797" t="s">
        <v>8283</v>
      </c>
    </row>
    <row r="1798" spans="1:15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 s="12">
        <f t="shared" si="28"/>
        <v>42575.439421296294</v>
      </c>
      <c r="K1798">
        <v>1464172366</v>
      </c>
      <c r="L1798" t="b">
        <v>1</v>
      </c>
      <c r="M1798">
        <v>86</v>
      </c>
      <c r="N1798" t="b">
        <v>0</v>
      </c>
      <c r="O1798" t="s">
        <v>8283</v>
      </c>
    </row>
    <row r="1799" spans="1:15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 s="12">
        <f t="shared" si="28"/>
        <v>42719.56931712963</v>
      </c>
      <c r="K1799">
        <v>1479217189</v>
      </c>
      <c r="L1799" t="b">
        <v>1</v>
      </c>
      <c r="M1799">
        <v>140</v>
      </c>
      <c r="N1799" t="b">
        <v>0</v>
      </c>
      <c r="O1799" t="s">
        <v>8283</v>
      </c>
    </row>
    <row r="1800" spans="1:15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 s="12">
        <f t="shared" si="28"/>
        <v>42404.32677083333</v>
      </c>
      <c r="K1800">
        <v>1449388233</v>
      </c>
      <c r="L1800" t="b">
        <v>1</v>
      </c>
      <c r="M1800">
        <v>37</v>
      </c>
      <c r="N1800" t="b">
        <v>0</v>
      </c>
      <c r="O1800" t="s">
        <v>8283</v>
      </c>
    </row>
    <row r="1801" spans="1:15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 s="12">
        <f t="shared" si="28"/>
        <v>41954.884351851855</v>
      </c>
      <c r="K1801">
        <v>1414008808</v>
      </c>
      <c r="L1801" t="b">
        <v>1</v>
      </c>
      <c r="M1801">
        <v>6</v>
      </c>
      <c r="N1801" t="b">
        <v>0</v>
      </c>
      <c r="O1801" t="s">
        <v>8283</v>
      </c>
    </row>
    <row r="1802" spans="1:15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 s="12">
        <f t="shared" si="28"/>
        <v>42653.606134259258</v>
      </c>
      <c r="K1802">
        <v>1473517970</v>
      </c>
      <c r="L1802" t="b">
        <v>1</v>
      </c>
      <c r="M1802">
        <v>113</v>
      </c>
      <c r="N1802" t="b">
        <v>0</v>
      </c>
      <c r="O1802" t="s">
        <v>8283</v>
      </c>
    </row>
    <row r="1803" spans="1:15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 s="12">
        <f t="shared" si="28"/>
        <v>42353.506944444445</v>
      </c>
      <c r="K1803">
        <v>1447429868</v>
      </c>
      <c r="L1803" t="b">
        <v>1</v>
      </c>
      <c r="M1803">
        <v>37</v>
      </c>
      <c r="N1803" t="b">
        <v>0</v>
      </c>
      <c r="O1803" t="s">
        <v>8283</v>
      </c>
    </row>
    <row r="1804" spans="1:15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 s="12">
        <f t="shared" si="28"/>
        <v>42182.915972222225</v>
      </c>
      <c r="K1804">
        <v>1433416830</v>
      </c>
      <c r="L1804" t="b">
        <v>1</v>
      </c>
      <c r="M1804">
        <v>18</v>
      </c>
      <c r="N1804" t="b">
        <v>0</v>
      </c>
      <c r="O1804" t="s">
        <v>8283</v>
      </c>
    </row>
    <row r="1805" spans="1:15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 s="12">
        <f t="shared" si="28"/>
        <v>42049.071550925924</v>
      </c>
      <c r="K1805">
        <v>1421199782</v>
      </c>
      <c r="L1805" t="b">
        <v>1</v>
      </c>
      <c r="M1805">
        <v>75</v>
      </c>
      <c r="N1805" t="b">
        <v>0</v>
      </c>
      <c r="O1805" t="s">
        <v>8283</v>
      </c>
    </row>
    <row r="1806" spans="1:15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 s="12">
        <f t="shared" si="28"/>
        <v>42322.719953703709</v>
      </c>
      <c r="K1806">
        <v>1444061804</v>
      </c>
      <c r="L1806" t="b">
        <v>1</v>
      </c>
      <c r="M1806">
        <v>52</v>
      </c>
      <c r="N1806" t="b">
        <v>0</v>
      </c>
      <c r="O1806" t="s">
        <v>8283</v>
      </c>
    </row>
    <row r="1807" spans="1:15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 s="12">
        <f t="shared" si="28"/>
        <v>42279.75</v>
      </c>
      <c r="K1807">
        <v>1441048658</v>
      </c>
      <c r="L1807" t="b">
        <v>1</v>
      </c>
      <c r="M1807">
        <v>122</v>
      </c>
      <c r="N1807" t="b">
        <v>0</v>
      </c>
      <c r="O1807" t="s">
        <v>8283</v>
      </c>
    </row>
    <row r="1808" spans="1:15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 s="12">
        <f t="shared" si="28"/>
        <v>41912.638298611113</v>
      </c>
      <c r="K1808">
        <v>1409066349</v>
      </c>
      <c r="L1808" t="b">
        <v>1</v>
      </c>
      <c r="M1808">
        <v>8</v>
      </c>
      <c r="N1808" t="b">
        <v>0</v>
      </c>
      <c r="O1808" t="s">
        <v>8283</v>
      </c>
    </row>
    <row r="1809" spans="1:15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 s="12">
        <f t="shared" si="28"/>
        <v>41910.068437499998</v>
      </c>
      <c r="K1809">
        <v>1409276313</v>
      </c>
      <c r="L1809" t="b">
        <v>1</v>
      </c>
      <c r="M1809">
        <v>8</v>
      </c>
      <c r="N1809" t="b">
        <v>0</v>
      </c>
      <c r="O1809" t="s">
        <v>8283</v>
      </c>
    </row>
    <row r="1810" spans="1:15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 s="12">
        <f t="shared" si="28"/>
        <v>42777.680902777778</v>
      </c>
      <c r="K1810">
        <v>1483806030</v>
      </c>
      <c r="L1810" t="b">
        <v>1</v>
      </c>
      <c r="M1810">
        <v>96</v>
      </c>
      <c r="N1810" t="b">
        <v>0</v>
      </c>
      <c r="O1810" t="s">
        <v>8283</v>
      </c>
    </row>
    <row r="1811" spans="1:15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 s="12">
        <f t="shared" si="28"/>
        <v>42064.907858796301</v>
      </c>
      <c r="K1811">
        <v>1422222439</v>
      </c>
      <c r="L1811" t="b">
        <v>1</v>
      </c>
      <c r="M1811">
        <v>9</v>
      </c>
      <c r="N1811" t="b">
        <v>0</v>
      </c>
      <c r="O1811" t="s">
        <v>8283</v>
      </c>
    </row>
    <row r="1812" spans="1:15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 s="12">
        <f t="shared" si="28"/>
        <v>41872.91002314815</v>
      </c>
      <c r="K1812">
        <v>1407621026</v>
      </c>
      <c r="L1812" t="b">
        <v>0</v>
      </c>
      <c r="M1812">
        <v>2</v>
      </c>
      <c r="N1812" t="b">
        <v>0</v>
      </c>
      <c r="O1812" t="s">
        <v>8283</v>
      </c>
    </row>
    <row r="1813" spans="1:15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 s="12">
        <f t="shared" si="28"/>
        <v>41936.166666666664</v>
      </c>
      <c r="K1813">
        <v>1408962270</v>
      </c>
      <c r="L1813" t="b">
        <v>0</v>
      </c>
      <c r="M1813">
        <v>26</v>
      </c>
      <c r="N1813" t="b">
        <v>0</v>
      </c>
      <c r="O1813" t="s">
        <v>8283</v>
      </c>
    </row>
    <row r="1814" spans="1:15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 s="12">
        <f t="shared" si="28"/>
        <v>42554.318703703699</v>
      </c>
      <c r="K1814">
        <v>1464939536</v>
      </c>
      <c r="L1814" t="b">
        <v>0</v>
      </c>
      <c r="M1814">
        <v>23</v>
      </c>
      <c r="N1814" t="b">
        <v>0</v>
      </c>
      <c r="O1814" t="s">
        <v>8283</v>
      </c>
    </row>
    <row r="1815" spans="1:15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 s="12">
        <f t="shared" si="28"/>
        <v>41859.889027777775</v>
      </c>
      <c r="K1815">
        <v>1404940812</v>
      </c>
      <c r="L1815" t="b">
        <v>0</v>
      </c>
      <c r="M1815">
        <v>0</v>
      </c>
      <c r="N1815" t="b">
        <v>0</v>
      </c>
      <c r="O1815" t="s">
        <v>8283</v>
      </c>
    </row>
    <row r="1816" spans="1:15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 s="12">
        <f t="shared" si="28"/>
        <v>42063.314074074078</v>
      </c>
      <c r="K1816">
        <v>1422516736</v>
      </c>
      <c r="L1816" t="b">
        <v>0</v>
      </c>
      <c r="M1816">
        <v>140</v>
      </c>
      <c r="N1816" t="b">
        <v>0</v>
      </c>
      <c r="O1816" t="s">
        <v>8283</v>
      </c>
    </row>
    <row r="1817" spans="1:15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 s="12">
        <f t="shared" si="28"/>
        <v>42186.906678240739</v>
      </c>
      <c r="K1817">
        <v>1434577537</v>
      </c>
      <c r="L1817" t="b">
        <v>0</v>
      </c>
      <c r="M1817">
        <v>0</v>
      </c>
      <c r="N1817" t="b">
        <v>0</v>
      </c>
      <c r="O1817" t="s">
        <v>8283</v>
      </c>
    </row>
    <row r="1818" spans="1:15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 s="12">
        <f t="shared" si="28"/>
        <v>42576.791666666672</v>
      </c>
      <c r="K1818">
        <v>1467061303</v>
      </c>
      <c r="L1818" t="b">
        <v>0</v>
      </c>
      <c r="M1818">
        <v>6</v>
      </c>
      <c r="N1818" t="b">
        <v>0</v>
      </c>
      <c r="O1818" t="s">
        <v>8283</v>
      </c>
    </row>
    <row r="1819" spans="1:15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 s="12">
        <f t="shared" si="28"/>
        <v>42765.290972222225</v>
      </c>
      <c r="K1819">
        <v>1480607607</v>
      </c>
      <c r="L1819" t="b">
        <v>0</v>
      </c>
      <c r="M1819">
        <v>100</v>
      </c>
      <c r="N1819" t="b">
        <v>0</v>
      </c>
      <c r="O1819" t="s">
        <v>8283</v>
      </c>
    </row>
    <row r="1820" spans="1:15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 s="12">
        <f t="shared" si="28"/>
        <v>42097.192708333328</v>
      </c>
      <c r="K1820">
        <v>1425447450</v>
      </c>
      <c r="L1820" t="b">
        <v>0</v>
      </c>
      <c r="M1820">
        <v>0</v>
      </c>
      <c r="N1820" t="b">
        <v>0</v>
      </c>
      <c r="O1820" t="s">
        <v>8283</v>
      </c>
    </row>
    <row r="1821" spans="1:15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 s="12">
        <f t="shared" si="28"/>
        <v>41850.752268518518</v>
      </c>
      <c r="K1821">
        <v>1404151396</v>
      </c>
      <c r="L1821" t="b">
        <v>0</v>
      </c>
      <c r="M1821">
        <v>4</v>
      </c>
      <c r="N1821" t="b">
        <v>0</v>
      </c>
      <c r="O1821" t="s">
        <v>8283</v>
      </c>
    </row>
    <row r="1822" spans="1:15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 s="12">
        <f t="shared" si="28"/>
        <v>42095.042708333334</v>
      </c>
      <c r="K1822">
        <v>1425261690</v>
      </c>
      <c r="L1822" t="b">
        <v>0</v>
      </c>
      <c r="M1822">
        <v>8</v>
      </c>
      <c r="N1822" t="b">
        <v>0</v>
      </c>
      <c r="O1822" t="s">
        <v>8283</v>
      </c>
    </row>
    <row r="1823" spans="1:15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 s="12">
        <f t="shared" si="28"/>
        <v>40971.319062499999</v>
      </c>
      <c r="K1823">
        <v>1326872367</v>
      </c>
      <c r="L1823" t="b">
        <v>0</v>
      </c>
      <c r="M1823">
        <v>57</v>
      </c>
      <c r="N1823" t="b">
        <v>1</v>
      </c>
      <c r="O1823" t="s">
        <v>8274</v>
      </c>
    </row>
    <row r="1824" spans="1:15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 s="12">
        <f t="shared" si="28"/>
        <v>41670.792361111111</v>
      </c>
      <c r="K1824">
        <v>1388084862</v>
      </c>
      <c r="L1824" t="b">
        <v>0</v>
      </c>
      <c r="M1824">
        <v>11</v>
      </c>
      <c r="N1824" t="b">
        <v>1</v>
      </c>
      <c r="O1824" t="s">
        <v>8274</v>
      </c>
    </row>
    <row r="1825" spans="1:15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 s="12">
        <f t="shared" si="28"/>
        <v>41206.684907407405</v>
      </c>
      <c r="K1825">
        <v>1348503976</v>
      </c>
      <c r="L1825" t="b">
        <v>0</v>
      </c>
      <c r="M1825">
        <v>33</v>
      </c>
      <c r="N1825" t="b">
        <v>1</v>
      </c>
      <c r="O1825" t="s">
        <v>8274</v>
      </c>
    </row>
    <row r="1826" spans="1:15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 s="12">
        <f t="shared" si="28"/>
        <v>41647.088888888888</v>
      </c>
      <c r="K1826">
        <v>1387403967</v>
      </c>
      <c r="L1826" t="b">
        <v>0</v>
      </c>
      <c r="M1826">
        <v>40</v>
      </c>
      <c r="N1826" t="b">
        <v>1</v>
      </c>
      <c r="O1826" t="s">
        <v>8274</v>
      </c>
    </row>
    <row r="1827" spans="1:15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 s="12">
        <f t="shared" si="28"/>
        <v>41466.83452546296</v>
      </c>
      <c r="K1827">
        <v>1371585703</v>
      </c>
      <c r="L1827" t="b">
        <v>0</v>
      </c>
      <c r="M1827">
        <v>50</v>
      </c>
      <c r="N1827" t="b">
        <v>1</v>
      </c>
      <c r="O1827" t="s">
        <v>8274</v>
      </c>
    </row>
    <row r="1828" spans="1:15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 s="12">
        <f t="shared" si="28"/>
        <v>41687.923807870371</v>
      </c>
      <c r="K1828">
        <v>1390083017</v>
      </c>
      <c r="L1828" t="b">
        <v>0</v>
      </c>
      <c r="M1828">
        <v>38</v>
      </c>
      <c r="N1828" t="b">
        <v>1</v>
      </c>
      <c r="O1828" t="s">
        <v>8274</v>
      </c>
    </row>
    <row r="1829" spans="1:15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 s="12">
        <f t="shared" si="28"/>
        <v>40605.325937499998</v>
      </c>
      <c r="K1829">
        <v>1294818561</v>
      </c>
      <c r="L1829" t="b">
        <v>0</v>
      </c>
      <c r="M1829">
        <v>96</v>
      </c>
      <c r="N1829" t="b">
        <v>1</v>
      </c>
      <c r="O1829" t="s">
        <v>8274</v>
      </c>
    </row>
    <row r="1830" spans="1:15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 s="12">
        <f t="shared" si="28"/>
        <v>41768.916666666664</v>
      </c>
      <c r="K1830">
        <v>1396906530</v>
      </c>
      <c r="L1830" t="b">
        <v>0</v>
      </c>
      <c r="M1830">
        <v>48</v>
      </c>
      <c r="N1830" t="b">
        <v>1</v>
      </c>
      <c r="O1830" t="s">
        <v>8274</v>
      </c>
    </row>
    <row r="1831" spans="1:15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 s="12">
        <f t="shared" si="28"/>
        <v>40564.916666666664</v>
      </c>
      <c r="K1831">
        <v>1291428371</v>
      </c>
      <c r="L1831" t="b">
        <v>0</v>
      </c>
      <c r="M1831">
        <v>33</v>
      </c>
      <c r="N1831" t="b">
        <v>1</v>
      </c>
      <c r="O1831" t="s">
        <v>8274</v>
      </c>
    </row>
    <row r="1832" spans="1:15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 s="12">
        <f t="shared" si="28"/>
        <v>41694.684108796297</v>
      </c>
      <c r="K1832">
        <v>1390667107</v>
      </c>
      <c r="L1832" t="b">
        <v>0</v>
      </c>
      <c r="M1832">
        <v>226</v>
      </c>
      <c r="N1832" t="b">
        <v>1</v>
      </c>
      <c r="O1832" t="s">
        <v>8274</v>
      </c>
    </row>
    <row r="1833" spans="1:15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 s="12">
        <f t="shared" si="28"/>
        <v>41041.996099537035</v>
      </c>
      <c r="K1833">
        <v>1335570863</v>
      </c>
      <c r="L1833" t="b">
        <v>0</v>
      </c>
      <c r="M1833">
        <v>14</v>
      </c>
      <c r="N1833" t="b">
        <v>1</v>
      </c>
      <c r="O1833" t="s">
        <v>8274</v>
      </c>
    </row>
    <row r="1834" spans="1:15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 s="12">
        <f t="shared" si="28"/>
        <v>40606.539664351854</v>
      </c>
      <c r="K1834">
        <v>1296651427</v>
      </c>
      <c r="L1834" t="b">
        <v>0</v>
      </c>
      <c r="M1834">
        <v>20</v>
      </c>
      <c r="N1834" t="b">
        <v>1</v>
      </c>
      <c r="O1834" t="s">
        <v>8274</v>
      </c>
    </row>
    <row r="1835" spans="1:15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 s="12">
        <f t="shared" si="28"/>
        <v>41335.332638888889</v>
      </c>
      <c r="K1835">
        <v>1359421403</v>
      </c>
      <c r="L1835" t="b">
        <v>0</v>
      </c>
      <c r="M1835">
        <v>25</v>
      </c>
      <c r="N1835" t="b">
        <v>1</v>
      </c>
      <c r="O1835" t="s">
        <v>8274</v>
      </c>
    </row>
    <row r="1836" spans="1:15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 s="12">
        <f t="shared" si="28"/>
        <v>42028.964062500003</v>
      </c>
      <c r="K1836">
        <v>1418684895</v>
      </c>
      <c r="L1836" t="b">
        <v>0</v>
      </c>
      <c r="M1836">
        <v>90</v>
      </c>
      <c r="N1836" t="b">
        <v>1</v>
      </c>
      <c r="O1836" t="s">
        <v>8274</v>
      </c>
    </row>
    <row r="1837" spans="1:15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 s="12">
        <f t="shared" si="28"/>
        <v>42460.660543981481</v>
      </c>
      <c r="K1837">
        <v>1456851071</v>
      </c>
      <c r="L1837" t="b">
        <v>0</v>
      </c>
      <c r="M1837">
        <v>11</v>
      </c>
      <c r="N1837" t="b">
        <v>1</v>
      </c>
      <c r="O1837" t="s">
        <v>8274</v>
      </c>
    </row>
    <row r="1838" spans="1:15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 s="12">
        <f t="shared" si="28"/>
        <v>41322.809363425928</v>
      </c>
      <c r="K1838">
        <v>1359660329</v>
      </c>
      <c r="L1838" t="b">
        <v>0</v>
      </c>
      <c r="M1838">
        <v>55</v>
      </c>
      <c r="N1838" t="b">
        <v>1</v>
      </c>
      <c r="O1838" t="s">
        <v>8274</v>
      </c>
    </row>
    <row r="1839" spans="1:15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 s="12">
        <f t="shared" si="28"/>
        <v>40986.006192129629</v>
      </c>
      <c r="K1839">
        <v>1326848935</v>
      </c>
      <c r="L1839" t="b">
        <v>0</v>
      </c>
      <c r="M1839">
        <v>30</v>
      </c>
      <c r="N1839" t="b">
        <v>1</v>
      </c>
      <c r="O1839" t="s">
        <v>8274</v>
      </c>
    </row>
    <row r="1840" spans="1:15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 s="12">
        <f t="shared" si="28"/>
        <v>40817.125</v>
      </c>
      <c r="K1840">
        <v>1314989557</v>
      </c>
      <c r="L1840" t="b">
        <v>0</v>
      </c>
      <c r="M1840">
        <v>28</v>
      </c>
      <c r="N1840" t="b">
        <v>1</v>
      </c>
      <c r="O1840" t="s">
        <v>8274</v>
      </c>
    </row>
    <row r="1841" spans="1:15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 s="12">
        <f t="shared" si="28"/>
        <v>42644.722013888888</v>
      </c>
      <c r="K1841">
        <v>1472750382</v>
      </c>
      <c r="L1841" t="b">
        <v>0</v>
      </c>
      <c r="M1841">
        <v>45</v>
      </c>
      <c r="N1841" t="b">
        <v>1</v>
      </c>
      <c r="O1841" t="s">
        <v>8274</v>
      </c>
    </row>
    <row r="1842" spans="1:15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 s="12">
        <f t="shared" si="28"/>
        <v>41401.207638888889</v>
      </c>
      <c r="K1842">
        <v>1366251510</v>
      </c>
      <c r="L1842" t="b">
        <v>0</v>
      </c>
      <c r="M1842">
        <v>13</v>
      </c>
      <c r="N1842" t="b">
        <v>1</v>
      </c>
      <c r="O1842" t="s">
        <v>8274</v>
      </c>
    </row>
    <row r="1843" spans="1:15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 s="12">
        <f t="shared" si="28"/>
        <v>41779.207638888889</v>
      </c>
      <c r="K1843">
        <v>1397679445</v>
      </c>
      <c r="L1843" t="b">
        <v>0</v>
      </c>
      <c r="M1843">
        <v>40</v>
      </c>
      <c r="N1843" t="b">
        <v>1</v>
      </c>
      <c r="O1843" t="s">
        <v>8274</v>
      </c>
    </row>
    <row r="1844" spans="1:15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 s="12">
        <f t="shared" si="28"/>
        <v>42065.249305555553</v>
      </c>
      <c r="K1844">
        <v>1422371381</v>
      </c>
      <c r="L1844" t="b">
        <v>0</v>
      </c>
      <c r="M1844">
        <v>21</v>
      </c>
      <c r="N1844" t="b">
        <v>1</v>
      </c>
      <c r="O1844" t="s">
        <v>8274</v>
      </c>
    </row>
    <row r="1845" spans="1:15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 s="12">
        <f t="shared" si="28"/>
        <v>40594.994837962964</v>
      </c>
      <c r="K1845">
        <v>1295653954</v>
      </c>
      <c r="L1845" t="b">
        <v>0</v>
      </c>
      <c r="M1845">
        <v>134</v>
      </c>
      <c r="N1845" t="b">
        <v>1</v>
      </c>
      <c r="O1845" t="s">
        <v>8274</v>
      </c>
    </row>
    <row r="1846" spans="1:15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 s="12">
        <f t="shared" si="28"/>
        <v>40705.125</v>
      </c>
      <c r="K1846">
        <v>1304464914</v>
      </c>
      <c r="L1846" t="b">
        <v>0</v>
      </c>
      <c r="M1846">
        <v>20</v>
      </c>
      <c r="N1846" t="b">
        <v>1</v>
      </c>
      <c r="O1846" t="s">
        <v>8274</v>
      </c>
    </row>
    <row r="1847" spans="1:15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 s="12">
        <f t="shared" si="28"/>
        <v>42538.204861111109</v>
      </c>
      <c r="K1847">
        <v>1464854398</v>
      </c>
      <c r="L1847" t="b">
        <v>0</v>
      </c>
      <c r="M1847">
        <v>19</v>
      </c>
      <c r="N1847" t="b">
        <v>1</v>
      </c>
      <c r="O1847" t="s">
        <v>8274</v>
      </c>
    </row>
    <row r="1848" spans="1:15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 s="12">
        <f t="shared" si="28"/>
        <v>41258.650196759263</v>
      </c>
      <c r="K1848">
        <v>1352993777</v>
      </c>
      <c r="L1848" t="b">
        <v>0</v>
      </c>
      <c r="M1848">
        <v>209</v>
      </c>
      <c r="N1848" t="b">
        <v>1</v>
      </c>
      <c r="O1848" t="s">
        <v>8274</v>
      </c>
    </row>
    <row r="1849" spans="1:15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 s="12">
        <f t="shared" si="28"/>
        <v>42115.236481481479</v>
      </c>
      <c r="K1849">
        <v>1427780432</v>
      </c>
      <c r="L1849" t="b">
        <v>0</v>
      </c>
      <c r="M1849">
        <v>38</v>
      </c>
      <c r="N1849" t="b">
        <v>1</v>
      </c>
      <c r="O1849" t="s">
        <v>8274</v>
      </c>
    </row>
    <row r="1850" spans="1:15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 s="12">
        <f t="shared" si="28"/>
        <v>40755.290972222225</v>
      </c>
      <c r="K1850">
        <v>1306608888</v>
      </c>
      <c r="L1850" t="b">
        <v>0</v>
      </c>
      <c r="M1850">
        <v>24</v>
      </c>
      <c r="N1850" t="b">
        <v>1</v>
      </c>
      <c r="O1850" t="s">
        <v>8274</v>
      </c>
    </row>
    <row r="1851" spans="1:15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 s="12">
        <f t="shared" si="28"/>
        <v>41199.845590277779</v>
      </c>
      <c r="K1851">
        <v>1347913059</v>
      </c>
      <c r="L1851" t="b">
        <v>0</v>
      </c>
      <c r="M1851">
        <v>8</v>
      </c>
      <c r="N1851" t="b">
        <v>1</v>
      </c>
      <c r="O1851" t="s">
        <v>8274</v>
      </c>
    </row>
    <row r="1852" spans="1:15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 s="12">
        <f t="shared" si="28"/>
        <v>41830.959490740745</v>
      </c>
      <c r="K1852">
        <v>1402441300</v>
      </c>
      <c r="L1852" t="b">
        <v>0</v>
      </c>
      <c r="M1852">
        <v>179</v>
      </c>
      <c r="N1852" t="b">
        <v>1</v>
      </c>
      <c r="O1852" t="s">
        <v>8274</v>
      </c>
    </row>
    <row r="1853" spans="1:15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 s="12">
        <f t="shared" si="28"/>
        <v>41848.041666666664</v>
      </c>
      <c r="K1853">
        <v>1404769538</v>
      </c>
      <c r="L1853" t="b">
        <v>0</v>
      </c>
      <c r="M1853">
        <v>26</v>
      </c>
      <c r="N1853" t="b">
        <v>1</v>
      </c>
      <c r="O1853" t="s">
        <v>8274</v>
      </c>
    </row>
    <row r="1854" spans="1:15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 s="12">
        <f t="shared" si="28"/>
        <v>42119</v>
      </c>
      <c r="K1854">
        <v>1426703452</v>
      </c>
      <c r="L1854" t="b">
        <v>0</v>
      </c>
      <c r="M1854">
        <v>131</v>
      </c>
      <c r="N1854" t="b">
        <v>1</v>
      </c>
      <c r="O1854" t="s">
        <v>8274</v>
      </c>
    </row>
    <row r="1855" spans="1:15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 s="12">
        <f t="shared" si="28"/>
        <v>41227.102048611108</v>
      </c>
      <c r="K1855">
        <v>1348536417</v>
      </c>
      <c r="L1855" t="b">
        <v>0</v>
      </c>
      <c r="M1855">
        <v>14</v>
      </c>
      <c r="N1855" t="b">
        <v>1</v>
      </c>
      <c r="O1855" t="s">
        <v>8274</v>
      </c>
    </row>
    <row r="1856" spans="1:15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12">
        <f t="shared" si="28"/>
        <v>41418.021261574075</v>
      </c>
      <c r="K1856">
        <v>1366763437</v>
      </c>
      <c r="L1856" t="b">
        <v>0</v>
      </c>
      <c r="M1856">
        <v>174</v>
      </c>
      <c r="N1856" t="b">
        <v>1</v>
      </c>
      <c r="O1856" t="s">
        <v>8274</v>
      </c>
    </row>
    <row r="1857" spans="1:15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 s="12">
        <f t="shared" si="28"/>
        <v>41645.538657407407</v>
      </c>
      <c r="K1857">
        <v>1385124940</v>
      </c>
      <c r="L1857" t="b">
        <v>0</v>
      </c>
      <c r="M1857">
        <v>191</v>
      </c>
      <c r="N1857" t="b">
        <v>1</v>
      </c>
      <c r="O1857" t="s">
        <v>8274</v>
      </c>
    </row>
    <row r="1858" spans="1:15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 s="12">
        <f t="shared" si="28"/>
        <v>41838.854999999996</v>
      </c>
      <c r="K1858">
        <v>1403901072</v>
      </c>
      <c r="L1858" t="b">
        <v>0</v>
      </c>
      <c r="M1858">
        <v>38</v>
      </c>
      <c r="N1858" t="b">
        <v>1</v>
      </c>
      <c r="O1858" t="s">
        <v>8274</v>
      </c>
    </row>
    <row r="1859" spans="1:15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 s="12">
        <f t="shared" ref="J1859:J1922" si="29">(I1859/86400)+DATE(1970,1,1)</f>
        <v>41894.76866898148</v>
      </c>
      <c r="K1859">
        <v>1407954413</v>
      </c>
      <c r="L1859" t="b">
        <v>0</v>
      </c>
      <c r="M1859">
        <v>22</v>
      </c>
      <c r="N1859" t="b">
        <v>1</v>
      </c>
      <c r="O1859" t="s">
        <v>8274</v>
      </c>
    </row>
    <row r="1860" spans="1:15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 s="12">
        <f t="shared" si="29"/>
        <v>40893.242141203707</v>
      </c>
      <c r="K1860">
        <v>1318826921</v>
      </c>
      <c r="L1860" t="b">
        <v>0</v>
      </c>
      <c r="M1860">
        <v>149</v>
      </c>
      <c r="N1860" t="b">
        <v>1</v>
      </c>
      <c r="O1860" t="s">
        <v>8274</v>
      </c>
    </row>
    <row r="1861" spans="1:15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 s="12">
        <f t="shared" si="29"/>
        <v>40808.770011574074</v>
      </c>
      <c r="K1861">
        <v>1314124129</v>
      </c>
      <c r="L1861" t="b">
        <v>0</v>
      </c>
      <c r="M1861">
        <v>56</v>
      </c>
      <c r="N1861" t="b">
        <v>1</v>
      </c>
      <c r="O1861" t="s">
        <v>8274</v>
      </c>
    </row>
    <row r="1862" spans="1:15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 s="12">
        <f t="shared" si="29"/>
        <v>41676.70930555556</v>
      </c>
      <c r="K1862">
        <v>1389891684</v>
      </c>
      <c r="L1862" t="b">
        <v>0</v>
      </c>
      <c r="M1862">
        <v>19</v>
      </c>
      <c r="N1862" t="b">
        <v>1</v>
      </c>
      <c r="O1862" t="s">
        <v>8274</v>
      </c>
    </row>
    <row r="1863" spans="1:15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 s="12">
        <f t="shared" si="29"/>
        <v>42030.300243055557</v>
      </c>
      <c r="K1863">
        <v>1419664341</v>
      </c>
      <c r="L1863" t="b">
        <v>0</v>
      </c>
      <c r="M1863">
        <v>0</v>
      </c>
      <c r="N1863" t="b">
        <v>0</v>
      </c>
      <c r="O1863" t="s">
        <v>8281</v>
      </c>
    </row>
    <row r="1864" spans="1:15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 s="12">
        <f t="shared" si="29"/>
        <v>42802.3125</v>
      </c>
      <c r="K1864">
        <v>1484912974</v>
      </c>
      <c r="L1864" t="b">
        <v>0</v>
      </c>
      <c r="M1864">
        <v>16</v>
      </c>
      <c r="N1864" t="b">
        <v>0</v>
      </c>
      <c r="O1864" t="s">
        <v>8281</v>
      </c>
    </row>
    <row r="1865" spans="1:15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 s="12">
        <f t="shared" si="29"/>
        <v>41802.797280092593</v>
      </c>
      <c r="K1865">
        <v>1400008085</v>
      </c>
      <c r="L1865" t="b">
        <v>0</v>
      </c>
      <c r="M1865">
        <v>2</v>
      </c>
      <c r="N1865" t="b">
        <v>0</v>
      </c>
      <c r="O1865" t="s">
        <v>8281</v>
      </c>
    </row>
    <row r="1866" spans="1:15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 s="12">
        <f t="shared" si="29"/>
        <v>41763.716435185182</v>
      </c>
      <c r="K1866">
        <v>1396631500</v>
      </c>
      <c r="L1866" t="b">
        <v>0</v>
      </c>
      <c r="M1866">
        <v>48</v>
      </c>
      <c r="N1866" t="b">
        <v>0</v>
      </c>
      <c r="O1866" t="s">
        <v>8281</v>
      </c>
    </row>
    <row r="1867" spans="1:15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 s="12">
        <f t="shared" si="29"/>
        <v>42680.409108796295</v>
      </c>
      <c r="K1867">
        <v>1475398147</v>
      </c>
      <c r="L1867" t="b">
        <v>0</v>
      </c>
      <c r="M1867">
        <v>2</v>
      </c>
      <c r="N1867" t="b">
        <v>0</v>
      </c>
      <c r="O1867" t="s">
        <v>8281</v>
      </c>
    </row>
    <row r="1868" spans="1:15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 s="12">
        <f t="shared" si="29"/>
        <v>42795.166666666672</v>
      </c>
      <c r="K1868">
        <v>1483768497</v>
      </c>
      <c r="L1868" t="b">
        <v>0</v>
      </c>
      <c r="M1868">
        <v>2</v>
      </c>
      <c r="N1868" t="b">
        <v>0</v>
      </c>
      <c r="O1868" t="s">
        <v>8281</v>
      </c>
    </row>
    <row r="1869" spans="1:15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 s="12">
        <f t="shared" si="29"/>
        <v>42679.924907407403</v>
      </c>
      <c r="K1869">
        <v>1475791912</v>
      </c>
      <c r="L1869" t="b">
        <v>0</v>
      </c>
      <c r="M1869">
        <v>1</v>
      </c>
      <c r="N1869" t="b">
        <v>0</v>
      </c>
      <c r="O1869" t="s">
        <v>8281</v>
      </c>
    </row>
    <row r="1870" spans="1:15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 s="12">
        <f t="shared" si="29"/>
        <v>42353.332638888889</v>
      </c>
      <c r="K1870">
        <v>1448044925</v>
      </c>
      <c r="L1870" t="b">
        <v>0</v>
      </c>
      <c r="M1870">
        <v>17</v>
      </c>
      <c r="N1870" t="b">
        <v>0</v>
      </c>
      <c r="O1870" t="s">
        <v>8281</v>
      </c>
    </row>
    <row r="1871" spans="1:15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 s="12">
        <f t="shared" si="29"/>
        <v>42739.002881944441</v>
      </c>
      <c r="K1871">
        <v>1480896249</v>
      </c>
      <c r="L1871" t="b">
        <v>0</v>
      </c>
      <c r="M1871">
        <v>0</v>
      </c>
      <c r="N1871" t="b">
        <v>0</v>
      </c>
      <c r="O1871" t="s">
        <v>8281</v>
      </c>
    </row>
    <row r="1872" spans="1:15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 s="12">
        <f t="shared" si="29"/>
        <v>42400.178472222222</v>
      </c>
      <c r="K1872">
        <v>1451723535</v>
      </c>
      <c r="L1872" t="b">
        <v>0</v>
      </c>
      <c r="M1872">
        <v>11</v>
      </c>
      <c r="N1872" t="b">
        <v>0</v>
      </c>
      <c r="O1872" t="s">
        <v>8281</v>
      </c>
    </row>
    <row r="1873" spans="1:15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 s="12">
        <f t="shared" si="29"/>
        <v>41963.825243055559</v>
      </c>
      <c r="K1873">
        <v>1413053301</v>
      </c>
      <c r="L1873" t="b">
        <v>0</v>
      </c>
      <c r="M1873">
        <v>95</v>
      </c>
      <c r="N1873" t="b">
        <v>0</v>
      </c>
      <c r="O1873" t="s">
        <v>8281</v>
      </c>
    </row>
    <row r="1874" spans="1:15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 s="12">
        <f t="shared" si="29"/>
        <v>42185.129652777774</v>
      </c>
      <c r="K1874">
        <v>1433041602</v>
      </c>
      <c r="L1874" t="b">
        <v>0</v>
      </c>
      <c r="M1874">
        <v>13</v>
      </c>
      <c r="N1874" t="b">
        <v>0</v>
      </c>
      <c r="O1874" t="s">
        <v>8281</v>
      </c>
    </row>
    <row r="1875" spans="1:15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 s="12">
        <f t="shared" si="29"/>
        <v>42193.697916666672</v>
      </c>
      <c r="K1875">
        <v>1433861210</v>
      </c>
      <c r="L1875" t="b">
        <v>0</v>
      </c>
      <c r="M1875">
        <v>2</v>
      </c>
      <c r="N1875" t="b">
        <v>0</v>
      </c>
      <c r="O1875" t="s">
        <v>8281</v>
      </c>
    </row>
    <row r="1876" spans="1:15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 s="12">
        <f t="shared" si="29"/>
        <v>42549.969131944439</v>
      </c>
      <c r="K1876">
        <v>1465427733</v>
      </c>
      <c r="L1876" t="b">
        <v>0</v>
      </c>
      <c r="M1876">
        <v>2</v>
      </c>
      <c r="N1876" t="b">
        <v>0</v>
      </c>
      <c r="O1876" t="s">
        <v>8281</v>
      </c>
    </row>
    <row r="1877" spans="1:15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 s="12">
        <f t="shared" si="29"/>
        <v>42588.899398148147</v>
      </c>
      <c r="K1877">
        <v>1465335308</v>
      </c>
      <c r="L1877" t="b">
        <v>0</v>
      </c>
      <c r="M1877">
        <v>3</v>
      </c>
      <c r="N1877" t="b">
        <v>0</v>
      </c>
      <c r="O1877" t="s">
        <v>8281</v>
      </c>
    </row>
    <row r="1878" spans="1:15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 s="12">
        <f t="shared" si="29"/>
        <v>41806.284780092596</v>
      </c>
      <c r="K1878">
        <v>1400309405</v>
      </c>
      <c r="L1878" t="b">
        <v>0</v>
      </c>
      <c r="M1878">
        <v>0</v>
      </c>
      <c r="N1878" t="b">
        <v>0</v>
      </c>
      <c r="O1878" t="s">
        <v>8281</v>
      </c>
    </row>
    <row r="1879" spans="1:15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 s="12">
        <f t="shared" si="29"/>
        <v>42064.029224537036</v>
      </c>
      <c r="K1879">
        <v>1422664925</v>
      </c>
      <c r="L1879" t="b">
        <v>0</v>
      </c>
      <c r="M1879">
        <v>0</v>
      </c>
      <c r="N1879" t="b">
        <v>0</v>
      </c>
      <c r="O1879" t="s">
        <v>8281</v>
      </c>
    </row>
    <row r="1880" spans="1:15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 s="12">
        <f t="shared" si="29"/>
        <v>41803.008738425924</v>
      </c>
      <c r="K1880">
        <v>1400026355</v>
      </c>
      <c r="L1880" t="b">
        <v>0</v>
      </c>
      <c r="M1880">
        <v>0</v>
      </c>
      <c r="N1880" t="b">
        <v>0</v>
      </c>
      <c r="O1880" t="s">
        <v>8281</v>
      </c>
    </row>
    <row r="1881" spans="1:15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 s="12">
        <f t="shared" si="29"/>
        <v>42443.607974537037</v>
      </c>
      <c r="K1881">
        <v>1455377729</v>
      </c>
      <c r="L1881" t="b">
        <v>0</v>
      </c>
      <c r="M1881">
        <v>2</v>
      </c>
      <c r="N1881" t="b">
        <v>0</v>
      </c>
      <c r="O1881" t="s">
        <v>8281</v>
      </c>
    </row>
    <row r="1882" spans="1:15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 s="12">
        <f t="shared" si="29"/>
        <v>42459.525231481486</v>
      </c>
      <c r="K1882">
        <v>1456839380</v>
      </c>
      <c r="L1882" t="b">
        <v>0</v>
      </c>
      <c r="M1882">
        <v>24</v>
      </c>
      <c r="N1882" t="b">
        <v>0</v>
      </c>
      <c r="O1882" t="s">
        <v>8281</v>
      </c>
    </row>
    <row r="1883" spans="1:15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 s="12">
        <f t="shared" si="29"/>
        <v>42073.110983796301</v>
      </c>
      <c r="K1883">
        <v>1423366789</v>
      </c>
      <c r="L1883" t="b">
        <v>0</v>
      </c>
      <c r="M1883">
        <v>70</v>
      </c>
      <c r="N1883" t="b">
        <v>1</v>
      </c>
      <c r="O1883" t="s">
        <v>8277</v>
      </c>
    </row>
    <row r="1884" spans="1:15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 s="12">
        <f t="shared" si="29"/>
        <v>41100.991666666669</v>
      </c>
      <c r="K1884">
        <v>1339109212</v>
      </c>
      <c r="L1884" t="b">
        <v>0</v>
      </c>
      <c r="M1884">
        <v>81</v>
      </c>
      <c r="N1884" t="b">
        <v>1</v>
      </c>
      <c r="O1884" t="s">
        <v>8277</v>
      </c>
    </row>
    <row r="1885" spans="1:15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 s="12">
        <f t="shared" si="29"/>
        <v>41007.906342592592</v>
      </c>
      <c r="K1885">
        <v>1331333108</v>
      </c>
      <c r="L1885" t="b">
        <v>0</v>
      </c>
      <c r="M1885">
        <v>32</v>
      </c>
      <c r="N1885" t="b">
        <v>1</v>
      </c>
      <c r="O1885" t="s">
        <v>8277</v>
      </c>
    </row>
    <row r="1886" spans="1:15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 s="12">
        <f t="shared" si="29"/>
        <v>41240.5</v>
      </c>
      <c r="K1886">
        <v>1350967535</v>
      </c>
      <c r="L1886" t="b">
        <v>0</v>
      </c>
      <c r="M1886">
        <v>26</v>
      </c>
      <c r="N1886" t="b">
        <v>1</v>
      </c>
      <c r="O1886" t="s">
        <v>8277</v>
      </c>
    </row>
    <row r="1887" spans="1:15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 s="12">
        <f t="shared" si="29"/>
        <v>41131.916666666664</v>
      </c>
      <c r="K1887">
        <v>1341800110</v>
      </c>
      <c r="L1887" t="b">
        <v>0</v>
      </c>
      <c r="M1887">
        <v>105</v>
      </c>
      <c r="N1887" t="b">
        <v>1</v>
      </c>
      <c r="O1887" t="s">
        <v>8277</v>
      </c>
    </row>
    <row r="1888" spans="1:15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 s="12">
        <f t="shared" si="29"/>
        <v>41955.94835648148</v>
      </c>
      <c r="K1888">
        <v>1413236738</v>
      </c>
      <c r="L1888" t="b">
        <v>0</v>
      </c>
      <c r="M1888">
        <v>29</v>
      </c>
      <c r="N1888" t="b">
        <v>1</v>
      </c>
      <c r="O1888" t="s">
        <v>8277</v>
      </c>
    </row>
    <row r="1889" spans="1:15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 s="12">
        <f t="shared" si="29"/>
        <v>42341.895833333328</v>
      </c>
      <c r="K1889">
        <v>1447614732</v>
      </c>
      <c r="L1889" t="b">
        <v>0</v>
      </c>
      <c r="M1889">
        <v>8</v>
      </c>
      <c r="N1889" t="b">
        <v>1</v>
      </c>
      <c r="O1889" t="s">
        <v>8277</v>
      </c>
    </row>
    <row r="1890" spans="1:15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 s="12">
        <f t="shared" si="29"/>
        <v>40330.207638888889</v>
      </c>
      <c r="K1890">
        <v>1272692732</v>
      </c>
      <c r="L1890" t="b">
        <v>0</v>
      </c>
      <c r="M1890">
        <v>89</v>
      </c>
      <c r="N1890" t="b">
        <v>1</v>
      </c>
      <c r="O1890" t="s">
        <v>8277</v>
      </c>
    </row>
    <row r="1891" spans="1:15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 s="12">
        <f t="shared" si="29"/>
        <v>41344.751689814817</v>
      </c>
      <c r="K1891">
        <v>1359140546</v>
      </c>
      <c r="L1891" t="b">
        <v>0</v>
      </c>
      <c r="M1891">
        <v>44</v>
      </c>
      <c r="N1891" t="b">
        <v>1</v>
      </c>
      <c r="O1891" t="s">
        <v>8277</v>
      </c>
    </row>
    <row r="1892" spans="1:15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 s="12">
        <f t="shared" si="29"/>
        <v>41258.786203703705</v>
      </c>
      <c r="K1892">
        <v>1353005528</v>
      </c>
      <c r="L1892" t="b">
        <v>0</v>
      </c>
      <c r="M1892">
        <v>246</v>
      </c>
      <c r="N1892" t="b">
        <v>1</v>
      </c>
      <c r="O1892" t="s">
        <v>8277</v>
      </c>
    </row>
    <row r="1893" spans="1:15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 s="12">
        <f t="shared" si="29"/>
        <v>40381.25</v>
      </c>
      <c r="K1893">
        <v>1275851354</v>
      </c>
      <c r="L1893" t="b">
        <v>0</v>
      </c>
      <c r="M1893">
        <v>120</v>
      </c>
      <c r="N1893" t="b">
        <v>1</v>
      </c>
      <c r="O1893" t="s">
        <v>8277</v>
      </c>
    </row>
    <row r="1894" spans="1:15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 s="12">
        <f t="shared" si="29"/>
        <v>40701.637511574074</v>
      </c>
      <c r="K1894">
        <v>1304867881</v>
      </c>
      <c r="L1894" t="b">
        <v>0</v>
      </c>
      <c r="M1894">
        <v>26</v>
      </c>
      <c r="N1894" t="b">
        <v>1</v>
      </c>
      <c r="O1894" t="s">
        <v>8277</v>
      </c>
    </row>
    <row r="1895" spans="1:15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 s="12">
        <f t="shared" si="29"/>
        <v>40649.165972222225</v>
      </c>
      <c r="K1895">
        <v>1301524585</v>
      </c>
      <c r="L1895" t="b">
        <v>0</v>
      </c>
      <c r="M1895">
        <v>45</v>
      </c>
      <c r="N1895" t="b">
        <v>1</v>
      </c>
      <c r="O1895" t="s">
        <v>8277</v>
      </c>
    </row>
    <row r="1896" spans="1:15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 s="12">
        <f t="shared" si="29"/>
        <v>40951.90489583333</v>
      </c>
      <c r="K1896">
        <v>1326404583</v>
      </c>
      <c r="L1896" t="b">
        <v>0</v>
      </c>
      <c r="M1896">
        <v>20</v>
      </c>
      <c r="N1896" t="b">
        <v>1</v>
      </c>
      <c r="O1896" t="s">
        <v>8277</v>
      </c>
    </row>
    <row r="1897" spans="1:15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 s="12">
        <f t="shared" si="29"/>
        <v>42297.746782407412</v>
      </c>
      <c r="K1897">
        <v>1442771722</v>
      </c>
      <c r="L1897" t="b">
        <v>0</v>
      </c>
      <c r="M1897">
        <v>47</v>
      </c>
      <c r="N1897" t="b">
        <v>1</v>
      </c>
      <c r="O1897" t="s">
        <v>8277</v>
      </c>
    </row>
    <row r="1898" spans="1:15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 s="12">
        <f t="shared" si="29"/>
        <v>41011.710243055553</v>
      </c>
      <c r="K1898">
        <v>1331658165</v>
      </c>
      <c r="L1898" t="b">
        <v>0</v>
      </c>
      <c r="M1898">
        <v>13</v>
      </c>
      <c r="N1898" t="b">
        <v>1</v>
      </c>
      <c r="O1898" t="s">
        <v>8277</v>
      </c>
    </row>
    <row r="1899" spans="1:15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 s="12">
        <f t="shared" si="29"/>
        <v>41702.875</v>
      </c>
      <c r="K1899">
        <v>1392040806</v>
      </c>
      <c r="L1899" t="b">
        <v>0</v>
      </c>
      <c r="M1899">
        <v>183</v>
      </c>
      <c r="N1899" t="b">
        <v>1</v>
      </c>
      <c r="O1899" t="s">
        <v>8277</v>
      </c>
    </row>
    <row r="1900" spans="1:15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 s="12">
        <f t="shared" si="29"/>
        <v>42401.75</v>
      </c>
      <c r="K1900">
        <v>1451277473</v>
      </c>
      <c r="L1900" t="b">
        <v>0</v>
      </c>
      <c r="M1900">
        <v>21</v>
      </c>
      <c r="N1900" t="b">
        <v>1</v>
      </c>
      <c r="O1900" t="s">
        <v>8277</v>
      </c>
    </row>
    <row r="1901" spans="1:15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 s="12">
        <f t="shared" si="29"/>
        <v>42088.90006944444</v>
      </c>
      <c r="K1901">
        <v>1424730966</v>
      </c>
      <c r="L1901" t="b">
        <v>0</v>
      </c>
      <c r="M1901">
        <v>42</v>
      </c>
      <c r="N1901" t="b">
        <v>1</v>
      </c>
      <c r="O1901" t="s">
        <v>8277</v>
      </c>
    </row>
    <row r="1902" spans="1:15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 s="12">
        <f t="shared" si="29"/>
        <v>41188.415972222225</v>
      </c>
      <c r="K1902">
        <v>1347137731</v>
      </c>
      <c r="L1902" t="b">
        <v>0</v>
      </c>
      <c r="M1902">
        <v>54</v>
      </c>
      <c r="N1902" t="b">
        <v>1</v>
      </c>
      <c r="O1902" t="s">
        <v>8277</v>
      </c>
    </row>
    <row r="1903" spans="1:15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 s="12">
        <f t="shared" si="29"/>
        <v>42146.541666666672</v>
      </c>
      <c r="K1903">
        <v>1429707729</v>
      </c>
      <c r="L1903" t="b">
        <v>0</v>
      </c>
      <c r="M1903">
        <v>25</v>
      </c>
      <c r="N1903" t="b">
        <v>0</v>
      </c>
      <c r="O1903" t="s">
        <v>8292</v>
      </c>
    </row>
    <row r="1904" spans="1:15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 s="12">
        <f t="shared" si="29"/>
        <v>42067.789895833332</v>
      </c>
      <c r="K1904">
        <v>1422903447</v>
      </c>
      <c r="L1904" t="b">
        <v>0</v>
      </c>
      <c r="M1904">
        <v>3</v>
      </c>
      <c r="N1904" t="b">
        <v>0</v>
      </c>
      <c r="O1904" t="s">
        <v>8292</v>
      </c>
    </row>
    <row r="1905" spans="1:15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 s="12">
        <f t="shared" si="29"/>
        <v>42762.770729166667</v>
      </c>
      <c r="K1905">
        <v>1480357791</v>
      </c>
      <c r="L1905" t="b">
        <v>0</v>
      </c>
      <c r="M1905">
        <v>41</v>
      </c>
      <c r="N1905" t="b">
        <v>0</v>
      </c>
      <c r="O1905" t="s">
        <v>8292</v>
      </c>
    </row>
    <row r="1906" spans="1:15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 s="12">
        <f t="shared" si="29"/>
        <v>42371.685428240744</v>
      </c>
      <c r="K1906">
        <v>1447864021</v>
      </c>
      <c r="L1906" t="b">
        <v>0</v>
      </c>
      <c r="M1906">
        <v>2</v>
      </c>
      <c r="N1906" t="b">
        <v>0</v>
      </c>
      <c r="O1906" t="s">
        <v>8292</v>
      </c>
    </row>
    <row r="1907" spans="1:15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 s="12">
        <f t="shared" si="29"/>
        <v>41889.925856481481</v>
      </c>
      <c r="K1907">
        <v>1407535994</v>
      </c>
      <c r="L1907" t="b">
        <v>0</v>
      </c>
      <c r="M1907">
        <v>4</v>
      </c>
      <c r="N1907" t="b">
        <v>0</v>
      </c>
      <c r="O1907" t="s">
        <v>8292</v>
      </c>
    </row>
    <row r="1908" spans="1:15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 s="12">
        <f t="shared" si="29"/>
        <v>42544.671099537038</v>
      </c>
      <c r="K1908">
        <v>1464105983</v>
      </c>
      <c r="L1908" t="b">
        <v>0</v>
      </c>
      <c r="M1908">
        <v>99</v>
      </c>
      <c r="N1908" t="b">
        <v>0</v>
      </c>
      <c r="O1908" t="s">
        <v>8292</v>
      </c>
    </row>
    <row r="1909" spans="1:15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 s="12">
        <f t="shared" si="29"/>
        <v>41782.587094907409</v>
      </c>
      <c r="K1909">
        <v>1399557925</v>
      </c>
      <c r="L1909" t="b">
        <v>0</v>
      </c>
      <c r="M1909">
        <v>4</v>
      </c>
      <c r="N1909" t="b">
        <v>0</v>
      </c>
      <c r="O1909" t="s">
        <v>8292</v>
      </c>
    </row>
    <row r="1910" spans="1:15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 s="12">
        <f t="shared" si="29"/>
        <v>42733.917824074073</v>
      </c>
      <c r="K1910">
        <v>1480456900</v>
      </c>
      <c r="L1910" t="b">
        <v>0</v>
      </c>
      <c r="M1910">
        <v>4</v>
      </c>
      <c r="N1910" t="b">
        <v>0</v>
      </c>
      <c r="O1910" t="s">
        <v>8292</v>
      </c>
    </row>
    <row r="1911" spans="1:15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 s="12">
        <f t="shared" si="29"/>
        <v>41935.429155092592</v>
      </c>
      <c r="K1911">
        <v>1411467479</v>
      </c>
      <c r="L1911" t="b">
        <v>0</v>
      </c>
      <c r="M1911">
        <v>38</v>
      </c>
      <c r="N1911" t="b">
        <v>0</v>
      </c>
      <c r="O1911" t="s">
        <v>8292</v>
      </c>
    </row>
    <row r="1912" spans="1:15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 s="12">
        <f t="shared" si="29"/>
        <v>42308.947916666672</v>
      </c>
      <c r="K1912">
        <v>1442531217</v>
      </c>
      <c r="L1912" t="b">
        <v>0</v>
      </c>
      <c r="M1912">
        <v>285</v>
      </c>
      <c r="N1912" t="b">
        <v>0</v>
      </c>
      <c r="O1912" t="s">
        <v>8292</v>
      </c>
    </row>
    <row r="1913" spans="1:15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 s="12">
        <f t="shared" si="29"/>
        <v>41860.033958333333</v>
      </c>
      <c r="K1913">
        <v>1404953334</v>
      </c>
      <c r="L1913" t="b">
        <v>0</v>
      </c>
      <c r="M1913">
        <v>1</v>
      </c>
      <c r="N1913" t="b">
        <v>0</v>
      </c>
      <c r="O1913" t="s">
        <v>8292</v>
      </c>
    </row>
    <row r="1914" spans="1:15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 s="12">
        <f t="shared" si="29"/>
        <v>42159.226388888885</v>
      </c>
      <c r="K1914">
        <v>1430803560</v>
      </c>
      <c r="L1914" t="b">
        <v>0</v>
      </c>
      <c r="M1914">
        <v>42</v>
      </c>
      <c r="N1914" t="b">
        <v>0</v>
      </c>
      <c r="O1914" t="s">
        <v>8292</v>
      </c>
    </row>
    <row r="1915" spans="1:15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 s="12">
        <f t="shared" si="29"/>
        <v>41920.511319444442</v>
      </c>
      <c r="K1915">
        <v>1410178578</v>
      </c>
      <c r="L1915" t="b">
        <v>0</v>
      </c>
      <c r="M1915">
        <v>26</v>
      </c>
      <c r="N1915" t="b">
        <v>0</v>
      </c>
      <c r="O1915" t="s">
        <v>8292</v>
      </c>
    </row>
    <row r="1916" spans="1:15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 s="12">
        <f t="shared" si="29"/>
        <v>41944.165972222225</v>
      </c>
      <c r="K1916">
        <v>1413519073</v>
      </c>
      <c r="L1916" t="b">
        <v>0</v>
      </c>
      <c r="M1916">
        <v>2</v>
      </c>
      <c r="N1916" t="b">
        <v>0</v>
      </c>
      <c r="O1916" t="s">
        <v>8292</v>
      </c>
    </row>
    <row r="1917" spans="1:15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 s="12">
        <f t="shared" si="29"/>
        <v>41884.04886574074</v>
      </c>
      <c r="K1917">
        <v>1407892222</v>
      </c>
      <c r="L1917" t="b">
        <v>0</v>
      </c>
      <c r="M1917">
        <v>4</v>
      </c>
      <c r="N1917" t="b">
        <v>0</v>
      </c>
      <c r="O1917" t="s">
        <v>8292</v>
      </c>
    </row>
    <row r="1918" spans="1:15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 s="12">
        <f t="shared" si="29"/>
        <v>42681.758969907409</v>
      </c>
      <c r="K1918">
        <v>1476378775</v>
      </c>
      <c r="L1918" t="b">
        <v>0</v>
      </c>
      <c r="M1918">
        <v>6</v>
      </c>
      <c r="N1918" t="b">
        <v>0</v>
      </c>
      <c r="O1918" t="s">
        <v>8292</v>
      </c>
    </row>
    <row r="1919" spans="1:15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 s="12">
        <f t="shared" si="29"/>
        <v>42776.270057870366</v>
      </c>
      <c r="K1919">
        <v>1484116133</v>
      </c>
      <c r="L1919" t="b">
        <v>0</v>
      </c>
      <c r="M1919">
        <v>70</v>
      </c>
      <c r="N1919" t="b">
        <v>0</v>
      </c>
      <c r="O1919" t="s">
        <v>8292</v>
      </c>
    </row>
    <row r="1920" spans="1:15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 s="12">
        <f t="shared" si="29"/>
        <v>41863.789942129632</v>
      </c>
      <c r="K1920">
        <v>1404845851</v>
      </c>
      <c r="L1920" t="b">
        <v>0</v>
      </c>
      <c r="M1920">
        <v>9</v>
      </c>
      <c r="N1920" t="b">
        <v>0</v>
      </c>
      <c r="O1920" t="s">
        <v>8292</v>
      </c>
    </row>
    <row r="1921" spans="1:15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 s="12">
        <f t="shared" si="29"/>
        <v>42143.875567129631</v>
      </c>
      <c r="K1921">
        <v>1429477249</v>
      </c>
      <c r="L1921" t="b">
        <v>0</v>
      </c>
      <c r="M1921">
        <v>8</v>
      </c>
      <c r="N1921" t="b">
        <v>0</v>
      </c>
      <c r="O1921" t="s">
        <v>8292</v>
      </c>
    </row>
    <row r="1922" spans="1:15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 s="12">
        <f t="shared" si="29"/>
        <v>42298.958333333328</v>
      </c>
      <c r="K1922">
        <v>1443042061</v>
      </c>
      <c r="L1922" t="b">
        <v>0</v>
      </c>
      <c r="M1922">
        <v>105</v>
      </c>
      <c r="N1922" t="b">
        <v>0</v>
      </c>
      <c r="O1922" t="s">
        <v>8292</v>
      </c>
    </row>
    <row r="1923" spans="1:15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 s="12">
        <f t="shared" ref="J1923:J1986" si="30">(I1923/86400)+DATE(1970,1,1)</f>
        <v>41104.221562500003</v>
      </c>
      <c r="K1923">
        <v>1339651143</v>
      </c>
      <c r="L1923" t="b">
        <v>0</v>
      </c>
      <c r="M1923">
        <v>38</v>
      </c>
      <c r="N1923" t="b">
        <v>1</v>
      </c>
      <c r="O1923" t="s">
        <v>8277</v>
      </c>
    </row>
    <row r="1924" spans="1:15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 s="12">
        <f t="shared" si="30"/>
        <v>41620.255868055552</v>
      </c>
      <c r="K1924">
        <v>1384236507</v>
      </c>
      <c r="L1924" t="b">
        <v>0</v>
      </c>
      <c r="M1924">
        <v>64</v>
      </c>
      <c r="N1924" t="b">
        <v>1</v>
      </c>
      <c r="O1924" t="s">
        <v>8277</v>
      </c>
    </row>
    <row r="1925" spans="1:15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 s="12">
        <f t="shared" si="30"/>
        <v>40813.207638888889</v>
      </c>
      <c r="K1925">
        <v>1313612532</v>
      </c>
      <c r="L1925" t="b">
        <v>0</v>
      </c>
      <c r="M1925">
        <v>13</v>
      </c>
      <c r="N1925" t="b">
        <v>1</v>
      </c>
      <c r="O1925" t="s">
        <v>8277</v>
      </c>
    </row>
    <row r="1926" spans="1:15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 s="12">
        <f t="shared" si="30"/>
        <v>41654.814583333333</v>
      </c>
      <c r="K1926">
        <v>1387390555</v>
      </c>
      <c r="L1926" t="b">
        <v>0</v>
      </c>
      <c r="M1926">
        <v>33</v>
      </c>
      <c r="N1926" t="b">
        <v>1</v>
      </c>
      <c r="O1926" t="s">
        <v>8277</v>
      </c>
    </row>
    <row r="1927" spans="1:15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 s="12">
        <f t="shared" si="30"/>
        <v>41558</v>
      </c>
      <c r="K1927">
        <v>1379540288</v>
      </c>
      <c r="L1927" t="b">
        <v>0</v>
      </c>
      <c r="M1927">
        <v>52</v>
      </c>
      <c r="N1927" t="b">
        <v>1</v>
      </c>
      <c r="O1927" t="s">
        <v>8277</v>
      </c>
    </row>
    <row r="1928" spans="1:15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 s="12">
        <f t="shared" si="30"/>
        <v>40484.018055555556</v>
      </c>
      <c r="K1928">
        <v>1286319256</v>
      </c>
      <c r="L1928" t="b">
        <v>0</v>
      </c>
      <c r="M1928">
        <v>107</v>
      </c>
      <c r="N1928" t="b">
        <v>1</v>
      </c>
      <c r="O1928" t="s">
        <v>8277</v>
      </c>
    </row>
    <row r="1929" spans="1:15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 s="12">
        <f t="shared" si="30"/>
        <v>40976.207638888889</v>
      </c>
      <c r="K1929">
        <v>1329856839</v>
      </c>
      <c r="L1929" t="b">
        <v>0</v>
      </c>
      <c r="M1929">
        <v>11</v>
      </c>
      <c r="N1929" t="b">
        <v>1</v>
      </c>
      <c r="O1929" t="s">
        <v>8277</v>
      </c>
    </row>
    <row r="1930" spans="1:15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 s="12">
        <f t="shared" si="30"/>
        <v>41401.6480787037</v>
      </c>
      <c r="K1930">
        <v>1365348794</v>
      </c>
      <c r="L1930" t="b">
        <v>0</v>
      </c>
      <c r="M1930">
        <v>34</v>
      </c>
      <c r="N1930" t="b">
        <v>1</v>
      </c>
      <c r="O1930" t="s">
        <v>8277</v>
      </c>
    </row>
    <row r="1931" spans="1:15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 s="12">
        <f t="shared" si="30"/>
        <v>40729.021597222221</v>
      </c>
      <c r="K1931">
        <v>1306197066</v>
      </c>
      <c r="L1931" t="b">
        <v>0</v>
      </c>
      <c r="M1931">
        <v>75</v>
      </c>
      <c r="N1931" t="b">
        <v>1</v>
      </c>
      <c r="O1931" t="s">
        <v>8277</v>
      </c>
    </row>
    <row r="1932" spans="1:15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 s="12">
        <f t="shared" si="30"/>
        <v>41462.558819444443</v>
      </c>
      <c r="K1932">
        <v>1368019482</v>
      </c>
      <c r="L1932" t="b">
        <v>0</v>
      </c>
      <c r="M1932">
        <v>26</v>
      </c>
      <c r="N1932" t="b">
        <v>1</v>
      </c>
      <c r="O1932" t="s">
        <v>8277</v>
      </c>
    </row>
    <row r="1933" spans="1:15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 s="12">
        <f t="shared" si="30"/>
        <v>41051.145833333336</v>
      </c>
      <c r="K1933">
        <v>1336512309</v>
      </c>
      <c r="L1933" t="b">
        <v>0</v>
      </c>
      <c r="M1933">
        <v>50</v>
      </c>
      <c r="N1933" t="b">
        <v>1</v>
      </c>
      <c r="O1933" t="s">
        <v>8277</v>
      </c>
    </row>
    <row r="1934" spans="1:15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 s="12">
        <f t="shared" si="30"/>
        <v>40932.809872685189</v>
      </c>
      <c r="K1934">
        <v>1325618773</v>
      </c>
      <c r="L1934" t="b">
        <v>0</v>
      </c>
      <c r="M1934">
        <v>80</v>
      </c>
      <c r="N1934" t="b">
        <v>1</v>
      </c>
      <c r="O1934" t="s">
        <v>8277</v>
      </c>
    </row>
    <row r="1935" spans="1:15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 s="12">
        <f t="shared" si="30"/>
        <v>41909.130868055552</v>
      </c>
      <c r="K1935">
        <v>1409195307</v>
      </c>
      <c r="L1935" t="b">
        <v>0</v>
      </c>
      <c r="M1935">
        <v>110</v>
      </c>
      <c r="N1935" t="b">
        <v>1</v>
      </c>
      <c r="O1935" t="s">
        <v>8277</v>
      </c>
    </row>
    <row r="1936" spans="1:15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 s="12">
        <f t="shared" si="30"/>
        <v>40902.208333333336</v>
      </c>
      <c r="K1936">
        <v>1321649321</v>
      </c>
      <c r="L1936" t="b">
        <v>0</v>
      </c>
      <c r="M1936">
        <v>77</v>
      </c>
      <c r="N1936" t="b">
        <v>1</v>
      </c>
      <c r="O1936" t="s">
        <v>8277</v>
      </c>
    </row>
    <row r="1937" spans="1:15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 s="12">
        <f t="shared" si="30"/>
        <v>41811.207638888889</v>
      </c>
      <c r="K1937">
        <v>1400106171</v>
      </c>
      <c r="L1937" t="b">
        <v>0</v>
      </c>
      <c r="M1937">
        <v>50</v>
      </c>
      <c r="N1937" t="b">
        <v>1</v>
      </c>
      <c r="O1937" t="s">
        <v>8277</v>
      </c>
    </row>
    <row r="1938" spans="1:15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 s="12">
        <f t="shared" si="30"/>
        <v>40883.249305555553</v>
      </c>
      <c r="K1938">
        <v>1320528070</v>
      </c>
      <c r="L1938" t="b">
        <v>0</v>
      </c>
      <c r="M1938">
        <v>145</v>
      </c>
      <c r="N1938" t="b">
        <v>1</v>
      </c>
      <c r="O1938" t="s">
        <v>8277</v>
      </c>
    </row>
    <row r="1939" spans="1:15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 s="12">
        <f t="shared" si="30"/>
        <v>41075.165972222225</v>
      </c>
      <c r="K1939">
        <v>1338346281</v>
      </c>
      <c r="L1939" t="b">
        <v>0</v>
      </c>
      <c r="M1939">
        <v>29</v>
      </c>
      <c r="N1939" t="b">
        <v>1</v>
      </c>
      <c r="O1939" t="s">
        <v>8277</v>
      </c>
    </row>
    <row r="1940" spans="1:15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 s="12">
        <f t="shared" si="30"/>
        <v>41457.208333333336</v>
      </c>
      <c r="K1940">
        <v>1370067231</v>
      </c>
      <c r="L1940" t="b">
        <v>0</v>
      </c>
      <c r="M1940">
        <v>114</v>
      </c>
      <c r="N1940" t="b">
        <v>1</v>
      </c>
      <c r="O1940" t="s">
        <v>8277</v>
      </c>
    </row>
    <row r="1941" spans="1:15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 s="12">
        <f t="shared" si="30"/>
        <v>41343.943379629629</v>
      </c>
      <c r="K1941">
        <v>1360366708</v>
      </c>
      <c r="L1941" t="b">
        <v>0</v>
      </c>
      <c r="M1941">
        <v>96</v>
      </c>
      <c r="N1941" t="b">
        <v>1</v>
      </c>
      <c r="O1941" t="s">
        <v>8277</v>
      </c>
    </row>
    <row r="1942" spans="1:15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 s="12">
        <f t="shared" si="30"/>
        <v>40709.165972222225</v>
      </c>
      <c r="K1942">
        <v>1304770233</v>
      </c>
      <c r="L1942" t="b">
        <v>0</v>
      </c>
      <c r="M1942">
        <v>31</v>
      </c>
      <c r="N1942" t="b">
        <v>1</v>
      </c>
      <c r="O1942" t="s">
        <v>8277</v>
      </c>
    </row>
    <row r="1943" spans="1:15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 s="12">
        <f t="shared" si="30"/>
        <v>41774.290868055556</v>
      </c>
      <c r="K1943">
        <v>1397545131</v>
      </c>
      <c r="L1943" t="b">
        <v>1</v>
      </c>
      <c r="M1943">
        <v>4883</v>
      </c>
      <c r="N1943" t="b">
        <v>1</v>
      </c>
      <c r="O1943" t="s">
        <v>8293</v>
      </c>
    </row>
    <row r="1944" spans="1:15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 s="12">
        <f t="shared" si="30"/>
        <v>40728.828009259261</v>
      </c>
      <c r="K1944">
        <v>1302033140</v>
      </c>
      <c r="L1944" t="b">
        <v>1</v>
      </c>
      <c r="M1944">
        <v>95</v>
      </c>
      <c r="N1944" t="b">
        <v>1</v>
      </c>
      <c r="O1944" t="s">
        <v>8293</v>
      </c>
    </row>
    <row r="1945" spans="1:15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 s="12">
        <f t="shared" si="30"/>
        <v>42593.269861111112</v>
      </c>
      <c r="K1945">
        <v>1467008916</v>
      </c>
      <c r="L1945" t="b">
        <v>1</v>
      </c>
      <c r="M1945">
        <v>2478</v>
      </c>
      <c r="N1945" t="b">
        <v>1</v>
      </c>
      <c r="O1945" t="s">
        <v>8293</v>
      </c>
    </row>
    <row r="1946" spans="1:15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 s="12">
        <f t="shared" si="30"/>
        <v>41760.584374999999</v>
      </c>
      <c r="K1946">
        <v>1396360890</v>
      </c>
      <c r="L1946" t="b">
        <v>1</v>
      </c>
      <c r="M1946">
        <v>1789</v>
      </c>
      <c r="N1946" t="b">
        <v>1</v>
      </c>
      <c r="O1946" t="s">
        <v>8293</v>
      </c>
    </row>
    <row r="1947" spans="1:15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 s="12">
        <f t="shared" si="30"/>
        <v>42197.251828703702</v>
      </c>
      <c r="K1947">
        <v>1433224958</v>
      </c>
      <c r="L1947" t="b">
        <v>1</v>
      </c>
      <c r="M1947">
        <v>680</v>
      </c>
      <c r="N1947" t="b">
        <v>1</v>
      </c>
      <c r="O1947" t="s">
        <v>8293</v>
      </c>
    </row>
    <row r="1948" spans="1:15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 s="12">
        <f t="shared" si="30"/>
        <v>41749.108344907407</v>
      </c>
      <c r="K1948">
        <v>1392780961</v>
      </c>
      <c r="L1948" t="b">
        <v>1</v>
      </c>
      <c r="M1948">
        <v>70</v>
      </c>
      <c r="N1948" t="b">
        <v>1</v>
      </c>
      <c r="O1948" t="s">
        <v>8293</v>
      </c>
    </row>
    <row r="1949" spans="1:15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 s="12">
        <f t="shared" si="30"/>
        <v>40140.249305555553</v>
      </c>
      <c r="K1949">
        <v>1255730520</v>
      </c>
      <c r="L1949" t="b">
        <v>1</v>
      </c>
      <c r="M1949">
        <v>23</v>
      </c>
      <c r="N1949" t="b">
        <v>1</v>
      </c>
      <c r="O1949" t="s">
        <v>8293</v>
      </c>
    </row>
    <row r="1950" spans="1:15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 s="12">
        <f t="shared" si="30"/>
        <v>42527.709722222222</v>
      </c>
      <c r="K1950">
        <v>1460557809</v>
      </c>
      <c r="L1950" t="b">
        <v>1</v>
      </c>
      <c r="M1950">
        <v>4245</v>
      </c>
      <c r="N1950" t="b">
        <v>1</v>
      </c>
      <c r="O1950" t="s">
        <v>8293</v>
      </c>
    </row>
    <row r="1951" spans="1:15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 s="12">
        <f t="shared" si="30"/>
        <v>41830.423043981486</v>
      </c>
      <c r="K1951">
        <v>1402394951</v>
      </c>
      <c r="L1951" t="b">
        <v>1</v>
      </c>
      <c r="M1951">
        <v>943</v>
      </c>
      <c r="N1951" t="b">
        <v>1</v>
      </c>
      <c r="O1951" t="s">
        <v>8293</v>
      </c>
    </row>
    <row r="1952" spans="1:15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 s="12">
        <f t="shared" si="30"/>
        <v>40655.181400462963</v>
      </c>
      <c r="K1952">
        <v>1300767673</v>
      </c>
      <c r="L1952" t="b">
        <v>1</v>
      </c>
      <c r="M1952">
        <v>1876</v>
      </c>
      <c r="N1952" t="b">
        <v>1</v>
      </c>
      <c r="O1952" t="s">
        <v>8293</v>
      </c>
    </row>
    <row r="1953" spans="1:15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 s="12">
        <f t="shared" si="30"/>
        <v>42681.462233796294</v>
      </c>
      <c r="K1953">
        <v>1475921137</v>
      </c>
      <c r="L1953" t="b">
        <v>1</v>
      </c>
      <c r="M1953">
        <v>834</v>
      </c>
      <c r="N1953" t="b">
        <v>1</v>
      </c>
      <c r="O1953" t="s">
        <v>8293</v>
      </c>
    </row>
    <row r="1954" spans="1:15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 s="12">
        <f t="shared" si="30"/>
        <v>41563.60665509259</v>
      </c>
      <c r="K1954">
        <v>1378737215</v>
      </c>
      <c r="L1954" t="b">
        <v>1</v>
      </c>
      <c r="M1954">
        <v>682</v>
      </c>
      <c r="N1954" t="b">
        <v>1</v>
      </c>
      <c r="O1954" t="s">
        <v>8293</v>
      </c>
    </row>
    <row r="1955" spans="1:15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 s="12">
        <f t="shared" si="30"/>
        <v>40970.125</v>
      </c>
      <c r="K1955">
        <v>1328158065</v>
      </c>
      <c r="L1955" t="b">
        <v>1</v>
      </c>
      <c r="M1955">
        <v>147</v>
      </c>
      <c r="N1955" t="b">
        <v>1</v>
      </c>
      <c r="O1955" t="s">
        <v>8293</v>
      </c>
    </row>
    <row r="1956" spans="1:15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 s="12">
        <f t="shared" si="30"/>
        <v>42441.208333333328</v>
      </c>
      <c r="K1956">
        <v>1453730176</v>
      </c>
      <c r="L1956" t="b">
        <v>1</v>
      </c>
      <c r="M1956">
        <v>415</v>
      </c>
      <c r="N1956" t="b">
        <v>1</v>
      </c>
      <c r="O1956" t="s">
        <v>8293</v>
      </c>
    </row>
    <row r="1957" spans="1:15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 s="12">
        <f t="shared" si="30"/>
        <v>41052.791666666664</v>
      </c>
      <c r="K1957">
        <v>1334989881</v>
      </c>
      <c r="L1957" t="b">
        <v>1</v>
      </c>
      <c r="M1957">
        <v>290</v>
      </c>
      <c r="N1957" t="b">
        <v>1</v>
      </c>
      <c r="O1957" t="s">
        <v>8293</v>
      </c>
    </row>
    <row r="1958" spans="1:15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 s="12">
        <f t="shared" si="30"/>
        <v>42112.882002314815</v>
      </c>
      <c r="K1958">
        <v>1425507005</v>
      </c>
      <c r="L1958" t="b">
        <v>1</v>
      </c>
      <c r="M1958">
        <v>365</v>
      </c>
      <c r="N1958" t="b">
        <v>1</v>
      </c>
      <c r="O1958" t="s">
        <v>8293</v>
      </c>
    </row>
    <row r="1959" spans="1:15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 s="12">
        <f t="shared" si="30"/>
        <v>41209.098530092597</v>
      </c>
      <c r="K1959">
        <v>1348712513</v>
      </c>
      <c r="L1959" t="b">
        <v>1</v>
      </c>
      <c r="M1959">
        <v>660</v>
      </c>
      <c r="N1959" t="b">
        <v>1</v>
      </c>
      <c r="O1959" t="s">
        <v>8293</v>
      </c>
    </row>
    <row r="1960" spans="1:15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 s="12">
        <f t="shared" si="30"/>
        <v>41356.94630787037</v>
      </c>
      <c r="K1960">
        <v>1361490161</v>
      </c>
      <c r="L1960" t="b">
        <v>1</v>
      </c>
      <c r="M1960">
        <v>1356</v>
      </c>
      <c r="N1960" t="b">
        <v>1</v>
      </c>
      <c r="O1960" t="s">
        <v>8293</v>
      </c>
    </row>
    <row r="1961" spans="1:15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 s="12">
        <f t="shared" si="30"/>
        <v>41913</v>
      </c>
      <c r="K1961">
        <v>1408565860</v>
      </c>
      <c r="L1961" t="b">
        <v>1</v>
      </c>
      <c r="M1961">
        <v>424</v>
      </c>
      <c r="N1961" t="b">
        <v>1</v>
      </c>
      <c r="O1961" t="s">
        <v>8293</v>
      </c>
    </row>
    <row r="1962" spans="1:15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 s="12">
        <f t="shared" si="30"/>
        <v>41994.362743055557</v>
      </c>
      <c r="K1962">
        <v>1416559341</v>
      </c>
      <c r="L1962" t="b">
        <v>1</v>
      </c>
      <c r="M1962">
        <v>33</v>
      </c>
      <c r="N1962" t="b">
        <v>1</v>
      </c>
      <c r="O1962" t="s">
        <v>8293</v>
      </c>
    </row>
    <row r="1963" spans="1:15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 s="12">
        <f t="shared" si="30"/>
        <v>41188.165972222225</v>
      </c>
      <c r="K1963">
        <v>1346042417</v>
      </c>
      <c r="L1963" t="b">
        <v>1</v>
      </c>
      <c r="M1963">
        <v>1633</v>
      </c>
      <c r="N1963" t="b">
        <v>1</v>
      </c>
      <c r="O1963" t="s">
        <v>8293</v>
      </c>
    </row>
    <row r="1964" spans="1:15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 s="12">
        <f t="shared" si="30"/>
        <v>41772.780509259261</v>
      </c>
      <c r="K1964">
        <v>1397414636</v>
      </c>
      <c r="L1964" t="b">
        <v>1</v>
      </c>
      <c r="M1964">
        <v>306</v>
      </c>
      <c r="N1964" t="b">
        <v>1</v>
      </c>
      <c r="O1964" t="s">
        <v>8293</v>
      </c>
    </row>
    <row r="1965" spans="1:15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 s="12">
        <f t="shared" si="30"/>
        <v>41898.429791666669</v>
      </c>
      <c r="K1965">
        <v>1407838734</v>
      </c>
      <c r="L1965" t="b">
        <v>1</v>
      </c>
      <c r="M1965">
        <v>205</v>
      </c>
      <c r="N1965" t="b">
        <v>1</v>
      </c>
      <c r="O1965" t="s">
        <v>8293</v>
      </c>
    </row>
    <row r="1966" spans="1:15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 s="12">
        <f t="shared" si="30"/>
        <v>42482.272824074069</v>
      </c>
      <c r="K1966">
        <v>1458714772</v>
      </c>
      <c r="L1966" t="b">
        <v>1</v>
      </c>
      <c r="M1966">
        <v>1281</v>
      </c>
      <c r="N1966" t="b">
        <v>1</v>
      </c>
      <c r="O1966" t="s">
        <v>8293</v>
      </c>
    </row>
    <row r="1967" spans="1:15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 s="12">
        <f t="shared" si="30"/>
        <v>40920.041666666664</v>
      </c>
      <c r="K1967">
        <v>1324433310</v>
      </c>
      <c r="L1967" t="b">
        <v>1</v>
      </c>
      <c r="M1967">
        <v>103</v>
      </c>
      <c r="N1967" t="b">
        <v>1</v>
      </c>
      <c r="O1967" t="s">
        <v>8293</v>
      </c>
    </row>
    <row r="1968" spans="1:15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 s="12">
        <f t="shared" si="30"/>
        <v>41865.540486111109</v>
      </c>
      <c r="K1968">
        <v>1405429098</v>
      </c>
      <c r="L1968" t="b">
        <v>1</v>
      </c>
      <c r="M1968">
        <v>1513</v>
      </c>
      <c r="N1968" t="b">
        <v>1</v>
      </c>
      <c r="O1968" t="s">
        <v>8293</v>
      </c>
    </row>
    <row r="1969" spans="1:15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 s="12">
        <f t="shared" si="30"/>
        <v>41760.663530092592</v>
      </c>
      <c r="K1969">
        <v>1396367729</v>
      </c>
      <c r="L1969" t="b">
        <v>1</v>
      </c>
      <c r="M1969">
        <v>405</v>
      </c>
      <c r="N1969" t="b">
        <v>1</v>
      </c>
      <c r="O1969" t="s">
        <v>8293</v>
      </c>
    </row>
    <row r="1970" spans="1:15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 s="12">
        <f t="shared" si="30"/>
        <v>42707.628645833334</v>
      </c>
      <c r="K1970">
        <v>1478095515</v>
      </c>
      <c r="L1970" t="b">
        <v>1</v>
      </c>
      <c r="M1970">
        <v>510</v>
      </c>
      <c r="N1970" t="b">
        <v>1</v>
      </c>
      <c r="O1970" t="s">
        <v>8293</v>
      </c>
    </row>
    <row r="1971" spans="1:15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 s="12">
        <f t="shared" si="30"/>
        <v>42587.792453703703</v>
      </c>
      <c r="K1971">
        <v>1467831668</v>
      </c>
      <c r="L1971" t="b">
        <v>1</v>
      </c>
      <c r="M1971">
        <v>1887</v>
      </c>
      <c r="N1971" t="b">
        <v>1</v>
      </c>
      <c r="O1971" t="s">
        <v>8293</v>
      </c>
    </row>
    <row r="1972" spans="1:15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 s="12">
        <f t="shared" si="30"/>
        <v>41384.151631944442</v>
      </c>
      <c r="K1972">
        <v>1361248701</v>
      </c>
      <c r="L1972" t="b">
        <v>1</v>
      </c>
      <c r="M1972">
        <v>701</v>
      </c>
      <c r="N1972" t="b">
        <v>1</v>
      </c>
      <c r="O1972" t="s">
        <v>8293</v>
      </c>
    </row>
    <row r="1973" spans="1:15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 s="12">
        <f t="shared" si="30"/>
        <v>41593.166666666664</v>
      </c>
      <c r="K1973">
        <v>1381752061</v>
      </c>
      <c r="L1973" t="b">
        <v>1</v>
      </c>
      <c r="M1973">
        <v>3863</v>
      </c>
      <c r="N1973" t="b">
        <v>1</v>
      </c>
      <c r="O1973" t="s">
        <v>8293</v>
      </c>
    </row>
    <row r="1974" spans="1:15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 s="12">
        <f t="shared" si="30"/>
        <v>41231.053749999999</v>
      </c>
      <c r="K1974">
        <v>1350605844</v>
      </c>
      <c r="L1974" t="b">
        <v>1</v>
      </c>
      <c r="M1974">
        <v>238</v>
      </c>
      <c r="N1974" t="b">
        <v>1</v>
      </c>
      <c r="O1974" t="s">
        <v>8293</v>
      </c>
    </row>
    <row r="1975" spans="1:15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 s="12">
        <f t="shared" si="30"/>
        <v>42588.291666666672</v>
      </c>
      <c r="K1975">
        <v>1467134464</v>
      </c>
      <c r="L1975" t="b">
        <v>1</v>
      </c>
      <c r="M1975">
        <v>2051</v>
      </c>
      <c r="N1975" t="b">
        <v>1</v>
      </c>
      <c r="O1975" t="s">
        <v>8293</v>
      </c>
    </row>
    <row r="1976" spans="1:15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 s="12">
        <f t="shared" si="30"/>
        <v>41505.334131944444</v>
      </c>
      <c r="K1976">
        <v>1371715269</v>
      </c>
      <c r="L1976" t="b">
        <v>1</v>
      </c>
      <c r="M1976">
        <v>402</v>
      </c>
      <c r="N1976" t="b">
        <v>1</v>
      </c>
      <c r="O1976" t="s">
        <v>8293</v>
      </c>
    </row>
    <row r="1977" spans="1:15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 s="12">
        <f t="shared" si="30"/>
        <v>41343.755219907405</v>
      </c>
      <c r="K1977">
        <v>1360346851</v>
      </c>
      <c r="L1977" t="b">
        <v>1</v>
      </c>
      <c r="M1977">
        <v>253</v>
      </c>
      <c r="N1977" t="b">
        <v>1</v>
      </c>
      <c r="O1977" t="s">
        <v>8293</v>
      </c>
    </row>
    <row r="1978" spans="1:15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 s="12">
        <f t="shared" si="30"/>
        <v>41468.899594907409</v>
      </c>
      <c r="K1978">
        <v>1371159325</v>
      </c>
      <c r="L1978" t="b">
        <v>1</v>
      </c>
      <c r="M1978">
        <v>473</v>
      </c>
      <c r="N1978" t="b">
        <v>1</v>
      </c>
      <c r="O1978" t="s">
        <v>8293</v>
      </c>
    </row>
    <row r="1979" spans="1:15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 s="12">
        <f t="shared" si="30"/>
        <v>42357.332638888889</v>
      </c>
      <c r="K1979">
        <v>1446527540</v>
      </c>
      <c r="L1979" t="b">
        <v>1</v>
      </c>
      <c r="M1979">
        <v>821</v>
      </c>
      <c r="N1979" t="b">
        <v>1</v>
      </c>
      <c r="O1979" t="s">
        <v>8293</v>
      </c>
    </row>
    <row r="1980" spans="1:15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 s="12">
        <f t="shared" si="30"/>
        <v>41072.291666666664</v>
      </c>
      <c r="K1980">
        <v>1336627492</v>
      </c>
      <c r="L1980" t="b">
        <v>1</v>
      </c>
      <c r="M1980">
        <v>388</v>
      </c>
      <c r="N1980" t="b">
        <v>1</v>
      </c>
      <c r="O1980" t="s">
        <v>8293</v>
      </c>
    </row>
    <row r="1981" spans="1:15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 s="12">
        <f t="shared" si="30"/>
        <v>42327.207638888889</v>
      </c>
      <c r="K1981">
        <v>1444734146</v>
      </c>
      <c r="L1981" t="b">
        <v>1</v>
      </c>
      <c r="M1981">
        <v>813</v>
      </c>
      <c r="N1981" t="b">
        <v>1</v>
      </c>
      <c r="O1981" t="s">
        <v>8293</v>
      </c>
    </row>
    <row r="1982" spans="1:15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 s="12">
        <f t="shared" si="30"/>
        <v>42463.500717592593</v>
      </c>
      <c r="K1982">
        <v>1456232462</v>
      </c>
      <c r="L1982" t="b">
        <v>1</v>
      </c>
      <c r="M1982">
        <v>1945</v>
      </c>
      <c r="N1982" t="b">
        <v>1</v>
      </c>
      <c r="O1982" t="s">
        <v>8293</v>
      </c>
    </row>
    <row r="1983" spans="1:15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 s="12">
        <f t="shared" si="30"/>
        <v>41829.725289351853</v>
      </c>
      <c r="K1983">
        <v>1402334665</v>
      </c>
      <c r="L1983" t="b">
        <v>0</v>
      </c>
      <c r="M1983">
        <v>12</v>
      </c>
      <c r="N1983" t="b">
        <v>0</v>
      </c>
      <c r="O1983" t="s">
        <v>8294</v>
      </c>
    </row>
    <row r="1984" spans="1:15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 s="12">
        <f t="shared" si="30"/>
        <v>42708.628321759257</v>
      </c>
      <c r="K1984">
        <v>1478268287</v>
      </c>
      <c r="L1984" t="b">
        <v>0</v>
      </c>
      <c r="M1984">
        <v>0</v>
      </c>
      <c r="N1984" t="b">
        <v>0</v>
      </c>
      <c r="O1984" t="s">
        <v>8294</v>
      </c>
    </row>
    <row r="1985" spans="1:15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 s="12">
        <f t="shared" si="30"/>
        <v>42615.291666666672</v>
      </c>
      <c r="K1985">
        <v>1470874618</v>
      </c>
      <c r="L1985" t="b">
        <v>0</v>
      </c>
      <c r="M1985">
        <v>16</v>
      </c>
      <c r="N1985" t="b">
        <v>0</v>
      </c>
      <c r="O1985" t="s">
        <v>8294</v>
      </c>
    </row>
    <row r="1986" spans="1:15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 s="12">
        <f t="shared" si="30"/>
        <v>41973.831956018519</v>
      </c>
      <c r="K1986">
        <v>1412189881</v>
      </c>
      <c r="L1986" t="b">
        <v>0</v>
      </c>
      <c r="M1986">
        <v>7</v>
      </c>
      <c r="N1986" t="b">
        <v>0</v>
      </c>
      <c r="O1986" t="s">
        <v>8294</v>
      </c>
    </row>
    <row r="1987" spans="1:15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 s="12">
        <f t="shared" ref="J1987:J2050" si="31">(I1987/86400)+DATE(1970,1,1)</f>
        <v>42584.958333333328</v>
      </c>
      <c r="K1987">
        <v>1467650771</v>
      </c>
      <c r="L1987" t="b">
        <v>0</v>
      </c>
      <c r="M1987">
        <v>4</v>
      </c>
      <c r="N1987" t="b">
        <v>0</v>
      </c>
      <c r="O1987" t="s">
        <v>8294</v>
      </c>
    </row>
    <row r="1988" spans="1:15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 s="12">
        <f t="shared" si="31"/>
        <v>42443.392164351855</v>
      </c>
      <c r="K1988">
        <v>1455359083</v>
      </c>
      <c r="L1988" t="b">
        <v>0</v>
      </c>
      <c r="M1988">
        <v>1</v>
      </c>
      <c r="N1988" t="b">
        <v>0</v>
      </c>
      <c r="O1988" t="s">
        <v>8294</v>
      </c>
    </row>
    <row r="1989" spans="1:15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 s="12">
        <f t="shared" si="31"/>
        <v>42064.639768518522</v>
      </c>
      <c r="K1989">
        <v>1422631276</v>
      </c>
      <c r="L1989" t="b">
        <v>0</v>
      </c>
      <c r="M1989">
        <v>28</v>
      </c>
      <c r="N1989" t="b">
        <v>0</v>
      </c>
      <c r="O1989" t="s">
        <v>8294</v>
      </c>
    </row>
    <row r="1990" spans="1:15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 s="12">
        <f t="shared" si="31"/>
        <v>42236.763217592597</v>
      </c>
      <c r="K1990">
        <v>1437502742</v>
      </c>
      <c r="L1990" t="b">
        <v>0</v>
      </c>
      <c r="M1990">
        <v>1</v>
      </c>
      <c r="N1990" t="b">
        <v>0</v>
      </c>
      <c r="O1990" t="s">
        <v>8294</v>
      </c>
    </row>
    <row r="1991" spans="1:15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 s="12">
        <f t="shared" si="31"/>
        <v>42715.680648148147</v>
      </c>
      <c r="K1991">
        <v>1478881208</v>
      </c>
      <c r="L1991" t="b">
        <v>0</v>
      </c>
      <c r="M1991">
        <v>1</v>
      </c>
      <c r="N1991" t="b">
        <v>0</v>
      </c>
      <c r="O1991" t="s">
        <v>8294</v>
      </c>
    </row>
    <row r="1992" spans="1:15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 s="12">
        <f t="shared" si="31"/>
        <v>42413.195972222224</v>
      </c>
      <c r="K1992">
        <v>1454042532</v>
      </c>
      <c r="L1992" t="b">
        <v>0</v>
      </c>
      <c r="M1992">
        <v>5</v>
      </c>
      <c r="N1992" t="b">
        <v>0</v>
      </c>
      <c r="O1992" t="s">
        <v>8294</v>
      </c>
    </row>
    <row r="1993" spans="1:15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 s="12">
        <f t="shared" si="31"/>
        <v>42188.89335648148</v>
      </c>
      <c r="K1993">
        <v>1434144386</v>
      </c>
      <c r="L1993" t="b">
        <v>0</v>
      </c>
      <c r="M1993">
        <v>3</v>
      </c>
      <c r="N1993" t="b">
        <v>0</v>
      </c>
      <c r="O1993" t="s">
        <v>8294</v>
      </c>
    </row>
    <row r="1994" spans="1:15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 s="12">
        <f t="shared" si="31"/>
        <v>42053.143414351856</v>
      </c>
      <c r="K1994">
        <v>1421637991</v>
      </c>
      <c r="L1994" t="b">
        <v>0</v>
      </c>
      <c r="M1994">
        <v>2</v>
      </c>
      <c r="N1994" t="b">
        <v>0</v>
      </c>
      <c r="O1994" t="s">
        <v>8294</v>
      </c>
    </row>
    <row r="1995" spans="1:15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 s="12">
        <f t="shared" si="31"/>
        <v>42359.588391203702</v>
      </c>
      <c r="K1995">
        <v>1448114837</v>
      </c>
      <c r="L1995" t="b">
        <v>0</v>
      </c>
      <c r="M1995">
        <v>0</v>
      </c>
      <c r="N1995" t="b">
        <v>0</v>
      </c>
      <c r="O1995" t="s">
        <v>8294</v>
      </c>
    </row>
    <row r="1996" spans="1:15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 s="12">
        <f t="shared" si="31"/>
        <v>42711.047939814816</v>
      </c>
      <c r="K1996">
        <v>1475885342</v>
      </c>
      <c r="L1996" t="b">
        <v>0</v>
      </c>
      <c r="M1996">
        <v>0</v>
      </c>
      <c r="N1996" t="b">
        <v>0</v>
      </c>
      <c r="O1996" t="s">
        <v>8294</v>
      </c>
    </row>
    <row r="1997" spans="1:15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 s="12">
        <f t="shared" si="31"/>
        <v>42201.902037037042</v>
      </c>
      <c r="K1997">
        <v>1435354736</v>
      </c>
      <c r="L1997" t="b">
        <v>0</v>
      </c>
      <c r="M1997">
        <v>3</v>
      </c>
      <c r="N1997" t="b">
        <v>0</v>
      </c>
      <c r="O1997" t="s">
        <v>8294</v>
      </c>
    </row>
    <row r="1998" spans="1:15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 s="12">
        <f t="shared" si="31"/>
        <v>41830.819571759261</v>
      </c>
      <c r="K1998">
        <v>1402429211</v>
      </c>
      <c r="L1998" t="b">
        <v>0</v>
      </c>
      <c r="M1998">
        <v>0</v>
      </c>
      <c r="N1998" t="b">
        <v>0</v>
      </c>
      <c r="O1998" t="s">
        <v>8294</v>
      </c>
    </row>
    <row r="1999" spans="1:15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 s="12">
        <f t="shared" si="31"/>
        <v>41877.930694444447</v>
      </c>
      <c r="K1999">
        <v>1406499612</v>
      </c>
      <c r="L1999" t="b">
        <v>0</v>
      </c>
      <c r="M1999">
        <v>0</v>
      </c>
      <c r="N1999" t="b">
        <v>0</v>
      </c>
      <c r="O1999" t="s">
        <v>8294</v>
      </c>
    </row>
    <row r="2000" spans="1:15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 s="12">
        <f t="shared" si="31"/>
        <v>41852.118495370371</v>
      </c>
      <c r="K2000">
        <v>1402973438</v>
      </c>
      <c r="L2000" t="b">
        <v>0</v>
      </c>
      <c r="M2000">
        <v>3</v>
      </c>
      <c r="N2000" t="b">
        <v>0</v>
      </c>
      <c r="O2000" t="s">
        <v>8294</v>
      </c>
    </row>
    <row r="2001" spans="1:15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 s="12">
        <f t="shared" si="31"/>
        <v>41956.524398148147</v>
      </c>
      <c r="K2001">
        <v>1413286508</v>
      </c>
      <c r="L2001" t="b">
        <v>0</v>
      </c>
      <c r="M2001">
        <v>7</v>
      </c>
      <c r="N2001" t="b">
        <v>0</v>
      </c>
      <c r="O2001" t="s">
        <v>8294</v>
      </c>
    </row>
    <row r="2002" spans="1:15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 s="12">
        <f t="shared" si="31"/>
        <v>42375.951539351852</v>
      </c>
      <c r="K2002">
        <v>1449528613</v>
      </c>
      <c r="L2002" t="b">
        <v>0</v>
      </c>
      <c r="M2002">
        <v>25</v>
      </c>
      <c r="N2002" t="b">
        <v>0</v>
      </c>
      <c r="O2002" t="s">
        <v>8294</v>
      </c>
    </row>
    <row r="2003" spans="1:15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 s="12">
        <f t="shared" si="31"/>
        <v>42167.833333333328</v>
      </c>
      <c r="K2003">
        <v>1431406916</v>
      </c>
      <c r="L2003" t="b">
        <v>1</v>
      </c>
      <c r="M2003">
        <v>1637</v>
      </c>
      <c r="N2003" t="b">
        <v>1</v>
      </c>
      <c r="O2003" t="s">
        <v>8293</v>
      </c>
    </row>
    <row r="2004" spans="1:15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 s="12">
        <f t="shared" si="31"/>
        <v>42758.71230324074</v>
      </c>
      <c r="K2004">
        <v>1482599143</v>
      </c>
      <c r="L2004" t="b">
        <v>1</v>
      </c>
      <c r="M2004">
        <v>1375</v>
      </c>
      <c r="N2004" t="b">
        <v>1</v>
      </c>
      <c r="O2004" t="s">
        <v>8293</v>
      </c>
    </row>
    <row r="2005" spans="1:15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 s="12">
        <f t="shared" si="31"/>
        <v>40361.958333333336</v>
      </c>
      <c r="K2005">
        <v>1276830052</v>
      </c>
      <c r="L2005" t="b">
        <v>1</v>
      </c>
      <c r="M2005">
        <v>17</v>
      </c>
      <c r="N2005" t="b">
        <v>1</v>
      </c>
      <c r="O2005" t="s">
        <v>8293</v>
      </c>
    </row>
    <row r="2006" spans="1:15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 s="12">
        <f t="shared" si="31"/>
        <v>41830.604895833334</v>
      </c>
      <c r="K2006">
        <v>1402410663</v>
      </c>
      <c r="L2006" t="b">
        <v>1</v>
      </c>
      <c r="M2006">
        <v>354</v>
      </c>
      <c r="N2006" t="b">
        <v>1</v>
      </c>
      <c r="O2006" t="s">
        <v>8293</v>
      </c>
    </row>
    <row r="2007" spans="1:15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 s="12">
        <f t="shared" si="31"/>
        <v>41563.165972222225</v>
      </c>
      <c r="K2007">
        <v>1379532618</v>
      </c>
      <c r="L2007" t="b">
        <v>1</v>
      </c>
      <c r="M2007">
        <v>191</v>
      </c>
      <c r="N2007" t="b">
        <v>1</v>
      </c>
      <c r="O2007" t="s">
        <v>8293</v>
      </c>
    </row>
    <row r="2008" spans="1:15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 s="12">
        <f t="shared" si="31"/>
        <v>41976.542187500003</v>
      </c>
      <c r="K2008">
        <v>1414584045</v>
      </c>
      <c r="L2008" t="b">
        <v>1</v>
      </c>
      <c r="M2008">
        <v>303</v>
      </c>
      <c r="N2008" t="b">
        <v>1</v>
      </c>
      <c r="O2008" t="s">
        <v>8293</v>
      </c>
    </row>
    <row r="2009" spans="1:15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 s="12">
        <f t="shared" si="31"/>
        <v>40414.166666666664</v>
      </c>
      <c r="K2009">
        <v>1276891586</v>
      </c>
      <c r="L2009" t="b">
        <v>1</v>
      </c>
      <c r="M2009">
        <v>137</v>
      </c>
      <c r="N2009" t="b">
        <v>1</v>
      </c>
      <c r="O2009" t="s">
        <v>8293</v>
      </c>
    </row>
    <row r="2010" spans="1:15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 s="12">
        <f t="shared" si="31"/>
        <v>40805.604421296295</v>
      </c>
      <c r="K2010">
        <v>1312641022</v>
      </c>
      <c r="L2010" t="b">
        <v>1</v>
      </c>
      <c r="M2010">
        <v>41</v>
      </c>
      <c r="N2010" t="b">
        <v>1</v>
      </c>
      <c r="O2010" t="s">
        <v>8293</v>
      </c>
    </row>
    <row r="2011" spans="1:15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 s="12">
        <f t="shared" si="31"/>
        <v>42697.365081018521</v>
      </c>
      <c r="K2011">
        <v>1476776743</v>
      </c>
      <c r="L2011" t="b">
        <v>1</v>
      </c>
      <c r="M2011">
        <v>398</v>
      </c>
      <c r="N2011" t="b">
        <v>1</v>
      </c>
      <c r="O2011" t="s">
        <v>8293</v>
      </c>
    </row>
    <row r="2012" spans="1:15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 s="12">
        <f t="shared" si="31"/>
        <v>42600.996423611112</v>
      </c>
      <c r="K2012">
        <v>1468972491</v>
      </c>
      <c r="L2012" t="b">
        <v>1</v>
      </c>
      <c r="M2012">
        <v>1737</v>
      </c>
      <c r="N2012" t="b">
        <v>1</v>
      </c>
      <c r="O2012" t="s">
        <v>8293</v>
      </c>
    </row>
    <row r="2013" spans="1:15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 s="12">
        <f t="shared" si="31"/>
        <v>42380.958333333328</v>
      </c>
      <c r="K2013">
        <v>1449650173</v>
      </c>
      <c r="L2013" t="b">
        <v>1</v>
      </c>
      <c r="M2013">
        <v>971</v>
      </c>
      <c r="N2013" t="b">
        <v>1</v>
      </c>
      <c r="O2013" t="s">
        <v>8293</v>
      </c>
    </row>
    <row r="2014" spans="1:15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 s="12">
        <f t="shared" si="31"/>
        <v>42040.822233796294</v>
      </c>
      <c r="K2014">
        <v>1420573441</v>
      </c>
      <c r="L2014" t="b">
        <v>1</v>
      </c>
      <c r="M2014">
        <v>183</v>
      </c>
      <c r="N2014" t="b">
        <v>1</v>
      </c>
      <c r="O2014" t="s">
        <v>8293</v>
      </c>
    </row>
    <row r="2015" spans="1:15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 s="12">
        <f t="shared" si="31"/>
        <v>42559.960810185185</v>
      </c>
      <c r="K2015">
        <v>1462835014</v>
      </c>
      <c r="L2015" t="b">
        <v>1</v>
      </c>
      <c r="M2015">
        <v>4562</v>
      </c>
      <c r="N2015" t="b">
        <v>1</v>
      </c>
      <c r="O2015" t="s">
        <v>8293</v>
      </c>
    </row>
    <row r="2016" spans="1:15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 s="12">
        <f t="shared" si="31"/>
        <v>41358.172905092593</v>
      </c>
      <c r="K2016">
        <v>1361250539</v>
      </c>
      <c r="L2016" t="b">
        <v>1</v>
      </c>
      <c r="M2016">
        <v>26457</v>
      </c>
      <c r="N2016" t="b">
        <v>1</v>
      </c>
      <c r="O2016" t="s">
        <v>8293</v>
      </c>
    </row>
    <row r="2017" spans="1:15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 s="12">
        <f t="shared" si="31"/>
        <v>40795.876886574071</v>
      </c>
      <c r="K2017">
        <v>1313010163</v>
      </c>
      <c r="L2017" t="b">
        <v>1</v>
      </c>
      <c r="M2017">
        <v>162</v>
      </c>
      <c r="N2017" t="b">
        <v>1</v>
      </c>
      <c r="O2017" t="s">
        <v>8293</v>
      </c>
    </row>
    <row r="2018" spans="1:15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 s="12">
        <f t="shared" si="31"/>
        <v>41342.880775462967</v>
      </c>
      <c r="K2018">
        <v>1360271299</v>
      </c>
      <c r="L2018" t="b">
        <v>1</v>
      </c>
      <c r="M2018">
        <v>479</v>
      </c>
      <c r="N2018" t="b">
        <v>1</v>
      </c>
      <c r="O2018" t="s">
        <v>8293</v>
      </c>
    </row>
    <row r="2019" spans="1:15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 s="12">
        <f t="shared" si="31"/>
        <v>40992.166666666664</v>
      </c>
      <c r="K2019">
        <v>1329873755</v>
      </c>
      <c r="L2019" t="b">
        <v>1</v>
      </c>
      <c r="M2019">
        <v>426</v>
      </c>
      <c r="N2019" t="b">
        <v>1</v>
      </c>
      <c r="O2019" t="s">
        <v>8293</v>
      </c>
    </row>
    <row r="2020" spans="1:15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 s="12">
        <f t="shared" si="31"/>
        <v>42229.365844907406</v>
      </c>
      <c r="K2020">
        <v>1436863609</v>
      </c>
      <c r="L2020" t="b">
        <v>1</v>
      </c>
      <c r="M2020">
        <v>450</v>
      </c>
      <c r="N2020" t="b">
        <v>1</v>
      </c>
      <c r="O2020" t="s">
        <v>8293</v>
      </c>
    </row>
    <row r="2021" spans="1:15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 s="12">
        <f t="shared" si="31"/>
        <v>42635.70857638889</v>
      </c>
      <c r="K2021">
        <v>1471971621</v>
      </c>
      <c r="L2021" t="b">
        <v>1</v>
      </c>
      <c r="M2021">
        <v>1780</v>
      </c>
      <c r="N2021" t="b">
        <v>1</v>
      </c>
      <c r="O2021" t="s">
        <v>8293</v>
      </c>
    </row>
    <row r="2022" spans="1:15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 s="12">
        <f t="shared" si="31"/>
        <v>41773.961111111115</v>
      </c>
      <c r="K2022">
        <v>1396923624</v>
      </c>
      <c r="L2022" t="b">
        <v>1</v>
      </c>
      <c r="M2022">
        <v>122</v>
      </c>
      <c r="N2022" t="b">
        <v>1</v>
      </c>
      <c r="O2022" t="s">
        <v>8293</v>
      </c>
    </row>
    <row r="2023" spans="1:15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 s="12">
        <f t="shared" si="31"/>
        <v>41906.070567129631</v>
      </c>
      <c r="K2023">
        <v>1407634897</v>
      </c>
      <c r="L2023" t="b">
        <v>1</v>
      </c>
      <c r="M2023">
        <v>95</v>
      </c>
      <c r="N2023" t="b">
        <v>1</v>
      </c>
      <c r="O2023" t="s">
        <v>8293</v>
      </c>
    </row>
    <row r="2024" spans="1:15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 s="12">
        <f t="shared" si="31"/>
        <v>42532.569120370375</v>
      </c>
      <c r="K2024">
        <v>1463060372</v>
      </c>
      <c r="L2024" t="b">
        <v>1</v>
      </c>
      <c r="M2024">
        <v>325</v>
      </c>
      <c r="N2024" t="b">
        <v>1</v>
      </c>
      <c r="O2024" t="s">
        <v>8293</v>
      </c>
    </row>
    <row r="2025" spans="1:15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 s="12">
        <f t="shared" si="31"/>
        <v>42166.420752314814</v>
      </c>
      <c r="K2025">
        <v>1431425153</v>
      </c>
      <c r="L2025" t="b">
        <v>1</v>
      </c>
      <c r="M2025">
        <v>353</v>
      </c>
      <c r="N2025" t="b">
        <v>1</v>
      </c>
      <c r="O2025" t="s">
        <v>8293</v>
      </c>
    </row>
    <row r="2026" spans="1:15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 s="12">
        <f t="shared" si="31"/>
        <v>41134.125</v>
      </c>
      <c r="K2026">
        <v>1341875544</v>
      </c>
      <c r="L2026" t="b">
        <v>1</v>
      </c>
      <c r="M2026">
        <v>105</v>
      </c>
      <c r="N2026" t="b">
        <v>1</v>
      </c>
      <c r="O2026" t="s">
        <v>8293</v>
      </c>
    </row>
    <row r="2027" spans="1:15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 s="12">
        <f t="shared" si="31"/>
        <v>42166.184560185182</v>
      </c>
      <c r="K2027">
        <v>1431404746</v>
      </c>
      <c r="L2027" t="b">
        <v>1</v>
      </c>
      <c r="M2027">
        <v>729</v>
      </c>
      <c r="N2027" t="b">
        <v>1</v>
      </c>
      <c r="O2027" t="s">
        <v>8293</v>
      </c>
    </row>
    <row r="2028" spans="1:15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 s="12">
        <f t="shared" si="31"/>
        <v>41750.165972222225</v>
      </c>
      <c r="K2028">
        <v>1394127585</v>
      </c>
      <c r="L2028" t="b">
        <v>1</v>
      </c>
      <c r="M2028">
        <v>454</v>
      </c>
      <c r="N2028" t="b">
        <v>1</v>
      </c>
      <c r="O2028" t="s">
        <v>8293</v>
      </c>
    </row>
    <row r="2029" spans="1:15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 s="12">
        <f t="shared" si="31"/>
        <v>42093.772210648152</v>
      </c>
      <c r="K2029">
        <v>1423855919</v>
      </c>
      <c r="L2029" t="b">
        <v>1</v>
      </c>
      <c r="M2029">
        <v>539</v>
      </c>
      <c r="N2029" t="b">
        <v>1</v>
      </c>
      <c r="O2029" t="s">
        <v>8293</v>
      </c>
    </row>
    <row r="2030" spans="1:15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 s="12">
        <f t="shared" si="31"/>
        <v>40252.913194444445</v>
      </c>
      <c r="K2030">
        <v>1265493806</v>
      </c>
      <c r="L2030" t="b">
        <v>1</v>
      </c>
      <c r="M2030">
        <v>79</v>
      </c>
      <c r="N2030" t="b">
        <v>1</v>
      </c>
      <c r="O2030" t="s">
        <v>8293</v>
      </c>
    </row>
    <row r="2031" spans="1:15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 s="12">
        <f t="shared" si="31"/>
        <v>41878.021770833337</v>
      </c>
      <c r="K2031">
        <v>1406507481</v>
      </c>
      <c r="L2031" t="b">
        <v>1</v>
      </c>
      <c r="M2031">
        <v>94</v>
      </c>
      <c r="N2031" t="b">
        <v>1</v>
      </c>
      <c r="O2031" t="s">
        <v>8293</v>
      </c>
    </row>
    <row r="2032" spans="1:15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 s="12">
        <f t="shared" si="31"/>
        <v>41242.996481481481</v>
      </c>
      <c r="K2032">
        <v>1351641296</v>
      </c>
      <c r="L2032" t="b">
        <v>1</v>
      </c>
      <c r="M2032">
        <v>625</v>
      </c>
      <c r="N2032" t="b">
        <v>1</v>
      </c>
      <c r="O2032" t="s">
        <v>8293</v>
      </c>
    </row>
    <row r="2033" spans="1:15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 s="12">
        <f t="shared" si="31"/>
        <v>42013.041666666672</v>
      </c>
      <c r="K2033">
        <v>1417506853</v>
      </c>
      <c r="L2033" t="b">
        <v>1</v>
      </c>
      <c r="M2033">
        <v>508</v>
      </c>
      <c r="N2033" t="b">
        <v>1</v>
      </c>
      <c r="O2033" t="s">
        <v>8293</v>
      </c>
    </row>
    <row r="2034" spans="1:15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 s="12">
        <f t="shared" si="31"/>
        <v>42719.208333333328</v>
      </c>
      <c r="K2034">
        <v>1479216874</v>
      </c>
      <c r="L2034" t="b">
        <v>1</v>
      </c>
      <c r="M2034">
        <v>531</v>
      </c>
      <c r="N2034" t="b">
        <v>1</v>
      </c>
      <c r="O2034" t="s">
        <v>8293</v>
      </c>
    </row>
    <row r="2035" spans="1:15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 s="12">
        <f t="shared" si="31"/>
        <v>41755.082384259258</v>
      </c>
      <c r="K2035">
        <v>1395885518</v>
      </c>
      <c r="L2035" t="b">
        <v>1</v>
      </c>
      <c r="M2035">
        <v>158</v>
      </c>
      <c r="N2035" t="b">
        <v>1</v>
      </c>
      <c r="O2035" t="s">
        <v>8293</v>
      </c>
    </row>
    <row r="2036" spans="1:15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 s="12">
        <f t="shared" si="31"/>
        <v>42131.290277777778</v>
      </c>
      <c r="K2036">
        <v>1426216033</v>
      </c>
      <c r="L2036" t="b">
        <v>1</v>
      </c>
      <c r="M2036">
        <v>508</v>
      </c>
      <c r="N2036" t="b">
        <v>1</v>
      </c>
      <c r="O2036" t="s">
        <v>8293</v>
      </c>
    </row>
    <row r="2037" spans="1:15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 s="12">
        <f t="shared" si="31"/>
        <v>42357.041666666672</v>
      </c>
      <c r="K2037">
        <v>1446562807</v>
      </c>
      <c r="L2037" t="b">
        <v>1</v>
      </c>
      <c r="M2037">
        <v>644</v>
      </c>
      <c r="N2037" t="b">
        <v>1</v>
      </c>
      <c r="O2037" t="s">
        <v>8293</v>
      </c>
    </row>
    <row r="2038" spans="1:15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 s="12">
        <f t="shared" si="31"/>
        <v>41768.864803240736</v>
      </c>
      <c r="K2038">
        <v>1397076319</v>
      </c>
      <c r="L2038" t="b">
        <v>1</v>
      </c>
      <c r="M2038">
        <v>848</v>
      </c>
      <c r="N2038" t="b">
        <v>1</v>
      </c>
      <c r="O2038" t="s">
        <v>8293</v>
      </c>
    </row>
    <row r="2039" spans="1:15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 s="12">
        <f t="shared" si="31"/>
        <v>41638.251770833333</v>
      </c>
      <c r="K2039">
        <v>1383195753</v>
      </c>
      <c r="L2039" t="b">
        <v>1</v>
      </c>
      <c r="M2039">
        <v>429</v>
      </c>
      <c r="N2039" t="b">
        <v>1</v>
      </c>
      <c r="O2039" t="s">
        <v>8293</v>
      </c>
    </row>
    <row r="2040" spans="1:15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 s="12">
        <f t="shared" si="31"/>
        <v>41456.75</v>
      </c>
      <c r="K2040">
        <v>1369895421</v>
      </c>
      <c r="L2040" t="b">
        <v>1</v>
      </c>
      <c r="M2040">
        <v>204</v>
      </c>
      <c r="N2040" t="b">
        <v>1</v>
      </c>
      <c r="O2040" t="s">
        <v>8293</v>
      </c>
    </row>
    <row r="2041" spans="1:15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 s="12">
        <f t="shared" si="31"/>
        <v>42705.207638888889</v>
      </c>
      <c r="K2041">
        <v>1477996325</v>
      </c>
      <c r="L2041" t="b">
        <v>1</v>
      </c>
      <c r="M2041">
        <v>379</v>
      </c>
      <c r="N2041" t="b">
        <v>1</v>
      </c>
      <c r="O2041" t="s">
        <v>8293</v>
      </c>
    </row>
    <row r="2042" spans="1:15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 s="12">
        <f t="shared" si="31"/>
        <v>41593.968784722223</v>
      </c>
      <c r="K2042">
        <v>1383257703</v>
      </c>
      <c r="L2042" t="b">
        <v>1</v>
      </c>
      <c r="M2042">
        <v>271</v>
      </c>
      <c r="N2042" t="b">
        <v>1</v>
      </c>
      <c r="O2042" t="s">
        <v>8293</v>
      </c>
    </row>
    <row r="2043" spans="1:15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 s="12">
        <f t="shared" si="31"/>
        <v>42684.567442129628</v>
      </c>
      <c r="K2043">
        <v>1476189427</v>
      </c>
      <c r="L2043" t="b">
        <v>0</v>
      </c>
      <c r="M2043">
        <v>120</v>
      </c>
      <c r="N2043" t="b">
        <v>1</v>
      </c>
      <c r="O2043" t="s">
        <v>8293</v>
      </c>
    </row>
    <row r="2044" spans="1:15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 s="12">
        <f t="shared" si="31"/>
        <v>42391.708032407405</v>
      </c>
      <c r="K2044">
        <v>1448297974</v>
      </c>
      <c r="L2044" t="b">
        <v>0</v>
      </c>
      <c r="M2044">
        <v>140</v>
      </c>
      <c r="N2044" t="b">
        <v>1</v>
      </c>
      <c r="O2044" t="s">
        <v>8293</v>
      </c>
    </row>
    <row r="2045" spans="1:15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 s="12">
        <f t="shared" si="31"/>
        <v>42715.207638888889</v>
      </c>
      <c r="K2045">
        <v>1476764077</v>
      </c>
      <c r="L2045" t="b">
        <v>0</v>
      </c>
      <c r="M2045">
        <v>193</v>
      </c>
      <c r="N2045" t="b">
        <v>1</v>
      </c>
      <c r="O2045" t="s">
        <v>8293</v>
      </c>
    </row>
    <row r="2046" spans="1:15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 s="12">
        <f t="shared" si="31"/>
        <v>42168.684189814812</v>
      </c>
      <c r="K2046">
        <v>1431620714</v>
      </c>
      <c r="L2046" t="b">
        <v>0</v>
      </c>
      <c r="M2046">
        <v>180</v>
      </c>
      <c r="N2046" t="b">
        <v>1</v>
      </c>
      <c r="O2046" t="s">
        <v>8293</v>
      </c>
    </row>
    <row r="2047" spans="1:15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 s="12">
        <f t="shared" si="31"/>
        <v>41099.088506944448</v>
      </c>
      <c r="K2047">
        <v>1339207647</v>
      </c>
      <c r="L2047" t="b">
        <v>0</v>
      </c>
      <c r="M2047">
        <v>263</v>
      </c>
      <c r="N2047" t="b">
        <v>1</v>
      </c>
      <c r="O2047" t="s">
        <v>8293</v>
      </c>
    </row>
    <row r="2048" spans="1:15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 s="12">
        <f t="shared" si="31"/>
        <v>41417.171805555554</v>
      </c>
      <c r="K2048">
        <v>1366690044</v>
      </c>
      <c r="L2048" t="b">
        <v>0</v>
      </c>
      <c r="M2048">
        <v>217</v>
      </c>
      <c r="N2048" t="b">
        <v>1</v>
      </c>
      <c r="O2048" t="s">
        <v>8293</v>
      </c>
    </row>
    <row r="2049" spans="1:15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 s="12">
        <f t="shared" si="31"/>
        <v>42111</v>
      </c>
      <c r="K2049">
        <v>1426714870</v>
      </c>
      <c r="L2049" t="b">
        <v>0</v>
      </c>
      <c r="M2049">
        <v>443</v>
      </c>
      <c r="N2049" t="b">
        <v>1</v>
      </c>
      <c r="O2049" t="s">
        <v>8293</v>
      </c>
    </row>
    <row r="2050" spans="1:15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 s="12">
        <f t="shared" si="31"/>
        <v>41417.651516203703</v>
      </c>
      <c r="K2050">
        <v>1366731491</v>
      </c>
      <c r="L2050" t="b">
        <v>0</v>
      </c>
      <c r="M2050">
        <v>1373</v>
      </c>
      <c r="N2050" t="b">
        <v>1</v>
      </c>
      <c r="O2050" t="s">
        <v>8293</v>
      </c>
    </row>
    <row r="2051" spans="1:15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 s="12">
        <f t="shared" ref="J2051:J2114" si="32">(I2051/86400)+DATE(1970,1,1)</f>
        <v>41610.957638888889</v>
      </c>
      <c r="K2051">
        <v>1382963963</v>
      </c>
      <c r="L2051" t="b">
        <v>0</v>
      </c>
      <c r="M2051">
        <v>742</v>
      </c>
      <c r="N2051" t="b">
        <v>1</v>
      </c>
      <c r="O2051" t="s">
        <v>8293</v>
      </c>
    </row>
    <row r="2052" spans="1:15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 s="12">
        <f t="shared" si="32"/>
        <v>42155.071504629625</v>
      </c>
      <c r="K2052">
        <v>1429580578</v>
      </c>
      <c r="L2052" t="b">
        <v>0</v>
      </c>
      <c r="M2052">
        <v>170</v>
      </c>
      <c r="N2052" t="b">
        <v>1</v>
      </c>
      <c r="O2052" t="s">
        <v>8293</v>
      </c>
    </row>
    <row r="2053" spans="1:15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 s="12">
        <f t="shared" si="32"/>
        <v>41634.022418981483</v>
      </c>
      <c r="K2053">
        <v>1385425937</v>
      </c>
      <c r="L2053" t="b">
        <v>0</v>
      </c>
      <c r="M2053">
        <v>242</v>
      </c>
      <c r="N2053" t="b">
        <v>1</v>
      </c>
      <c r="O2053" t="s">
        <v>8293</v>
      </c>
    </row>
    <row r="2054" spans="1:15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 s="12">
        <f t="shared" si="32"/>
        <v>42420.08394675926</v>
      </c>
      <c r="K2054">
        <v>1452045653</v>
      </c>
      <c r="L2054" t="b">
        <v>0</v>
      </c>
      <c r="M2054">
        <v>541</v>
      </c>
      <c r="N2054" t="b">
        <v>1</v>
      </c>
      <c r="O2054" t="s">
        <v>8293</v>
      </c>
    </row>
    <row r="2055" spans="1:15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 s="12">
        <f t="shared" si="32"/>
        <v>42333.659155092595</v>
      </c>
      <c r="K2055">
        <v>1445870951</v>
      </c>
      <c r="L2055" t="b">
        <v>0</v>
      </c>
      <c r="M2055">
        <v>121</v>
      </c>
      <c r="N2055" t="b">
        <v>1</v>
      </c>
      <c r="O2055" t="s">
        <v>8293</v>
      </c>
    </row>
    <row r="2056" spans="1:15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 s="12">
        <f t="shared" si="32"/>
        <v>41761.520949074074</v>
      </c>
      <c r="K2056">
        <v>1396441810</v>
      </c>
      <c r="L2056" t="b">
        <v>0</v>
      </c>
      <c r="M2056">
        <v>621</v>
      </c>
      <c r="N2056" t="b">
        <v>1</v>
      </c>
      <c r="O2056" t="s">
        <v>8293</v>
      </c>
    </row>
    <row r="2057" spans="1:15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 s="12">
        <f t="shared" si="32"/>
        <v>41976.166666666672</v>
      </c>
      <c r="K2057">
        <v>1415031043</v>
      </c>
      <c r="L2057" t="b">
        <v>0</v>
      </c>
      <c r="M2057">
        <v>101</v>
      </c>
      <c r="N2057" t="b">
        <v>1</v>
      </c>
      <c r="O2057" t="s">
        <v>8293</v>
      </c>
    </row>
    <row r="2058" spans="1:15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 s="12">
        <f t="shared" si="32"/>
        <v>41381.76090277778</v>
      </c>
      <c r="K2058">
        <v>1363630542</v>
      </c>
      <c r="L2058" t="b">
        <v>0</v>
      </c>
      <c r="M2058">
        <v>554</v>
      </c>
      <c r="N2058" t="b">
        <v>1</v>
      </c>
      <c r="O2058" t="s">
        <v>8293</v>
      </c>
    </row>
    <row r="2059" spans="1:15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 s="12">
        <f t="shared" si="32"/>
        <v>42426.494583333333</v>
      </c>
      <c r="K2059">
        <v>1453895532</v>
      </c>
      <c r="L2059" t="b">
        <v>0</v>
      </c>
      <c r="M2059">
        <v>666</v>
      </c>
      <c r="N2059" t="b">
        <v>1</v>
      </c>
      <c r="O2059" t="s">
        <v>8293</v>
      </c>
    </row>
    <row r="2060" spans="1:15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 s="12">
        <f t="shared" si="32"/>
        <v>42065.833333333328</v>
      </c>
      <c r="K2060">
        <v>1421916830</v>
      </c>
      <c r="L2060" t="b">
        <v>0</v>
      </c>
      <c r="M2060">
        <v>410</v>
      </c>
      <c r="N2060" t="b">
        <v>1</v>
      </c>
      <c r="O2060" t="s">
        <v>8293</v>
      </c>
    </row>
    <row r="2061" spans="1:15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 s="12">
        <f t="shared" si="32"/>
        <v>42400.915972222225</v>
      </c>
      <c r="K2061">
        <v>1450880854</v>
      </c>
      <c r="L2061" t="b">
        <v>0</v>
      </c>
      <c r="M2061">
        <v>375</v>
      </c>
      <c r="N2061" t="b">
        <v>1</v>
      </c>
      <c r="O2061" t="s">
        <v>8293</v>
      </c>
    </row>
    <row r="2062" spans="1:15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 s="12">
        <f t="shared" si="32"/>
        <v>41843.642939814818</v>
      </c>
      <c r="K2062">
        <v>1400945150</v>
      </c>
      <c r="L2062" t="b">
        <v>0</v>
      </c>
      <c r="M2062">
        <v>1364</v>
      </c>
      <c r="N2062" t="b">
        <v>1</v>
      </c>
      <c r="O2062" t="s">
        <v>8293</v>
      </c>
    </row>
    <row r="2063" spans="1:15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 s="12">
        <f t="shared" si="32"/>
        <v>42735.764513888891</v>
      </c>
      <c r="K2063">
        <v>1480616454</v>
      </c>
      <c r="L2063" t="b">
        <v>0</v>
      </c>
      <c r="M2063">
        <v>35</v>
      </c>
      <c r="N2063" t="b">
        <v>1</v>
      </c>
      <c r="O2063" t="s">
        <v>8293</v>
      </c>
    </row>
    <row r="2064" spans="1:15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 s="12">
        <f t="shared" si="32"/>
        <v>42453.341412037036</v>
      </c>
      <c r="K2064">
        <v>1456218698</v>
      </c>
      <c r="L2064" t="b">
        <v>0</v>
      </c>
      <c r="M2064">
        <v>203</v>
      </c>
      <c r="N2064" t="b">
        <v>1</v>
      </c>
      <c r="O2064" t="s">
        <v>8293</v>
      </c>
    </row>
    <row r="2065" spans="1:15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 s="12">
        <f t="shared" si="32"/>
        <v>42505.73265046296</v>
      </c>
      <c r="K2065">
        <v>1460482501</v>
      </c>
      <c r="L2065" t="b">
        <v>0</v>
      </c>
      <c r="M2065">
        <v>49</v>
      </c>
      <c r="N2065" t="b">
        <v>1</v>
      </c>
      <c r="O2065" t="s">
        <v>8293</v>
      </c>
    </row>
    <row r="2066" spans="1:15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 s="12">
        <f t="shared" si="32"/>
        <v>41425.5</v>
      </c>
      <c r="K2066">
        <v>1366879523</v>
      </c>
      <c r="L2066" t="b">
        <v>0</v>
      </c>
      <c r="M2066">
        <v>5812</v>
      </c>
      <c r="N2066" t="b">
        <v>1</v>
      </c>
      <c r="O2066" t="s">
        <v>8293</v>
      </c>
    </row>
    <row r="2067" spans="1:15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 s="12">
        <f t="shared" si="32"/>
        <v>41633.333668981482</v>
      </c>
      <c r="K2067">
        <v>1385366429</v>
      </c>
      <c r="L2067" t="b">
        <v>0</v>
      </c>
      <c r="M2067">
        <v>1556</v>
      </c>
      <c r="N2067" t="b">
        <v>1</v>
      </c>
      <c r="O2067" t="s">
        <v>8293</v>
      </c>
    </row>
    <row r="2068" spans="1:15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 s="12">
        <f t="shared" si="32"/>
        <v>41874.771793981483</v>
      </c>
      <c r="K2068">
        <v>1406226683</v>
      </c>
      <c r="L2068" t="b">
        <v>0</v>
      </c>
      <c r="M2068">
        <v>65</v>
      </c>
      <c r="N2068" t="b">
        <v>1</v>
      </c>
      <c r="O2068" t="s">
        <v>8293</v>
      </c>
    </row>
    <row r="2069" spans="1:15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 s="12">
        <f t="shared" si="32"/>
        <v>42148.853888888887</v>
      </c>
      <c r="K2069">
        <v>1429648176</v>
      </c>
      <c r="L2069" t="b">
        <v>0</v>
      </c>
      <c r="M2069">
        <v>10</v>
      </c>
      <c r="N2069" t="b">
        <v>1</v>
      </c>
      <c r="O2069" t="s">
        <v>8293</v>
      </c>
    </row>
    <row r="2070" spans="1:15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 s="12">
        <f t="shared" si="32"/>
        <v>42663.841608796298</v>
      </c>
      <c r="K2070">
        <v>1474402315</v>
      </c>
      <c r="L2070" t="b">
        <v>0</v>
      </c>
      <c r="M2070">
        <v>76</v>
      </c>
      <c r="N2070" t="b">
        <v>1</v>
      </c>
      <c r="O2070" t="s">
        <v>8293</v>
      </c>
    </row>
    <row r="2071" spans="1:15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 s="12">
        <f t="shared" si="32"/>
        <v>42371.972118055557</v>
      </c>
      <c r="K2071">
        <v>1449098391</v>
      </c>
      <c r="L2071" t="b">
        <v>0</v>
      </c>
      <c r="M2071">
        <v>263</v>
      </c>
      <c r="N2071" t="b">
        <v>1</v>
      </c>
      <c r="O2071" t="s">
        <v>8293</v>
      </c>
    </row>
    <row r="2072" spans="1:15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 s="12">
        <f t="shared" si="32"/>
        <v>42549.6565162037</v>
      </c>
      <c r="K2072">
        <v>1464536723</v>
      </c>
      <c r="L2072" t="b">
        <v>0</v>
      </c>
      <c r="M2072">
        <v>1530</v>
      </c>
      <c r="N2072" t="b">
        <v>1</v>
      </c>
      <c r="O2072" t="s">
        <v>8293</v>
      </c>
    </row>
    <row r="2073" spans="1:15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 s="12">
        <f t="shared" si="32"/>
        <v>42645.278749999998</v>
      </c>
      <c r="K2073">
        <v>1471502484</v>
      </c>
      <c r="L2073" t="b">
        <v>0</v>
      </c>
      <c r="M2073">
        <v>278</v>
      </c>
      <c r="N2073" t="b">
        <v>1</v>
      </c>
      <c r="O2073" t="s">
        <v>8293</v>
      </c>
    </row>
    <row r="2074" spans="1:15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 s="12">
        <f t="shared" si="32"/>
        <v>42497.581388888888</v>
      </c>
      <c r="K2074">
        <v>1460037432</v>
      </c>
      <c r="L2074" t="b">
        <v>0</v>
      </c>
      <c r="M2074">
        <v>350</v>
      </c>
      <c r="N2074" t="b">
        <v>1</v>
      </c>
      <c r="O2074" t="s">
        <v>8293</v>
      </c>
    </row>
    <row r="2075" spans="1:15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 s="12">
        <f t="shared" si="32"/>
        <v>42132.668032407411</v>
      </c>
      <c r="K2075">
        <v>1427212918</v>
      </c>
      <c r="L2075" t="b">
        <v>0</v>
      </c>
      <c r="M2075">
        <v>470</v>
      </c>
      <c r="N2075" t="b">
        <v>1</v>
      </c>
      <c r="O2075" t="s">
        <v>8293</v>
      </c>
    </row>
    <row r="2076" spans="1:15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 s="12">
        <f t="shared" si="32"/>
        <v>42496.826180555552</v>
      </c>
      <c r="K2076">
        <v>1459972182</v>
      </c>
      <c r="L2076" t="b">
        <v>0</v>
      </c>
      <c r="M2076">
        <v>3</v>
      </c>
      <c r="N2076" t="b">
        <v>1</v>
      </c>
      <c r="O2076" t="s">
        <v>8293</v>
      </c>
    </row>
    <row r="2077" spans="1:15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 s="12">
        <f t="shared" si="32"/>
        <v>41480.681574074071</v>
      </c>
      <c r="K2077">
        <v>1372177288</v>
      </c>
      <c r="L2077" t="b">
        <v>0</v>
      </c>
      <c r="M2077">
        <v>8200</v>
      </c>
      <c r="N2077" t="b">
        <v>1</v>
      </c>
      <c r="O2077" t="s">
        <v>8293</v>
      </c>
    </row>
    <row r="2078" spans="1:15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 s="12">
        <f t="shared" si="32"/>
        <v>41843.880659722221</v>
      </c>
      <c r="K2078">
        <v>1402693689</v>
      </c>
      <c r="L2078" t="b">
        <v>0</v>
      </c>
      <c r="M2078">
        <v>8359</v>
      </c>
      <c r="N2078" t="b">
        <v>1</v>
      </c>
      <c r="O2078" t="s">
        <v>8293</v>
      </c>
    </row>
    <row r="2079" spans="1:15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 s="12">
        <f t="shared" si="32"/>
        <v>42160.875</v>
      </c>
      <c r="K2079">
        <v>1428541276</v>
      </c>
      <c r="L2079" t="b">
        <v>0</v>
      </c>
      <c r="M2079">
        <v>188</v>
      </c>
      <c r="N2079" t="b">
        <v>1</v>
      </c>
      <c r="O2079" t="s">
        <v>8293</v>
      </c>
    </row>
    <row r="2080" spans="1:15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 s="12">
        <f t="shared" si="32"/>
        <v>42722.771493055552</v>
      </c>
      <c r="K2080">
        <v>1479493857</v>
      </c>
      <c r="L2080" t="b">
        <v>0</v>
      </c>
      <c r="M2080">
        <v>48</v>
      </c>
      <c r="N2080" t="b">
        <v>1</v>
      </c>
      <c r="O2080" t="s">
        <v>8293</v>
      </c>
    </row>
    <row r="2081" spans="1:15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 s="12">
        <f t="shared" si="32"/>
        <v>42180.791666666672</v>
      </c>
      <c r="K2081">
        <v>1432659793</v>
      </c>
      <c r="L2081" t="b">
        <v>0</v>
      </c>
      <c r="M2081">
        <v>607</v>
      </c>
      <c r="N2081" t="b">
        <v>1</v>
      </c>
      <c r="O2081" t="s">
        <v>8293</v>
      </c>
    </row>
    <row r="2082" spans="1:15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 s="12">
        <f t="shared" si="32"/>
        <v>42319.998842592591</v>
      </c>
      <c r="K2082">
        <v>1444690700</v>
      </c>
      <c r="L2082" t="b">
        <v>0</v>
      </c>
      <c r="M2082">
        <v>50</v>
      </c>
      <c r="N2082" t="b">
        <v>1</v>
      </c>
      <c r="O2082" t="s">
        <v>8293</v>
      </c>
    </row>
    <row r="2083" spans="1:15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 s="12">
        <f t="shared" si="32"/>
        <v>41045.207638888889</v>
      </c>
      <c r="K2083">
        <v>1333597555</v>
      </c>
      <c r="L2083" t="b">
        <v>0</v>
      </c>
      <c r="M2083">
        <v>55</v>
      </c>
      <c r="N2083" t="b">
        <v>1</v>
      </c>
      <c r="O2083" t="s">
        <v>8277</v>
      </c>
    </row>
    <row r="2084" spans="1:15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 s="12">
        <f t="shared" si="32"/>
        <v>40871.161990740744</v>
      </c>
      <c r="K2084">
        <v>1316919196</v>
      </c>
      <c r="L2084" t="b">
        <v>0</v>
      </c>
      <c r="M2084">
        <v>38</v>
      </c>
      <c r="N2084" t="b">
        <v>1</v>
      </c>
      <c r="O2084" t="s">
        <v>8277</v>
      </c>
    </row>
    <row r="2085" spans="1:15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 s="12">
        <f t="shared" si="32"/>
        <v>41064.72216435185</v>
      </c>
      <c r="K2085">
        <v>1336238395</v>
      </c>
      <c r="L2085" t="b">
        <v>0</v>
      </c>
      <c r="M2085">
        <v>25</v>
      </c>
      <c r="N2085" t="b">
        <v>1</v>
      </c>
      <c r="O2085" t="s">
        <v>8277</v>
      </c>
    </row>
    <row r="2086" spans="1:15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 s="12">
        <f t="shared" si="32"/>
        <v>41763.290972222225</v>
      </c>
      <c r="K2086">
        <v>1396468782</v>
      </c>
      <c r="L2086" t="b">
        <v>0</v>
      </c>
      <c r="M2086">
        <v>46</v>
      </c>
      <c r="N2086" t="b">
        <v>1</v>
      </c>
      <c r="O2086" t="s">
        <v>8277</v>
      </c>
    </row>
    <row r="2087" spans="1:15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 s="12">
        <f t="shared" si="32"/>
        <v>41105.835497685184</v>
      </c>
      <c r="K2087">
        <v>1339790587</v>
      </c>
      <c r="L2087" t="b">
        <v>0</v>
      </c>
      <c r="M2087">
        <v>83</v>
      </c>
      <c r="N2087" t="b">
        <v>1</v>
      </c>
      <c r="O2087" t="s">
        <v>8277</v>
      </c>
    </row>
    <row r="2088" spans="1:15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 s="12">
        <f t="shared" si="32"/>
        <v>40891.207638888889</v>
      </c>
      <c r="K2088">
        <v>1321200332</v>
      </c>
      <c r="L2088" t="b">
        <v>0</v>
      </c>
      <c r="M2088">
        <v>35</v>
      </c>
      <c r="N2088" t="b">
        <v>1</v>
      </c>
      <c r="O2088" t="s">
        <v>8277</v>
      </c>
    </row>
    <row r="2089" spans="1:15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 s="12">
        <f t="shared" si="32"/>
        <v>40794.204375000001</v>
      </c>
      <c r="K2089">
        <v>1312865658</v>
      </c>
      <c r="L2089" t="b">
        <v>0</v>
      </c>
      <c r="M2089">
        <v>25</v>
      </c>
      <c r="N2089" t="b">
        <v>1</v>
      </c>
      <c r="O2089" t="s">
        <v>8277</v>
      </c>
    </row>
    <row r="2090" spans="1:15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 s="12">
        <f t="shared" si="32"/>
        <v>40432.165972222225</v>
      </c>
      <c r="K2090">
        <v>1281028152</v>
      </c>
      <c r="L2090" t="b">
        <v>0</v>
      </c>
      <c r="M2090">
        <v>75</v>
      </c>
      <c r="N2090" t="b">
        <v>1</v>
      </c>
      <c r="O2090" t="s">
        <v>8277</v>
      </c>
    </row>
    <row r="2091" spans="1:15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 s="12">
        <f t="shared" si="32"/>
        <v>41488.076319444444</v>
      </c>
      <c r="K2091">
        <v>1372384194</v>
      </c>
      <c r="L2091" t="b">
        <v>0</v>
      </c>
      <c r="M2091">
        <v>62</v>
      </c>
      <c r="N2091" t="b">
        <v>1</v>
      </c>
      <c r="O2091" t="s">
        <v>8277</v>
      </c>
    </row>
    <row r="2092" spans="1:15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 s="12">
        <f t="shared" si="32"/>
        <v>41329.381423611107</v>
      </c>
      <c r="K2092">
        <v>1359104955</v>
      </c>
      <c r="L2092" t="b">
        <v>0</v>
      </c>
      <c r="M2092">
        <v>160</v>
      </c>
      <c r="N2092" t="b">
        <v>1</v>
      </c>
      <c r="O2092" t="s">
        <v>8277</v>
      </c>
    </row>
    <row r="2093" spans="1:15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 s="12">
        <f t="shared" si="32"/>
        <v>40603.833333333336</v>
      </c>
      <c r="K2093">
        <v>1294818278</v>
      </c>
      <c r="L2093" t="b">
        <v>0</v>
      </c>
      <c r="M2093">
        <v>246</v>
      </c>
      <c r="N2093" t="b">
        <v>1</v>
      </c>
      <c r="O2093" t="s">
        <v>8277</v>
      </c>
    </row>
    <row r="2094" spans="1:15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 s="12">
        <f t="shared" si="32"/>
        <v>40823.707546296297</v>
      </c>
      <c r="K2094">
        <v>1312822732</v>
      </c>
      <c r="L2094" t="b">
        <v>0</v>
      </c>
      <c r="M2094">
        <v>55</v>
      </c>
      <c r="N2094" t="b">
        <v>1</v>
      </c>
      <c r="O2094" t="s">
        <v>8277</v>
      </c>
    </row>
    <row r="2095" spans="1:15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 s="12">
        <f t="shared" si="32"/>
        <v>41265.896203703705</v>
      </c>
      <c r="K2095">
        <v>1351024232</v>
      </c>
      <c r="L2095" t="b">
        <v>0</v>
      </c>
      <c r="M2095">
        <v>23</v>
      </c>
      <c r="N2095" t="b">
        <v>1</v>
      </c>
      <c r="O2095" t="s">
        <v>8277</v>
      </c>
    </row>
    <row r="2096" spans="1:15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 s="12">
        <f t="shared" si="32"/>
        <v>40973.125</v>
      </c>
      <c r="K2096">
        <v>1327969730</v>
      </c>
      <c r="L2096" t="b">
        <v>0</v>
      </c>
      <c r="M2096">
        <v>72</v>
      </c>
      <c r="N2096" t="b">
        <v>1</v>
      </c>
      <c r="O2096" t="s">
        <v>8277</v>
      </c>
    </row>
    <row r="2097" spans="1:15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 s="12">
        <f t="shared" si="32"/>
        <v>40818.733483796299</v>
      </c>
      <c r="K2097">
        <v>1312392973</v>
      </c>
      <c r="L2097" t="b">
        <v>0</v>
      </c>
      <c r="M2097">
        <v>22</v>
      </c>
      <c r="N2097" t="b">
        <v>1</v>
      </c>
      <c r="O2097" t="s">
        <v>8277</v>
      </c>
    </row>
    <row r="2098" spans="1:15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 s="12">
        <f t="shared" si="32"/>
        <v>41208.165972222225</v>
      </c>
      <c r="K2098">
        <v>1349892735</v>
      </c>
      <c r="L2098" t="b">
        <v>0</v>
      </c>
      <c r="M2098">
        <v>14</v>
      </c>
      <c r="N2098" t="b">
        <v>1</v>
      </c>
      <c r="O2098" t="s">
        <v>8277</v>
      </c>
    </row>
    <row r="2099" spans="1:15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 s="12">
        <f t="shared" si="32"/>
        <v>40878.626562500001</v>
      </c>
      <c r="K2099">
        <v>1317564135</v>
      </c>
      <c r="L2099" t="b">
        <v>0</v>
      </c>
      <c r="M2099">
        <v>38</v>
      </c>
      <c r="N2099" t="b">
        <v>1</v>
      </c>
      <c r="O2099" t="s">
        <v>8277</v>
      </c>
    </row>
    <row r="2100" spans="1:15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 s="12">
        <f t="shared" si="32"/>
        <v>40976.11383101852</v>
      </c>
      <c r="K2100">
        <v>1328582635</v>
      </c>
      <c r="L2100" t="b">
        <v>0</v>
      </c>
      <c r="M2100">
        <v>32</v>
      </c>
      <c r="N2100" t="b">
        <v>1</v>
      </c>
      <c r="O2100" t="s">
        <v>8277</v>
      </c>
    </row>
    <row r="2101" spans="1:15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 s="12">
        <f t="shared" si="32"/>
        <v>42187.152777777781</v>
      </c>
      <c r="K2101">
        <v>1434650084</v>
      </c>
      <c r="L2101" t="b">
        <v>0</v>
      </c>
      <c r="M2101">
        <v>63</v>
      </c>
      <c r="N2101" t="b">
        <v>1</v>
      </c>
      <c r="O2101" t="s">
        <v>8277</v>
      </c>
    </row>
    <row r="2102" spans="1:15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 s="12">
        <f t="shared" si="32"/>
        <v>41090.165972222225</v>
      </c>
      <c r="K2102">
        <v>1339704141</v>
      </c>
      <c r="L2102" t="b">
        <v>0</v>
      </c>
      <c r="M2102">
        <v>27</v>
      </c>
      <c r="N2102" t="b">
        <v>1</v>
      </c>
      <c r="O2102" t="s">
        <v>8277</v>
      </c>
    </row>
    <row r="2103" spans="1:15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 s="12">
        <f t="shared" si="32"/>
        <v>40952.149467592593</v>
      </c>
      <c r="K2103">
        <v>1323920114</v>
      </c>
      <c r="L2103" t="b">
        <v>0</v>
      </c>
      <c r="M2103">
        <v>44</v>
      </c>
      <c r="N2103" t="b">
        <v>1</v>
      </c>
      <c r="O2103" t="s">
        <v>8277</v>
      </c>
    </row>
    <row r="2104" spans="1:15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 s="12">
        <f t="shared" si="32"/>
        <v>40668.868611111109</v>
      </c>
      <c r="K2104">
        <v>1302036648</v>
      </c>
      <c r="L2104" t="b">
        <v>0</v>
      </c>
      <c r="M2104">
        <v>38</v>
      </c>
      <c r="N2104" t="b">
        <v>1</v>
      </c>
      <c r="O2104" t="s">
        <v>8277</v>
      </c>
    </row>
    <row r="2105" spans="1:15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 s="12">
        <f t="shared" si="32"/>
        <v>41222.7966087963</v>
      </c>
      <c r="K2105">
        <v>1349892427</v>
      </c>
      <c r="L2105" t="b">
        <v>0</v>
      </c>
      <c r="M2105">
        <v>115</v>
      </c>
      <c r="N2105" t="b">
        <v>1</v>
      </c>
      <c r="O2105" t="s">
        <v>8277</v>
      </c>
    </row>
    <row r="2106" spans="1:15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 s="12">
        <f t="shared" si="32"/>
        <v>41425</v>
      </c>
      <c r="K2106">
        <v>1367286434</v>
      </c>
      <c r="L2106" t="b">
        <v>0</v>
      </c>
      <c r="M2106">
        <v>37</v>
      </c>
      <c r="N2106" t="b">
        <v>1</v>
      </c>
      <c r="O2106" t="s">
        <v>8277</v>
      </c>
    </row>
    <row r="2107" spans="1:15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 s="12">
        <f t="shared" si="32"/>
        <v>41964.166666666672</v>
      </c>
      <c r="K2107">
        <v>1415472953</v>
      </c>
      <c r="L2107" t="b">
        <v>0</v>
      </c>
      <c r="M2107">
        <v>99</v>
      </c>
      <c r="N2107" t="b">
        <v>1</v>
      </c>
      <c r="O2107" t="s">
        <v>8277</v>
      </c>
    </row>
    <row r="2108" spans="1:15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 s="12">
        <f t="shared" si="32"/>
        <v>41300.21497685185</v>
      </c>
      <c r="K2108">
        <v>1356584974</v>
      </c>
      <c r="L2108" t="b">
        <v>0</v>
      </c>
      <c r="M2108">
        <v>44</v>
      </c>
      <c r="N2108" t="b">
        <v>1</v>
      </c>
      <c r="O2108" t="s">
        <v>8277</v>
      </c>
    </row>
    <row r="2109" spans="1:15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 s="12">
        <f t="shared" si="32"/>
        <v>41955.752233796295</v>
      </c>
      <c r="K2109">
        <v>1413997393</v>
      </c>
      <c r="L2109" t="b">
        <v>0</v>
      </c>
      <c r="M2109">
        <v>58</v>
      </c>
      <c r="N2109" t="b">
        <v>1</v>
      </c>
      <c r="O2109" t="s">
        <v>8277</v>
      </c>
    </row>
    <row r="2110" spans="1:15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 s="12">
        <f t="shared" si="32"/>
        <v>41162.163194444445</v>
      </c>
      <c r="K2110">
        <v>1344917580</v>
      </c>
      <c r="L2110" t="b">
        <v>0</v>
      </c>
      <c r="M2110">
        <v>191</v>
      </c>
      <c r="N2110" t="b">
        <v>1</v>
      </c>
      <c r="O2110" t="s">
        <v>8277</v>
      </c>
    </row>
    <row r="2111" spans="1:15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 s="12">
        <f t="shared" si="32"/>
        <v>42190.708530092597</v>
      </c>
      <c r="K2111">
        <v>1433523617</v>
      </c>
      <c r="L2111" t="b">
        <v>0</v>
      </c>
      <c r="M2111">
        <v>40</v>
      </c>
      <c r="N2111" t="b">
        <v>1</v>
      </c>
      <c r="O2111" t="s">
        <v>8277</v>
      </c>
    </row>
    <row r="2112" spans="1:15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 s="12">
        <f t="shared" si="32"/>
        <v>41787.207638888889</v>
      </c>
      <c r="K2112">
        <v>1398873969</v>
      </c>
      <c r="L2112" t="b">
        <v>0</v>
      </c>
      <c r="M2112">
        <v>38</v>
      </c>
      <c r="N2112" t="b">
        <v>1</v>
      </c>
      <c r="O2112" t="s">
        <v>8277</v>
      </c>
    </row>
    <row r="2113" spans="1:15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 s="12">
        <f t="shared" si="32"/>
        <v>40770.041666666664</v>
      </c>
      <c r="K2113">
        <v>1307594625</v>
      </c>
      <c r="L2113" t="b">
        <v>0</v>
      </c>
      <c r="M2113">
        <v>39</v>
      </c>
      <c r="N2113" t="b">
        <v>1</v>
      </c>
      <c r="O2113" t="s">
        <v>8277</v>
      </c>
    </row>
    <row r="2114" spans="1:15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 s="12">
        <f t="shared" si="32"/>
        <v>41379.928159722222</v>
      </c>
      <c r="K2114">
        <v>1364854593</v>
      </c>
      <c r="L2114" t="b">
        <v>0</v>
      </c>
      <c r="M2114">
        <v>11</v>
      </c>
      <c r="N2114" t="b">
        <v>1</v>
      </c>
      <c r="O2114" t="s">
        <v>8277</v>
      </c>
    </row>
    <row r="2115" spans="1:15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 s="12">
        <f t="shared" ref="J2115:J2178" si="33">(I2115/86400)+DATE(1970,1,1)</f>
        <v>41905.86546296296</v>
      </c>
      <c r="K2115">
        <v>1408481176</v>
      </c>
      <c r="L2115" t="b">
        <v>0</v>
      </c>
      <c r="M2115">
        <v>107</v>
      </c>
      <c r="N2115" t="b">
        <v>1</v>
      </c>
      <c r="O2115" t="s">
        <v>8277</v>
      </c>
    </row>
    <row r="2116" spans="1:15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 s="12">
        <f t="shared" si="33"/>
        <v>40521.207638888889</v>
      </c>
      <c r="K2116">
        <v>1286480070</v>
      </c>
      <c r="L2116" t="b">
        <v>0</v>
      </c>
      <c r="M2116">
        <v>147</v>
      </c>
      <c r="N2116" t="b">
        <v>1</v>
      </c>
      <c r="O2116" t="s">
        <v>8277</v>
      </c>
    </row>
    <row r="2117" spans="1:15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 s="12">
        <f t="shared" si="33"/>
        <v>40594.081030092595</v>
      </c>
      <c r="K2117">
        <v>1295575001</v>
      </c>
      <c r="L2117" t="b">
        <v>0</v>
      </c>
      <c r="M2117">
        <v>36</v>
      </c>
      <c r="N2117" t="b">
        <v>1</v>
      </c>
      <c r="O2117" t="s">
        <v>8277</v>
      </c>
    </row>
    <row r="2118" spans="1:15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 s="12">
        <f t="shared" si="33"/>
        <v>41184.777812500004</v>
      </c>
      <c r="K2118">
        <v>1345056003</v>
      </c>
      <c r="L2118" t="b">
        <v>0</v>
      </c>
      <c r="M2118">
        <v>92</v>
      </c>
      <c r="N2118" t="b">
        <v>1</v>
      </c>
      <c r="O2118" t="s">
        <v>8277</v>
      </c>
    </row>
    <row r="2119" spans="1:15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 s="12">
        <f t="shared" si="33"/>
        <v>42304.207638888889</v>
      </c>
      <c r="K2119">
        <v>1444699549</v>
      </c>
      <c r="L2119" t="b">
        <v>0</v>
      </c>
      <c r="M2119">
        <v>35</v>
      </c>
      <c r="N2119" t="b">
        <v>1</v>
      </c>
      <c r="O2119" t="s">
        <v>8277</v>
      </c>
    </row>
    <row r="2120" spans="1:15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 s="12">
        <f t="shared" si="33"/>
        <v>40748.839537037034</v>
      </c>
      <c r="K2120">
        <v>1308946136</v>
      </c>
      <c r="L2120" t="b">
        <v>0</v>
      </c>
      <c r="M2120">
        <v>17</v>
      </c>
      <c r="N2120" t="b">
        <v>1</v>
      </c>
      <c r="O2120" t="s">
        <v>8277</v>
      </c>
    </row>
    <row r="2121" spans="1:15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 s="12">
        <f t="shared" si="33"/>
        <v>41137.130150462966</v>
      </c>
      <c r="K2121">
        <v>1342494445</v>
      </c>
      <c r="L2121" t="b">
        <v>0</v>
      </c>
      <c r="M2121">
        <v>22</v>
      </c>
      <c r="N2121" t="b">
        <v>1</v>
      </c>
      <c r="O2121" t="s">
        <v>8277</v>
      </c>
    </row>
    <row r="2122" spans="1:15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 s="12">
        <f t="shared" si="33"/>
        <v>41640.964537037034</v>
      </c>
      <c r="K2122">
        <v>1384384136</v>
      </c>
      <c r="L2122" t="b">
        <v>0</v>
      </c>
      <c r="M2122">
        <v>69</v>
      </c>
      <c r="N2122" t="b">
        <v>1</v>
      </c>
      <c r="O2122" t="s">
        <v>8277</v>
      </c>
    </row>
    <row r="2123" spans="1:15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 s="12">
        <f t="shared" si="33"/>
        <v>42746.7424537037</v>
      </c>
      <c r="K2123">
        <v>1481564948</v>
      </c>
      <c r="L2123" t="b">
        <v>0</v>
      </c>
      <c r="M2123">
        <v>10</v>
      </c>
      <c r="N2123" t="b">
        <v>0</v>
      </c>
      <c r="O2123" t="s">
        <v>8280</v>
      </c>
    </row>
    <row r="2124" spans="1:15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 s="12">
        <f t="shared" si="33"/>
        <v>42742.300567129627</v>
      </c>
      <c r="K2124">
        <v>1481181169</v>
      </c>
      <c r="L2124" t="b">
        <v>0</v>
      </c>
      <c r="M2124">
        <v>3</v>
      </c>
      <c r="N2124" t="b">
        <v>0</v>
      </c>
      <c r="O2124" t="s">
        <v>8280</v>
      </c>
    </row>
    <row r="2125" spans="1:15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 s="12">
        <f t="shared" si="33"/>
        <v>40252.290972222225</v>
      </c>
      <c r="K2125">
        <v>1263982307</v>
      </c>
      <c r="L2125" t="b">
        <v>0</v>
      </c>
      <c r="M2125">
        <v>5</v>
      </c>
      <c r="N2125" t="b">
        <v>0</v>
      </c>
      <c r="O2125" t="s">
        <v>8280</v>
      </c>
    </row>
    <row r="2126" spans="1:15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 s="12">
        <f t="shared" si="33"/>
        <v>40512.208333333336</v>
      </c>
      <c r="K2126">
        <v>1286930435</v>
      </c>
      <c r="L2126" t="b">
        <v>0</v>
      </c>
      <c r="M2126">
        <v>5</v>
      </c>
      <c r="N2126" t="b">
        <v>0</v>
      </c>
      <c r="O2126" t="s">
        <v>8280</v>
      </c>
    </row>
    <row r="2127" spans="1:15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 s="12">
        <f t="shared" si="33"/>
        <v>42221.023530092592</v>
      </c>
      <c r="K2127">
        <v>1436142833</v>
      </c>
      <c r="L2127" t="b">
        <v>0</v>
      </c>
      <c r="M2127">
        <v>27</v>
      </c>
      <c r="N2127" t="b">
        <v>0</v>
      </c>
      <c r="O2127" t="s">
        <v>8280</v>
      </c>
    </row>
    <row r="2128" spans="1:15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 s="12">
        <f t="shared" si="33"/>
        <v>41981.973229166666</v>
      </c>
      <c r="K2128">
        <v>1415488887</v>
      </c>
      <c r="L2128" t="b">
        <v>0</v>
      </c>
      <c r="M2128">
        <v>2</v>
      </c>
      <c r="N2128" t="b">
        <v>0</v>
      </c>
      <c r="O2128" t="s">
        <v>8280</v>
      </c>
    </row>
    <row r="2129" spans="1:15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 s="12">
        <f t="shared" si="33"/>
        <v>42075.463692129633</v>
      </c>
      <c r="K2129">
        <v>1423570063</v>
      </c>
      <c r="L2129" t="b">
        <v>0</v>
      </c>
      <c r="M2129">
        <v>236</v>
      </c>
      <c r="N2129" t="b">
        <v>0</v>
      </c>
      <c r="O2129" t="s">
        <v>8280</v>
      </c>
    </row>
    <row r="2130" spans="1:15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 s="12">
        <f t="shared" si="33"/>
        <v>41903.772789351853</v>
      </c>
      <c r="K2130">
        <v>1406140369</v>
      </c>
      <c r="L2130" t="b">
        <v>0</v>
      </c>
      <c r="M2130">
        <v>1</v>
      </c>
      <c r="N2130" t="b">
        <v>0</v>
      </c>
      <c r="O2130" t="s">
        <v>8280</v>
      </c>
    </row>
    <row r="2131" spans="1:15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 s="12">
        <f t="shared" si="33"/>
        <v>42439.024305555555</v>
      </c>
      <c r="K2131">
        <v>1454978100</v>
      </c>
      <c r="L2131" t="b">
        <v>0</v>
      </c>
      <c r="M2131">
        <v>12</v>
      </c>
      <c r="N2131" t="b">
        <v>0</v>
      </c>
      <c r="O2131" t="s">
        <v>8280</v>
      </c>
    </row>
    <row r="2132" spans="1:15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 s="12">
        <f t="shared" si="33"/>
        <v>41867.086377314816</v>
      </c>
      <c r="K2132">
        <v>1405130663</v>
      </c>
      <c r="L2132" t="b">
        <v>0</v>
      </c>
      <c r="M2132">
        <v>4</v>
      </c>
      <c r="N2132" t="b">
        <v>0</v>
      </c>
      <c r="O2132" t="s">
        <v>8280</v>
      </c>
    </row>
    <row r="2133" spans="1:15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 s="12">
        <f t="shared" si="33"/>
        <v>42197.207071759258</v>
      </c>
      <c r="K2133">
        <v>1434085091</v>
      </c>
      <c r="L2133" t="b">
        <v>0</v>
      </c>
      <c r="M2133">
        <v>3</v>
      </c>
      <c r="N2133" t="b">
        <v>0</v>
      </c>
      <c r="O2133" t="s">
        <v>8280</v>
      </c>
    </row>
    <row r="2134" spans="1:15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 s="12">
        <f t="shared" si="33"/>
        <v>41673.487175925926</v>
      </c>
      <c r="K2134">
        <v>1388835692</v>
      </c>
      <c r="L2134" t="b">
        <v>0</v>
      </c>
      <c r="M2134">
        <v>99</v>
      </c>
      <c r="N2134" t="b">
        <v>0</v>
      </c>
      <c r="O2134" t="s">
        <v>8280</v>
      </c>
    </row>
    <row r="2135" spans="1:15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 s="12">
        <f t="shared" si="33"/>
        <v>40657.290972222225</v>
      </c>
      <c r="K2135">
        <v>1300328399</v>
      </c>
      <c r="L2135" t="b">
        <v>0</v>
      </c>
      <c r="M2135">
        <v>3</v>
      </c>
      <c r="N2135" t="b">
        <v>0</v>
      </c>
      <c r="O2135" t="s">
        <v>8280</v>
      </c>
    </row>
    <row r="2136" spans="1:15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 s="12">
        <f t="shared" si="33"/>
        <v>41391.886469907404</v>
      </c>
      <c r="K2136">
        <v>1364505391</v>
      </c>
      <c r="L2136" t="b">
        <v>0</v>
      </c>
      <c r="M2136">
        <v>3</v>
      </c>
      <c r="N2136" t="b">
        <v>0</v>
      </c>
      <c r="O2136" t="s">
        <v>8280</v>
      </c>
    </row>
    <row r="2137" spans="1:15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 s="12">
        <f t="shared" si="33"/>
        <v>41186.96334490741</v>
      </c>
      <c r="K2137">
        <v>1346800033</v>
      </c>
      <c r="L2137" t="b">
        <v>0</v>
      </c>
      <c r="M2137">
        <v>22</v>
      </c>
      <c r="N2137" t="b">
        <v>0</v>
      </c>
      <c r="O2137" t="s">
        <v>8280</v>
      </c>
    </row>
    <row r="2138" spans="1:15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 s="12">
        <f t="shared" si="33"/>
        <v>41566.509097222224</v>
      </c>
      <c r="K2138">
        <v>1379592786</v>
      </c>
      <c r="L2138" t="b">
        <v>0</v>
      </c>
      <c r="M2138">
        <v>4</v>
      </c>
      <c r="N2138" t="b">
        <v>0</v>
      </c>
      <c r="O2138" t="s">
        <v>8280</v>
      </c>
    </row>
    <row r="2139" spans="1:15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 s="12">
        <f t="shared" si="33"/>
        <v>41978.771168981482</v>
      </c>
      <c r="K2139">
        <v>1415212229</v>
      </c>
      <c r="L2139" t="b">
        <v>0</v>
      </c>
      <c r="M2139">
        <v>534</v>
      </c>
      <c r="N2139" t="b">
        <v>0</v>
      </c>
      <c r="O2139" t="s">
        <v>8280</v>
      </c>
    </row>
    <row r="2140" spans="1:15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 s="12">
        <f t="shared" si="33"/>
        <v>41587.054849537039</v>
      </c>
      <c r="K2140">
        <v>1381364339</v>
      </c>
      <c r="L2140" t="b">
        <v>0</v>
      </c>
      <c r="M2140">
        <v>12</v>
      </c>
      <c r="N2140" t="b">
        <v>0</v>
      </c>
      <c r="O2140" t="s">
        <v>8280</v>
      </c>
    </row>
    <row r="2141" spans="1:15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 s="12">
        <f t="shared" si="33"/>
        <v>42677.750092592592</v>
      </c>
      <c r="K2141">
        <v>1475604008</v>
      </c>
      <c r="L2141" t="b">
        <v>0</v>
      </c>
      <c r="M2141">
        <v>56</v>
      </c>
      <c r="N2141" t="b">
        <v>0</v>
      </c>
      <c r="O2141" t="s">
        <v>8280</v>
      </c>
    </row>
    <row r="2142" spans="1:15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 s="12">
        <f t="shared" si="33"/>
        <v>41285.833611111113</v>
      </c>
      <c r="K2142">
        <v>1355342424</v>
      </c>
      <c r="L2142" t="b">
        <v>0</v>
      </c>
      <c r="M2142">
        <v>11</v>
      </c>
      <c r="N2142" t="b">
        <v>0</v>
      </c>
      <c r="O2142" t="s">
        <v>8280</v>
      </c>
    </row>
    <row r="2143" spans="1:15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 s="12">
        <f t="shared" si="33"/>
        <v>41957.277303240742</v>
      </c>
      <c r="K2143">
        <v>1413351559</v>
      </c>
      <c r="L2143" t="b">
        <v>0</v>
      </c>
      <c r="M2143">
        <v>0</v>
      </c>
      <c r="N2143" t="b">
        <v>0</v>
      </c>
      <c r="O2143" t="s">
        <v>8280</v>
      </c>
    </row>
    <row r="2144" spans="1:15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 s="12">
        <f t="shared" si="33"/>
        <v>42368.701504629629</v>
      </c>
      <c r="K2144">
        <v>1449075010</v>
      </c>
      <c r="L2144" t="b">
        <v>0</v>
      </c>
      <c r="M2144">
        <v>12</v>
      </c>
      <c r="N2144" t="b">
        <v>0</v>
      </c>
      <c r="O2144" t="s">
        <v>8280</v>
      </c>
    </row>
    <row r="2145" spans="1:15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 s="12">
        <f t="shared" si="33"/>
        <v>40380.791666666664</v>
      </c>
      <c r="K2145">
        <v>1275599812</v>
      </c>
      <c r="L2145" t="b">
        <v>0</v>
      </c>
      <c r="M2145">
        <v>5</v>
      </c>
      <c r="N2145" t="b">
        <v>0</v>
      </c>
      <c r="O2145" t="s">
        <v>8280</v>
      </c>
    </row>
    <row r="2146" spans="1:15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 s="12">
        <f t="shared" si="33"/>
        <v>41531.546759259261</v>
      </c>
      <c r="K2146">
        <v>1376399240</v>
      </c>
      <c r="L2146" t="b">
        <v>0</v>
      </c>
      <c r="M2146">
        <v>24</v>
      </c>
      <c r="N2146" t="b">
        <v>0</v>
      </c>
      <c r="O2146" t="s">
        <v>8280</v>
      </c>
    </row>
    <row r="2147" spans="1:15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 s="12">
        <f t="shared" si="33"/>
        <v>41605.279097222221</v>
      </c>
      <c r="K2147">
        <v>1382938914</v>
      </c>
      <c r="L2147" t="b">
        <v>0</v>
      </c>
      <c r="M2147">
        <v>89</v>
      </c>
      <c r="N2147" t="b">
        <v>0</v>
      </c>
      <c r="O2147" t="s">
        <v>8280</v>
      </c>
    </row>
    <row r="2148" spans="1:15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 s="12">
        <f t="shared" si="33"/>
        <v>42411.679513888885</v>
      </c>
      <c r="K2148">
        <v>1453997910</v>
      </c>
      <c r="L2148" t="b">
        <v>0</v>
      </c>
      <c r="M2148">
        <v>1</v>
      </c>
      <c r="N2148" t="b">
        <v>0</v>
      </c>
      <c r="O2148" t="s">
        <v>8280</v>
      </c>
    </row>
    <row r="2149" spans="1:15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 s="12">
        <f t="shared" si="33"/>
        <v>41959.337361111116</v>
      </c>
      <c r="K2149">
        <v>1413356748</v>
      </c>
      <c r="L2149" t="b">
        <v>0</v>
      </c>
      <c r="M2149">
        <v>55</v>
      </c>
      <c r="N2149" t="b">
        <v>0</v>
      </c>
      <c r="O2149" t="s">
        <v>8280</v>
      </c>
    </row>
    <row r="2150" spans="1:15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 s="12">
        <f t="shared" si="33"/>
        <v>42096.691921296297</v>
      </c>
      <c r="K2150">
        <v>1425404182</v>
      </c>
      <c r="L2150" t="b">
        <v>0</v>
      </c>
      <c r="M2150">
        <v>2</v>
      </c>
      <c r="N2150" t="b">
        <v>0</v>
      </c>
      <c r="O2150" t="s">
        <v>8280</v>
      </c>
    </row>
    <row r="2151" spans="1:15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 s="12">
        <f t="shared" si="33"/>
        <v>40390</v>
      </c>
      <c r="K2151">
        <v>1277512556</v>
      </c>
      <c r="L2151" t="b">
        <v>0</v>
      </c>
      <c r="M2151">
        <v>0</v>
      </c>
      <c r="N2151" t="b">
        <v>0</v>
      </c>
      <c r="O2151" t="s">
        <v>8280</v>
      </c>
    </row>
    <row r="2152" spans="1:15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 s="12">
        <f t="shared" si="33"/>
        <v>42564.284710648149</v>
      </c>
      <c r="K2152">
        <v>1465800599</v>
      </c>
      <c r="L2152" t="b">
        <v>0</v>
      </c>
      <c r="M2152">
        <v>4</v>
      </c>
      <c r="N2152" t="b">
        <v>0</v>
      </c>
      <c r="O2152" t="s">
        <v>8280</v>
      </c>
    </row>
    <row r="2153" spans="1:15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 s="12">
        <f t="shared" si="33"/>
        <v>42550.847384259258</v>
      </c>
      <c r="K2153">
        <v>1464639614</v>
      </c>
      <c r="L2153" t="b">
        <v>0</v>
      </c>
      <c r="M2153">
        <v>6</v>
      </c>
      <c r="N2153" t="b">
        <v>0</v>
      </c>
      <c r="O2153" t="s">
        <v>8280</v>
      </c>
    </row>
    <row r="2154" spans="1:15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 s="12">
        <f t="shared" si="33"/>
        <v>41713.790613425925</v>
      </c>
      <c r="K2154">
        <v>1392321509</v>
      </c>
      <c r="L2154" t="b">
        <v>0</v>
      </c>
      <c r="M2154">
        <v>4</v>
      </c>
      <c r="N2154" t="b">
        <v>0</v>
      </c>
      <c r="O2154" t="s">
        <v>8280</v>
      </c>
    </row>
    <row r="2155" spans="1:15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 s="12">
        <f t="shared" si="33"/>
        <v>42014.332638888889</v>
      </c>
      <c r="K2155">
        <v>1417470718</v>
      </c>
      <c r="L2155" t="b">
        <v>0</v>
      </c>
      <c r="M2155">
        <v>4</v>
      </c>
      <c r="N2155" t="b">
        <v>0</v>
      </c>
      <c r="O2155" t="s">
        <v>8280</v>
      </c>
    </row>
    <row r="2156" spans="1:15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 s="12">
        <f t="shared" si="33"/>
        <v>41667.632256944446</v>
      </c>
      <c r="K2156">
        <v>1389193827</v>
      </c>
      <c r="L2156" t="b">
        <v>0</v>
      </c>
      <c r="M2156">
        <v>2</v>
      </c>
      <c r="N2156" t="b">
        <v>0</v>
      </c>
      <c r="O2156" t="s">
        <v>8280</v>
      </c>
    </row>
    <row r="2157" spans="1:15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 s="12">
        <f t="shared" si="33"/>
        <v>42460.70584490741</v>
      </c>
      <c r="K2157">
        <v>1456854985</v>
      </c>
      <c r="L2157" t="b">
        <v>0</v>
      </c>
      <c r="M2157">
        <v>5</v>
      </c>
      <c r="N2157" t="b">
        <v>0</v>
      </c>
      <c r="O2157" t="s">
        <v>8280</v>
      </c>
    </row>
    <row r="2158" spans="1:15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 s="12">
        <f t="shared" si="33"/>
        <v>41533.85423611111</v>
      </c>
      <c r="K2158">
        <v>1375475406</v>
      </c>
      <c r="L2158" t="b">
        <v>0</v>
      </c>
      <c r="M2158">
        <v>83</v>
      </c>
      <c r="N2158" t="b">
        <v>0</v>
      </c>
      <c r="O2158" t="s">
        <v>8280</v>
      </c>
    </row>
    <row r="2159" spans="1:15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 s="12">
        <f t="shared" si="33"/>
        <v>42727.332638888889</v>
      </c>
      <c r="K2159">
        <v>1479684783</v>
      </c>
      <c r="L2159" t="b">
        <v>0</v>
      </c>
      <c r="M2159">
        <v>57</v>
      </c>
      <c r="N2159" t="b">
        <v>0</v>
      </c>
      <c r="O2159" t="s">
        <v>8280</v>
      </c>
    </row>
    <row r="2160" spans="1:15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 s="12">
        <f t="shared" si="33"/>
        <v>41309.853865740741</v>
      </c>
      <c r="K2160">
        <v>1356121774</v>
      </c>
      <c r="L2160" t="b">
        <v>0</v>
      </c>
      <c r="M2160">
        <v>311</v>
      </c>
      <c r="N2160" t="b">
        <v>0</v>
      </c>
      <c r="O2160" t="s">
        <v>8280</v>
      </c>
    </row>
    <row r="2161" spans="1:15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 s="12">
        <f t="shared" si="33"/>
        <v>40740.731180555558</v>
      </c>
      <c r="K2161">
        <v>1308245574</v>
      </c>
      <c r="L2161" t="b">
        <v>0</v>
      </c>
      <c r="M2161">
        <v>2</v>
      </c>
      <c r="N2161" t="b">
        <v>0</v>
      </c>
      <c r="O2161" t="s">
        <v>8280</v>
      </c>
    </row>
    <row r="2162" spans="1:15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 s="12">
        <f t="shared" si="33"/>
        <v>41048.711863425924</v>
      </c>
      <c r="K2162">
        <v>1334855105</v>
      </c>
      <c r="L2162" t="b">
        <v>0</v>
      </c>
      <c r="M2162">
        <v>16</v>
      </c>
      <c r="N2162" t="b">
        <v>0</v>
      </c>
      <c r="O2162" t="s">
        <v>8280</v>
      </c>
    </row>
    <row r="2163" spans="1:15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 s="12">
        <f t="shared" si="33"/>
        <v>42270.852534722224</v>
      </c>
      <c r="K2163">
        <v>1440448059</v>
      </c>
      <c r="L2163" t="b">
        <v>0</v>
      </c>
      <c r="M2163">
        <v>13</v>
      </c>
      <c r="N2163" t="b">
        <v>1</v>
      </c>
      <c r="O2163" t="s">
        <v>8274</v>
      </c>
    </row>
    <row r="2164" spans="1:15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 s="12">
        <f t="shared" si="33"/>
        <v>41844.766099537039</v>
      </c>
      <c r="K2164">
        <v>1403547791</v>
      </c>
      <c r="L2164" t="b">
        <v>0</v>
      </c>
      <c r="M2164">
        <v>58</v>
      </c>
      <c r="N2164" t="b">
        <v>1</v>
      </c>
      <c r="O2164" t="s">
        <v>8274</v>
      </c>
    </row>
    <row r="2165" spans="1:15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 s="12">
        <f t="shared" si="33"/>
        <v>42163.159722222219</v>
      </c>
      <c r="K2165">
        <v>1429306520</v>
      </c>
      <c r="L2165" t="b">
        <v>0</v>
      </c>
      <c r="M2165">
        <v>44</v>
      </c>
      <c r="N2165" t="b">
        <v>1</v>
      </c>
      <c r="O2165" t="s">
        <v>8274</v>
      </c>
    </row>
    <row r="2166" spans="1:15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 s="12">
        <f t="shared" si="33"/>
        <v>42546.165972222225</v>
      </c>
      <c r="K2166">
        <v>1464196414</v>
      </c>
      <c r="L2166" t="b">
        <v>0</v>
      </c>
      <c r="M2166">
        <v>83</v>
      </c>
      <c r="N2166" t="b">
        <v>1</v>
      </c>
      <c r="O2166" t="s">
        <v>8274</v>
      </c>
    </row>
    <row r="2167" spans="1:15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 s="12">
        <f t="shared" si="33"/>
        <v>42468.625405092593</v>
      </c>
      <c r="K2167">
        <v>1457539235</v>
      </c>
      <c r="L2167" t="b">
        <v>0</v>
      </c>
      <c r="M2167">
        <v>117</v>
      </c>
      <c r="N2167" t="b">
        <v>1</v>
      </c>
      <c r="O2167" t="s">
        <v>8274</v>
      </c>
    </row>
    <row r="2168" spans="1:15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 s="12">
        <f t="shared" si="33"/>
        <v>41978.879837962959</v>
      </c>
      <c r="K2168">
        <v>1413922018</v>
      </c>
      <c r="L2168" t="b">
        <v>0</v>
      </c>
      <c r="M2168">
        <v>32</v>
      </c>
      <c r="N2168" t="b">
        <v>1</v>
      </c>
      <c r="O2168" t="s">
        <v>8274</v>
      </c>
    </row>
    <row r="2169" spans="1:15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 s="12">
        <f t="shared" si="33"/>
        <v>41167.066400462965</v>
      </c>
      <c r="K2169">
        <v>1346463337</v>
      </c>
      <c r="L2169" t="b">
        <v>0</v>
      </c>
      <c r="M2169">
        <v>8</v>
      </c>
      <c r="N2169" t="b">
        <v>1</v>
      </c>
      <c r="O2169" t="s">
        <v>8274</v>
      </c>
    </row>
    <row r="2170" spans="1:15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 s="12">
        <f t="shared" si="33"/>
        <v>42776.208333333328</v>
      </c>
      <c r="K2170">
        <v>1484058261</v>
      </c>
      <c r="L2170" t="b">
        <v>0</v>
      </c>
      <c r="M2170">
        <v>340</v>
      </c>
      <c r="N2170" t="b">
        <v>1</v>
      </c>
      <c r="O2170" t="s">
        <v>8274</v>
      </c>
    </row>
    <row r="2171" spans="1:15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 s="12">
        <f t="shared" si="33"/>
        <v>42796.700821759259</v>
      </c>
      <c r="K2171">
        <v>1488214151</v>
      </c>
      <c r="L2171" t="b">
        <v>0</v>
      </c>
      <c r="M2171">
        <v>7</v>
      </c>
      <c r="N2171" t="b">
        <v>1</v>
      </c>
      <c r="O2171" t="s">
        <v>8274</v>
      </c>
    </row>
    <row r="2172" spans="1:15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 s="12">
        <f t="shared" si="33"/>
        <v>42238.750254629631</v>
      </c>
      <c r="K2172">
        <v>1436810422</v>
      </c>
      <c r="L2172" t="b">
        <v>0</v>
      </c>
      <c r="M2172">
        <v>19</v>
      </c>
      <c r="N2172" t="b">
        <v>1</v>
      </c>
      <c r="O2172" t="s">
        <v>8274</v>
      </c>
    </row>
    <row r="2173" spans="1:15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 s="12">
        <f t="shared" si="33"/>
        <v>42177.208333333328</v>
      </c>
      <c r="K2173">
        <v>1431903495</v>
      </c>
      <c r="L2173" t="b">
        <v>0</v>
      </c>
      <c r="M2173">
        <v>47</v>
      </c>
      <c r="N2173" t="b">
        <v>1</v>
      </c>
      <c r="O2173" t="s">
        <v>8274</v>
      </c>
    </row>
    <row r="2174" spans="1:15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 s="12">
        <f t="shared" si="33"/>
        <v>42112.580092592594</v>
      </c>
      <c r="K2174">
        <v>1426773320</v>
      </c>
      <c r="L2174" t="b">
        <v>0</v>
      </c>
      <c r="M2174">
        <v>13</v>
      </c>
      <c r="N2174" t="b">
        <v>1</v>
      </c>
      <c r="O2174" t="s">
        <v>8274</v>
      </c>
    </row>
    <row r="2175" spans="1:15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 s="12">
        <f t="shared" si="33"/>
        <v>41527.165972222225</v>
      </c>
      <c r="K2175">
        <v>1376066243</v>
      </c>
      <c r="L2175" t="b">
        <v>0</v>
      </c>
      <c r="M2175">
        <v>90</v>
      </c>
      <c r="N2175" t="b">
        <v>1</v>
      </c>
      <c r="O2175" t="s">
        <v>8274</v>
      </c>
    </row>
    <row r="2176" spans="1:15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 s="12">
        <f t="shared" si="33"/>
        <v>42495.542905092589</v>
      </c>
      <c r="K2176">
        <v>1459861307</v>
      </c>
      <c r="L2176" t="b">
        <v>0</v>
      </c>
      <c r="M2176">
        <v>63</v>
      </c>
      <c r="N2176" t="b">
        <v>1</v>
      </c>
      <c r="O2176" t="s">
        <v>8274</v>
      </c>
    </row>
    <row r="2177" spans="1:15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 s="12">
        <f t="shared" si="33"/>
        <v>42572.009097222224</v>
      </c>
      <c r="K2177">
        <v>1468455186</v>
      </c>
      <c r="L2177" t="b">
        <v>0</v>
      </c>
      <c r="M2177">
        <v>26</v>
      </c>
      <c r="N2177" t="b">
        <v>1</v>
      </c>
      <c r="O2177" t="s">
        <v>8274</v>
      </c>
    </row>
    <row r="2178" spans="1:15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 s="12">
        <f t="shared" si="33"/>
        <v>42126.633206018523</v>
      </c>
      <c r="K2178">
        <v>1427987509</v>
      </c>
      <c r="L2178" t="b">
        <v>0</v>
      </c>
      <c r="M2178">
        <v>71</v>
      </c>
      <c r="N2178" t="b">
        <v>1</v>
      </c>
      <c r="O2178" t="s">
        <v>8274</v>
      </c>
    </row>
    <row r="2179" spans="1:15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 s="12">
        <f t="shared" ref="J2179:J2242" si="34">(I2179/86400)+DATE(1970,1,1)</f>
        <v>42527.250775462962</v>
      </c>
      <c r="K2179">
        <v>1463032867</v>
      </c>
      <c r="L2179" t="b">
        <v>0</v>
      </c>
      <c r="M2179">
        <v>38</v>
      </c>
      <c r="N2179" t="b">
        <v>1</v>
      </c>
      <c r="O2179" t="s">
        <v>8274</v>
      </c>
    </row>
    <row r="2180" spans="1:15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 s="12">
        <f t="shared" si="34"/>
        <v>42753.63653935185</v>
      </c>
      <c r="K2180">
        <v>1482160597</v>
      </c>
      <c r="L2180" t="b">
        <v>0</v>
      </c>
      <c r="M2180">
        <v>859</v>
      </c>
      <c r="N2180" t="b">
        <v>1</v>
      </c>
      <c r="O2180" t="s">
        <v>8274</v>
      </c>
    </row>
    <row r="2181" spans="1:15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 s="12">
        <f t="shared" si="34"/>
        <v>42105.171203703707</v>
      </c>
      <c r="K2181">
        <v>1426133192</v>
      </c>
      <c r="L2181" t="b">
        <v>0</v>
      </c>
      <c r="M2181">
        <v>21</v>
      </c>
      <c r="N2181" t="b">
        <v>1</v>
      </c>
      <c r="O2181" t="s">
        <v>8274</v>
      </c>
    </row>
    <row r="2182" spans="1:15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 s="12">
        <f t="shared" si="34"/>
        <v>42321.711435185185</v>
      </c>
      <c r="K2182">
        <v>1443801868</v>
      </c>
      <c r="L2182" t="b">
        <v>0</v>
      </c>
      <c r="M2182">
        <v>78</v>
      </c>
      <c r="N2182" t="b">
        <v>1</v>
      </c>
      <c r="O2182" t="s">
        <v>8274</v>
      </c>
    </row>
    <row r="2183" spans="1:15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 s="12">
        <f t="shared" si="34"/>
        <v>42787.005243055552</v>
      </c>
      <c r="K2183">
        <v>1486426053</v>
      </c>
      <c r="L2183" t="b">
        <v>0</v>
      </c>
      <c r="M2183">
        <v>53</v>
      </c>
      <c r="N2183" t="b">
        <v>1</v>
      </c>
      <c r="O2183" t="s">
        <v>8295</v>
      </c>
    </row>
    <row r="2184" spans="1:15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 s="12">
        <f t="shared" si="34"/>
        <v>41914.900752314818</v>
      </c>
      <c r="K2184">
        <v>1409261825</v>
      </c>
      <c r="L2184" t="b">
        <v>0</v>
      </c>
      <c r="M2184">
        <v>356</v>
      </c>
      <c r="N2184" t="b">
        <v>1</v>
      </c>
      <c r="O2184" t="s">
        <v>8295</v>
      </c>
    </row>
    <row r="2185" spans="1:15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 s="12">
        <f t="shared" si="34"/>
        <v>42775.208333333328</v>
      </c>
      <c r="K2185">
        <v>1484037977</v>
      </c>
      <c r="L2185" t="b">
        <v>0</v>
      </c>
      <c r="M2185">
        <v>279</v>
      </c>
      <c r="N2185" t="b">
        <v>1</v>
      </c>
      <c r="O2185" t="s">
        <v>8295</v>
      </c>
    </row>
    <row r="2186" spans="1:15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 s="12">
        <f t="shared" si="34"/>
        <v>42394.666666666672</v>
      </c>
      <c r="K2186">
        <v>1452530041</v>
      </c>
      <c r="L2186" t="b">
        <v>1</v>
      </c>
      <c r="M2186">
        <v>266</v>
      </c>
      <c r="N2186" t="b">
        <v>1</v>
      </c>
      <c r="O2186" t="s">
        <v>8295</v>
      </c>
    </row>
    <row r="2187" spans="1:15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 s="12">
        <f t="shared" si="34"/>
        <v>41359.349988425922</v>
      </c>
      <c r="K2187">
        <v>1360830239</v>
      </c>
      <c r="L2187" t="b">
        <v>0</v>
      </c>
      <c r="M2187">
        <v>623</v>
      </c>
      <c r="N2187" t="b">
        <v>1</v>
      </c>
      <c r="O2187" t="s">
        <v>8295</v>
      </c>
    </row>
    <row r="2188" spans="1:15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 s="12">
        <f t="shared" si="34"/>
        <v>42620.083333333328</v>
      </c>
      <c r="K2188">
        <v>1470062743</v>
      </c>
      <c r="L2188" t="b">
        <v>0</v>
      </c>
      <c r="M2188">
        <v>392</v>
      </c>
      <c r="N2188" t="b">
        <v>1</v>
      </c>
      <c r="O2188" t="s">
        <v>8295</v>
      </c>
    </row>
    <row r="2189" spans="1:15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 s="12">
        <f t="shared" si="34"/>
        <v>42097.165972222225</v>
      </c>
      <c r="K2189">
        <v>1425531666</v>
      </c>
      <c r="L2189" t="b">
        <v>1</v>
      </c>
      <c r="M2189">
        <v>3562</v>
      </c>
      <c r="N2189" t="b">
        <v>1</v>
      </c>
      <c r="O2189" t="s">
        <v>8295</v>
      </c>
    </row>
    <row r="2190" spans="1:15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 s="12">
        <f t="shared" si="34"/>
        <v>42668.708333333328</v>
      </c>
      <c r="K2190">
        <v>1474380241</v>
      </c>
      <c r="L2190" t="b">
        <v>0</v>
      </c>
      <c r="M2190">
        <v>514</v>
      </c>
      <c r="N2190" t="b">
        <v>1</v>
      </c>
      <c r="O2190" t="s">
        <v>8295</v>
      </c>
    </row>
    <row r="2191" spans="1:15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 s="12">
        <f t="shared" si="34"/>
        <v>42481.916666666672</v>
      </c>
      <c r="K2191">
        <v>1460055300</v>
      </c>
      <c r="L2191" t="b">
        <v>0</v>
      </c>
      <c r="M2191">
        <v>88</v>
      </c>
      <c r="N2191" t="b">
        <v>1</v>
      </c>
      <c r="O2191" t="s">
        <v>8295</v>
      </c>
    </row>
    <row r="2192" spans="1:15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 s="12">
        <f t="shared" si="34"/>
        <v>42452.290972222225</v>
      </c>
      <c r="K2192">
        <v>1455721204</v>
      </c>
      <c r="L2192" t="b">
        <v>0</v>
      </c>
      <c r="M2192">
        <v>537</v>
      </c>
      <c r="N2192" t="b">
        <v>1</v>
      </c>
      <c r="O2192" t="s">
        <v>8295</v>
      </c>
    </row>
    <row r="2193" spans="1:15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 s="12">
        <f t="shared" si="34"/>
        <v>42780.833645833336</v>
      </c>
      <c r="K2193">
        <v>1486065627</v>
      </c>
      <c r="L2193" t="b">
        <v>0</v>
      </c>
      <c r="M2193">
        <v>25</v>
      </c>
      <c r="N2193" t="b">
        <v>1</v>
      </c>
      <c r="O2193" t="s">
        <v>8295</v>
      </c>
    </row>
    <row r="2194" spans="1:15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 s="12">
        <f t="shared" si="34"/>
        <v>42719.958333333328</v>
      </c>
      <c r="K2194">
        <v>1479414344</v>
      </c>
      <c r="L2194" t="b">
        <v>0</v>
      </c>
      <c r="M2194">
        <v>3238</v>
      </c>
      <c r="N2194" t="b">
        <v>1</v>
      </c>
      <c r="O2194" t="s">
        <v>8295</v>
      </c>
    </row>
    <row r="2195" spans="1:15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 s="12">
        <f t="shared" si="34"/>
        <v>42695.207638888889</v>
      </c>
      <c r="K2195">
        <v>1477043072</v>
      </c>
      <c r="L2195" t="b">
        <v>0</v>
      </c>
      <c r="M2195">
        <v>897</v>
      </c>
      <c r="N2195" t="b">
        <v>1</v>
      </c>
      <c r="O2195" t="s">
        <v>8295</v>
      </c>
    </row>
    <row r="2196" spans="1:15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 s="12">
        <f t="shared" si="34"/>
        <v>42455.716319444444</v>
      </c>
      <c r="K2196">
        <v>1456423890</v>
      </c>
      <c r="L2196" t="b">
        <v>0</v>
      </c>
      <c r="M2196">
        <v>878</v>
      </c>
      <c r="N2196" t="b">
        <v>1</v>
      </c>
      <c r="O2196" t="s">
        <v>8295</v>
      </c>
    </row>
    <row r="2197" spans="1:15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 s="12">
        <f t="shared" si="34"/>
        <v>42227.771990740745</v>
      </c>
      <c r="K2197">
        <v>1436725900</v>
      </c>
      <c r="L2197" t="b">
        <v>0</v>
      </c>
      <c r="M2197">
        <v>115</v>
      </c>
      <c r="N2197" t="b">
        <v>1</v>
      </c>
      <c r="O2197" t="s">
        <v>8295</v>
      </c>
    </row>
    <row r="2198" spans="1:15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 s="12">
        <f t="shared" si="34"/>
        <v>42706.291666666672</v>
      </c>
      <c r="K2198">
        <v>1478000502</v>
      </c>
      <c r="L2198" t="b">
        <v>0</v>
      </c>
      <c r="M2198">
        <v>234</v>
      </c>
      <c r="N2198" t="b">
        <v>1</v>
      </c>
      <c r="O2198" t="s">
        <v>8295</v>
      </c>
    </row>
    <row r="2199" spans="1:15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 s="12">
        <f t="shared" si="34"/>
        <v>42063.584016203706</v>
      </c>
      <c r="K2199">
        <v>1422540059</v>
      </c>
      <c r="L2199" t="b">
        <v>0</v>
      </c>
      <c r="M2199">
        <v>4330</v>
      </c>
      <c r="N2199" t="b">
        <v>1</v>
      </c>
      <c r="O2199" t="s">
        <v>8295</v>
      </c>
    </row>
    <row r="2200" spans="1:15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 s="12">
        <f t="shared" si="34"/>
        <v>42322.555555555555</v>
      </c>
      <c r="K2200">
        <v>1444911600</v>
      </c>
      <c r="L2200" t="b">
        <v>0</v>
      </c>
      <c r="M2200">
        <v>651</v>
      </c>
      <c r="N2200" t="b">
        <v>1</v>
      </c>
      <c r="O2200" t="s">
        <v>8295</v>
      </c>
    </row>
    <row r="2201" spans="1:15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 s="12">
        <f t="shared" si="34"/>
        <v>42292.416643518518</v>
      </c>
      <c r="K2201">
        <v>1442311198</v>
      </c>
      <c r="L2201" t="b">
        <v>1</v>
      </c>
      <c r="M2201">
        <v>251</v>
      </c>
      <c r="N2201" t="b">
        <v>1</v>
      </c>
      <c r="O2201" t="s">
        <v>8295</v>
      </c>
    </row>
    <row r="2202" spans="1:15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 s="12">
        <f t="shared" si="34"/>
        <v>42191.125</v>
      </c>
      <c r="K2202">
        <v>1433775668</v>
      </c>
      <c r="L2202" t="b">
        <v>0</v>
      </c>
      <c r="M2202">
        <v>263</v>
      </c>
      <c r="N2202" t="b">
        <v>1</v>
      </c>
      <c r="O2202" t="s">
        <v>8295</v>
      </c>
    </row>
    <row r="2203" spans="1:15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 s="12">
        <f t="shared" si="34"/>
        <v>41290.846817129626</v>
      </c>
      <c r="K2203">
        <v>1357157965</v>
      </c>
      <c r="L2203" t="b">
        <v>0</v>
      </c>
      <c r="M2203">
        <v>28</v>
      </c>
      <c r="N2203" t="b">
        <v>1</v>
      </c>
      <c r="O2203" t="s">
        <v>8278</v>
      </c>
    </row>
    <row r="2204" spans="1:15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 s="12">
        <f t="shared" si="34"/>
        <v>41214.849166666667</v>
      </c>
      <c r="K2204">
        <v>1349209368</v>
      </c>
      <c r="L2204" t="b">
        <v>0</v>
      </c>
      <c r="M2204">
        <v>721</v>
      </c>
      <c r="N2204" t="b">
        <v>1</v>
      </c>
      <c r="O2204" t="s">
        <v>8278</v>
      </c>
    </row>
    <row r="2205" spans="1:15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 s="12">
        <f t="shared" si="34"/>
        <v>42271.85974537037</v>
      </c>
      <c r="K2205">
        <v>1440535082</v>
      </c>
      <c r="L2205" t="b">
        <v>0</v>
      </c>
      <c r="M2205">
        <v>50</v>
      </c>
      <c r="N2205" t="b">
        <v>1</v>
      </c>
      <c r="O2205" t="s">
        <v>8278</v>
      </c>
    </row>
    <row r="2206" spans="1:15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 s="12">
        <f t="shared" si="34"/>
        <v>41342.311562499999</v>
      </c>
      <c r="K2206">
        <v>1360222119</v>
      </c>
      <c r="L2206" t="b">
        <v>0</v>
      </c>
      <c r="M2206">
        <v>73</v>
      </c>
      <c r="N2206" t="b">
        <v>1</v>
      </c>
      <c r="O2206" t="s">
        <v>8278</v>
      </c>
    </row>
    <row r="2207" spans="1:15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 s="12">
        <f t="shared" si="34"/>
        <v>41061.821631944447</v>
      </c>
      <c r="K2207">
        <v>1335987789</v>
      </c>
      <c r="L2207" t="b">
        <v>0</v>
      </c>
      <c r="M2207">
        <v>27</v>
      </c>
      <c r="N2207" t="b">
        <v>1</v>
      </c>
      <c r="O2207" t="s">
        <v>8278</v>
      </c>
    </row>
    <row r="2208" spans="1:15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 s="12">
        <f t="shared" si="34"/>
        <v>41015.257222222222</v>
      </c>
      <c r="K2208">
        <v>1333001424</v>
      </c>
      <c r="L2208" t="b">
        <v>0</v>
      </c>
      <c r="M2208">
        <v>34</v>
      </c>
      <c r="N2208" t="b">
        <v>1</v>
      </c>
      <c r="O2208" t="s">
        <v>8278</v>
      </c>
    </row>
    <row r="2209" spans="1:15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 s="12">
        <f t="shared" si="34"/>
        <v>41594.235798611109</v>
      </c>
      <c r="K2209">
        <v>1381984773</v>
      </c>
      <c r="L2209" t="b">
        <v>0</v>
      </c>
      <c r="M2209">
        <v>7</v>
      </c>
      <c r="N2209" t="b">
        <v>1</v>
      </c>
      <c r="O2209" t="s">
        <v>8278</v>
      </c>
    </row>
    <row r="2210" spans="1:15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 s="12">
        <f t="shared" si="34"/>
        <v>41006.166666666664</v>
      </c>
      <c r="K2210">
        <v>1328649026</v>
      </c>
      <c r="L2210" t="b">
        <v>0</v>
      </c>
      <c r="M2210">
        <v>24</v>
      </c>
      <c r="N2210" t="b">
        <v>1</v>
      </c>
      <c r="O2210" t="s">
        <v>8278</v>
      </c>
    </row>
    <row r="2211" spans="1:15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 s="12">
        <f t="shared" si="34"/>
        <v>41743.958333333336</v>
      </c>
      <c r="K2211">
        <v>1396524644</v>
      </c>
      <c r="L2211" t="b">
        <v>0</v>
      </c>
      <c r="M2211">
        <v>15</v>
      </c>
      <c r="N2211" t="b">
        <v>1</v>
      </c>
      <c r="O2211" t="s">
        <v>8278</v>
      </c>
    </row>
    <row r="2212" spans="1:15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 s="12">
        <f t="shared" si="34"/>
        <v>41013.733333333337</v>
      </c>
      <c r="K2212">
        <v>1329442510</v>
      </c>
      <c r="L2212" t="b">
        <v>0</v>
      </c>
      <c r="M2212">
        <v>72</v>
      </c>
      <c r="N2212" t="b">
        <v>1</v>
      </c>
      <c r="O2212" t="s">
        <v>8278</v>
      </c>
    </row>
    <row r="2213" spans="1:15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 s="12">
        <f t="shared" si="34"/>
        <v>41739.290972222225</v>
      </c>
      <c r="K2213">
        <v>1395168625</v>
      </c>
      <c r="L2213" t="b">
        <v>0</v>
      </c>
      <c r="M2213">
        <v>120</v>
      </c>
      <c r="N2213" t="b">
        <v>1</v>
      </c>
      <c r="O2213" t="s">
        <v>8278</v>
      </c>
    </row>
    <row r="2214" spans="1:15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 s="12">
        <f t="shared" si="34"/>
        <v>41582.041666666664</v>
      </c>
      <c r="K2214">
        <v>1380650177</v>
      </c>
      <c r="L2214" t="b">
        <v>0</v>
      </c>
      <c r="M2214">
        <v>123</v>
      </c>
      <c r="N2214" t="b">
        <v>1</v>
      </c>
      <c r="O2214" t="s">
        <v>8278</v>
      </c>
    </row>
    <row r="2215" spans="1:15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 s="12">
        <f t="shared" si="34"/>
        <v>42139.826145833329</v>
      </c>
      <c r="K2215">
        <v>1429127379</v>
      </c>
      <c r="L2215" t="b">
        <v>0</v>
      </c>
      <c r="M2215">
        <v>1</v>
      </c>
      <c r="N2215" t="b">
        <v>1</v>
      </c>
      <c r="O2215" t="s">
        <v>8278</v>
      </c>
    </row>
    <row r="2216" spans="1:15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 s="12">
        <f t="shared" si="34"/>
        <v>41676.792222222226</v>
      </c>
      <c r="K2216">
        <v>1389121248</v>
      </c>
      <c r="L2216" t="b">
        <v>0</v>
      </c>
      <c r="M2216">
        <v>24</v>
      </c>
      <c r="N2216" t="b">
        <v>1</v>
      </c>
      <c r="O2216" t="s">
        <v>8278</v>
      </c>
    </row>
    <row r="2217" spans="1:15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 s="12">
        <f t="shared" si="34"/>
        <v>40981.290972222225</v>
      </c>
      <c r="K2217">
        <v>1329671572</v>
      </c>
      <c r="L2217" t="b">
        <v>0</v>
      </c>
      <c r="M2217">
        <v>33</v>
      </c>
      <c r="N2217" t="b">
        <v>1</v>
      </c>
      <c r="O2217" t="s">
        <v>8278</v>
      </c>
    </row>
    <row r="2218" spans="1:15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 s="12">
        <f t="shared" si="34"/>
        <v>42208.75167824074</v>
      </c>
      <c r="K2218">
        <v>1436464945</v>
      </c>
      <c r="L2218" t="b">
        <v>0</v>
      </c>
      <c r="M2218">
        <v>14</v>
      </c>
      <c r="N2218" t="b">
        <v>1</v>
      </c>
      <c r="O2218" t="s">
        <v>8278</v>
      </c>
    </row>
    <row r="2219" spans="1:15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 s="12">
        <f t="shared" si="34"/>
        <v>42310.333333333328</v>
      </c>
      <c r="K2219">
        <v>1445539113</v>
      </c>
      <c r="L2219" t="b">
        <v>0</v>
      </c>
      <c r="M2219">
        <v>9</v>
      </c>
      <c r="N2219" t="b">
        <v>1</v>
      </c>
      <c r="O2219" t="s">
        <v>8278</v>
      </c>
    </row>
    <row r="2220" spans="1:15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 s="12">
        <f t="shared" si="34"/>
        <v>41150</v>
      </c>
      <c r="K2220">
        <v>1344281383</v>
      </c>
      <c r="L2220" t="b">
        <v>0</v>
      </c>
      <c r="M2220">
        <v>76</v>
      </c>
      <c r="N2220" t="b">
        <v>1</v>
      </c>
      <c r="O2220" t="s">
        <v>8278</v>
      </c>
    </row>
    <row r="2221" spans="1:15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 s="12">
        <f t="shared" si="34"/>
        <v>42235.718888888892</v>
      </c>
      <c r="K2221">
        <v>1437412512</v>
      </c>
      <c r="L2221" t="b">
        <v>0</v>
      </c>
      <c r="M2221">
        <v>19</v>
      </c>
      <c r="N2221" t="b">
        <v>1</v>
      </c>
      <c r="O2221" t="s">
        <v>8278</v>
      </c>
    </row>
    <row r="2222" spans="1:15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 s="12">
        <f t="shared" si="34"/>
        <v>41482.060601851852</v>
      </c>
      <c r="K2222">
        <v>1372296436</v>
      </c>
      <c r="L2222" t="b">
        <v>0</v>
      </c>
      <c r="M2222">
        <v>69</v>
      </c>
      <c r="N2222" t="b">
        <v>1</v>
      </c>
      <c r="O2222" t="s">
        <v>8278</v>
      </c>
    </row>
    <row r="2223" spans="1:15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 s="12">
        <f t="shared" si="34"/>
        <v>42483</v>
      </c>
      <c r="K2223">
        <v>1458748809</v>
      </c>
      <c r="L2223" t="b">
        <v>0</v>
      </c>
      <c r="M2223">
        <v>218</v>
      </c>
      <c r="N2223" t="b">
        <v>1</v>
      </c>
      <c r="O2223" t="s">
        <v>8295</v>
      </c>
    </row>
    <row r="2224" spans="1:15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 s="12">
        <f t="shared" si="34"/>
        <v>40936.787581018521</v>
      </c>
      <c r="K2224">
        <v>1325184847</v>
      </c>
      <c r="L2224" t="b">
        <v>0</v>
      </c>
      <c r="M2224">
        <v>30</v>
      </c>
      <c r="N2224" t="b">
        <v>1</v>
      </c>
      <c r="O2224" t="s">
        <v>8295</v>
      </c>
    </row>
    <row r="2225" spans="1:15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 s="12">
        <f t="shared" si="34"/>
        <v>42182.640833333338</v>
      </c>
      <c r="K2225">
        <v>1432826568</v>
      </c>
      <c r="L2225" t="b">
        <v>0</v>
      </c>
      <c r="M2225">
        <v>100</v>
      </c>
      <c r="N2225" t="b">
        <v>1</v>
      </c>
      <c r="O2225" t="s">
        <v>8295</v>
      </c>
    </row>
    <row r="2226" spans="1:15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 s="12">
        <f t="shared" si="34"/>
        <v>42672.791666666672</v>
      </c>
      <c r="K2226">
        <v>1475337675</v>
      </c>
      <c r="L2226" t="b">
        <v>0</v>
      </c>
      <c r="M2226">
        <v>296</v>
      </c>
      <c r="N2226" t="b">
        <v>1</v>
      </c>
      <c r="O2226" t="s">
        <v>8295</v>
      </c>
    </row>
    <row r="2227" spans="1:15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 s="12">
        <f t="shared" si="34"/>
        <v>41903.79184027778</v>
      </c>
      <c r="K2227">
        <v>1408734015</v>
      </c>
      <c r="L2227" t="b">
        <v>0</v>
      </c>
      <c r="M2227">
        <v>1204</v>
      </c>
      <c r="N2227" t="b">
        <v>1</v>
      </c>
      <c r="O2227" t="s">
        <v>8295</v>
      </c>
    </row>
    <row r="2228" spans="1:15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 s="12">
        <f t="shared" si="34"/>
        <v>42412.207638888889</v>
      </c>
      <c r="K2228">
        <v>1452625822</v>
      </c>
      <c r="L2228" t="b">
        <v>0</v>
      </c>
      <c r="M2228">
        <v>321</v>
      </c>
      <c r="N2228" t="b">
        <v>1</v>
      </c>
      <c r="O2228" t="s">
        <v>8295</v>
      </c>
    </row>
    <row r="2229" spans="1:15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 s="12">
        <f t="shared" si="34"/>
        <v>41591.849016203705</v>
      </c>
      <c r="K2229">
        <v>1381778555</v>
      </c>
      <c r="L2229" t="b">
        <v>0</v>
      </c>
      <c r="M2229">
        <v>301</v>
      </c>
      <c r="N2229" t="b">
        <v>1</v>
      </c>
      <c r="O2229" t="s">
        <v>8295</v>
      </c>
    </row>
    <row r="2230" spans="1:15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 s="12">
        <f t="shared" si="34"/>
        <v>42232.278194444443</v>
      </c>
      <c r="K2230">
        <v>1437115236</v>
      </c>
      <c r="L2230" t="b">
        <v>0</v>
      </c>
      <c r="M2230">
        <v>144</v>
      </c>
      <c r="N2230" t="b">
        <v>1</v>
      </c>
      <c r="O2230" t="s">
        <v>8295</v>
      </c>
    </row>
    <row r="2231" spans="1:15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 s="12">
        <f t="shared" si="34"/>
        <v>41520.166666666664</v>
      </c>
      <c r="K2231">
        <v>1375113391</v>
      </c>
      <c r="L2231" t="b">
        <v>0</v>
      </c>
      <c r="M2231">
        <v>539</v>
      </c>
      <c r="N2231" t="b">
        <v>1</v>
      </c>
      <c r="O2231" t="s">
        <v>8295</v>
      </c>
    </row>
    <row r="2232" spans="1:15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 s="12">
        <f t="shared" si="34"/>
        <v>41754.881099537037</v>
      </c>
      <c r="K2232">
        <v>1395868127</v>
      </c>
      <c r="L2232" t="b">
        <v>0</v>
      </c>
      <c r="M2232">
        <v>498</v>
      </c>
      <c r="N2232" t="b">
        <v>1</v>
      </c>
      <c r="O2232" t="s">
        <v>8295</v>
      </c>
    </row>
    <row r="2233" spans="1:15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 s="12">
        <f t="shared" si="34"/>
        <v>41450.208333333336</v>
      </c>
      <c r="K2233">
        <v>1369864301</v>
      </c>
      <c r="L2233" t="b">
        <v>0</v>
      </c>
      <c r="M2233">
        <v>1113</v>
      </c>
      <c r="N2233" t="b">
        <v>1</v>
      </c>
      <c r="O2233" t="s">
        <v>8295</v>
      </c>
    </row>
    <row r="2234" spans="1:15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 s="12">
        <f t="shared" si="34"/>
        <v>41839.125</v>
      </c>
      <c r="K2234">
        <v>1402945408</v>
      </c>
      <c r="L2234" t="b">
        <v>0</v>
      </c>
      <c r="M2234">
        <v>988</v>
      </c>
      <c r="N2234" t="b">
        <v>1</v>
      </c>
      <c r="O2234" t="s">
        <v>8295</v>
      </c>
    </row>
    <row r="2235" spans="1:15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 s="12">
        <f t="shared" si="34"/>
        <v>42352</v>
      </c>
      <c r="K2235">
        <v>1448269539</v>
      </c>
      <c r="L2235" t="b">
        <v>0</v>
      </c>
      <c r="M2235">
        <v>391</v>
      </c>
      <c r="N2235" t="b">
        <v>1</v>
      </c>
      <c r="O2235" t="s">
        <v>8295</v>
      </c>
    </row>
    <row r="2236" spans="1:15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 s="12">
        <f t="shared" si="34"/>
        <v>42740.824618055558</v>
      </c>
      <c r="K2236">
        <v>1481053647</v>
      </c>
      <c r="L2236" t="b">
        <v>0</v>
      </c>
      <c r="M2236">
        <v>28</v>
      </c>
      <c r="N2236" t="b">
        <v>1</v>
      </c>
      <c r="O2236" t="s">
        <v>8295</v>
      </c>
    </row>
    <row r="2237" spans="1:15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 s="12">
        <f t="shared" si="34"/>
        <v>42091.980451388888</v>
      </c>
      <c r="K2237">
        <v>1424997111</v>
      </c>
      <c r="L2237" t="b">
        <v>0</v>
      </c>
      <c r="M2237">
        <v>147</v>
      </c>
      <c r="N2237" t="b">
        <v>1</v>
      </c>
      <c r="O2237" t="s">
        <v>8295</v>
      </c>
    </row>
    <row r="2238" spans="1:15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 s="12">
        <f t="shared" si="34"/>
        <v>42401.617164351846</v>
      </c>
      <c r="K2238">
        <v>1451746123</v>
      </c>
      <c r="L2238" t="b">
        <v>0</v>
      </c>
      <c r="M2238">
        <v>680</v>
      </c>
      <c r="N2238" t="b">
        <v>1</v>
      </c>
      <c r="O2238" t="s">
        <v>8295</v>
      </c>
    </row>
    <row r="2239" spans="1:15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 s="12">
        <f t="shared" si="34"/>
        <v>41955.332638888889</v>
      </c>
      <c r="K2239">
        <v>1412294683</v>
      </c>
      <c r="L2239" t="b">
        <v>0</v>
      </c>
      <c r="M2239">
        <v>983</v>
      </c>
      <c r="N2239" t="b">
        <v>1</v>
      </c>
      <c r="O2239" t="s">
        <v>8295</v>
      </c>
    </row>
    <row r="2240" spans="1:15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 s="12">
        <f t="shared" si="34"/>
        <v>42804.621712962966</v>
      </c>
      <c r="K2240">
        <v>1486565716</v>
      </c>
      <c r="L2240" t="b">
        <v>0</v>
      </c>
      <c r="M2240">
        <v>79</v>
      </c>
      <c r="N2240" t="b">
        <v>1</v>
      </c>
      <c r="O2240" t="s">
        <v>8295</v>
      </c>
    </row>
    <row r="2241" spans="1:15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 s="12">
        <f t="shared" si="34"/>
        <v>41609.168055555558</v>
      </c>
      <c r="K2241">
        <v>1382742014</v>
      </c>
      <c r="L2241" t="b">
        <v>0</v>
      </c>
      <c r="M2241">
        <v>426</v>
      </c>
      <c r="N2241" t="b">
        <v>1</v>
      </c>
      <c r="O2241" t="s">
        <v>8295</v>
      </c>
    </row>
    <row r="2242" spans="1:15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 s="12">
        <f t="shared" si="34"/>
        <v>42482.825740740736</v>
      </c>
      <c r="K2242">
        <v>1458762544</v>
      </c>
      <c r="L2242" t="b">
        <v>0</v>
      </c>
      <c r="M2242">
        <v>96</v>
      </c>
      <c r="N2242" t="b">
        <v>1</v>
      </c>
      <c r="O2242" t="s">
        <v>8295</v>
      </c>
    </row>
    <row r="2243" spans="1:15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 s="12">
        <f t="shared" ref="J2243:J2306" si="35">(I2243/86400)+DATE(1970,1,1)</f>
        <v>42796.827546296292</v>
      </c>
      <c r="K2243">
        <v>1485892300</v>
      </c>
      <c r="L2243" t="b">
        <v>0</v>
      </c>
      <c r="M2243">
        <v>163</v>
      </c>
      <c r="N2243" t="b">
        <v>1</v>
      </c>
      <c r="O2243" t="s">
        <v>8295</v>
      </c>
    </row>
    <row r="2244" spans="1:15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 s="12">
        <f t="shared" si="35"/>
        <v>41605.126388888893</v>
      </c>
      <c r="K2244">
        <v>1382449733</v>
      </c>
      <c r="L2244" t="b">
        <v>0</v>
      </c>
      <c r="M2244">
        <v>2525</v>
      </c>
      <c r="N2244" t="b">
        <v>1</v>
      </c>
      <c r="O2244" t="s">
        <v>8295</v>
      </c>
    </row>
    <row r="2245" spans="1:15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 s="12">
        <f t="shared" si="35"/>
        <v>42807.125</v>
      </c>
      <c r="K2245">
        <v>1488823290</v>
      </c>
      <c r="L2245" t="b">
        <v>0</v>
      </c>
      <c r="M2245">
        <v>2035</v>
      </c>
      <c r="N2245" t="b">
        <v>1</v>
      </c>
      <c r="O2245" t="s">
        <v>8295</v>
      </c>
    </row>
    <row r="2246" spans="1:15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 s="12">
        <f t="shared" si="35"/>
        <v>42659.854166666672</v>
      </c>
      <c r="K2246">
        <v>1475609946</v>
      </c>
      <c r="L2246" t="b">
        <v>0</v>
      </c>
      <c r="M2246">
        <v>290</v>
      </c>
      <c r="N2246" t="b">
        <v>1</v>
      </c>
      <c r="O2246" t="s">
        <v>8295</v>
      </c>
    </row>
    <row r="2247" spans="1:15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 s="12">
        <f t="shared" si="35"/>
        <v>41691.75</v>
      </c>
      <c r="K2247">
        <v>1390323617</v>
      </c>
      <c r="L2247" t="b">
        <v>0</v>
      </c>
      <c r="M2247">
        <v>1980</v>
      </c>
      <c r="N2247" t="b">
        <v>1</v>
      </c>
      <c r="O2247" t="s">
        <v>8295</v>
      </c>
    </row>
    <row r="2248" spans="1:15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 s="12">
        <f t="shared" si="35"/>
        <v>42251.79178240741</v>
      </c>
      <c r="K2248">
        <v>1438801210</v>
      </c>
      <c r="L2248" t="b">
        <v>0</v>
      </c>
      <c r="M2248">
        <v>57</v>
      </c>
      <c r="N2248" t="b">
        <v>1</v>
      </c>
      <c r="O2248" t="s">
        <v>8295</v>
      </c>
    </row>
    <row r="2249" spans="1:15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 s="12">
        <f t="shared" si="35"/>
        <v>42214.666261574079</v>
      </c>
      <c r="K2249">
        <v>1436975965</v>
      </c>
      <c r="L2249" t="b">
        <v>0</v>
      </c>
      <c r="M2249">
        <v>380</v>
      </c>
      <c r="N2249" t="b">
        <v>1</v>
      </c>
      <c r="O2249" t="s">
        <v>8295</v>
      </c>
    </row>
    <row r="2250" spans="1:15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 s="12">
        <f t="shared" si="35"/>
        <v>42718.875902777778</v>
      </c>
      <c r="K2250">
        <v>1479157278</v>
      </c>
      <c r="L2250" t="b">
        <v>0</v>
      </c>
      <c r="M2250">
        <v>128</v>
      </c>
      <c r="N2250" t="b">
        <v>1</v>
      </c>
      <c r="O2250" t="s">
        <v>8295</v>
      </c>
    </row>
    <row r="2251" spans="1:15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 s="12">
        <f t="shared" si="35"/>
        <v>41366.661631944444</v>
      </c>
      <c r="K2251">
        <v>1362329565</v>
      </c>
      <c r="L2251" t="b">
        <v>0</v>
      </c>
      <c r="M2251">
        <v>180</v>
      </c>
      <c r="N2251" t="b">
        <v>1</v>
      </c>
      <c r="O2251" t="s">
        <v>8295</v>
      </c>
    </row>
    <row r="2252" spans="1:15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 s="12">
        <f t="shared" si="35"/>
        <v>42707.0471412037</v>
      </c>
      <c r="K2252">
        <v>1478131673</v>
      </c>
      <c r="L2252" t="b">
        <v>0</v>
      </c>
      <c r="M2252">
        <v>571</v>
      </c>
      <c r="N2252" t="b">
        <v>1</v>
      </c>
      <c r="O2252" t="s">
        <v>8295</v>
      </c>
    </row>
    <row r="2253" spans="1:15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 s="12">
        <f t="shared" si="35"/>
        <v>41867.34579861111</v>
      </c>
      <c r="K2253">
        <v>1406362677</v>
      </c>
      <c r="L2253" t="b">
        <v>0</v>
      </c>
      <c r="M2253">
        <v>480</v>
      </c>
      <c r="N2253" t="b">
        <v>1</v>
      </c>
      <c r="O2253" t="s">
        <v>8295</v>
      </c>
    </row>
    <row r="2254" spans="1:15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 s="12">
        <f t="shared" si="35"/>
        <v>42588.327986111108</v>
      </c>
      <c r="K2254">
        <v>1469173938</v>
      </c>
      <c r="L2254" t="b">
        <v>0</v>
      </c>
      <c r="M2254">
        <v>249</v>
      </c>
      <c r="N2254" t="b">
        <v>1</v>
      </c>
      <c r="O2254" t="s">
        <v>8295</v>
      </c>
    </row>
    <row r="2255" spans="1:15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 s="12">
        <f t="shared" si="35"/>
        <v>42326.672997685186</v>
      </c>
      <c r="K2255">
        <v>1445267347</v>
      </c>
      <c r="L2255" t="b">
        <v>0</v>
      </c>
      <c r="M2255">
        <v>84</v>
      </c>
      <c r="N2255" t="b">
        <v>1</v>
      </c>
      <c r="O2255" t="s">
        <v>8295</v>
      </c>
    </row>
    <row r="2256" spans="1:15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 s="12">
        <f t="shared" si="35"/>
        <v>42759.647777777776</v>
      </c>
      <c r="K2256">
        <v>1484667168</v>
      </c>
      <c r="L2256" t="b">
        <v>0</v>
      </c>
      <c r="M2256">
        <v>197</v>
      </c>
      <c r="N2256" t="b">
        <v>1</v>
      </c>
      <c r="O2256" t="s">
        <v>8295</v>
      </c>
    </row>
    <row r="2257" spans="1:15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 s="12">
        <f t="shared" si="35"/>
        <v>42497.951979166668</v>
      </c>
      <c r="K2257">
        <v>1460069451</v>
      </c>
      <c r="L2257" t="b">
        <v>0</v>
      </c>
      <c r="M2257">
        <v>271</v>
      </c>
      <c r="N2257" t="b">
        <v>1</v>
      </c>
      <c r="O2257" t="s">
        <v>8295</v>
      </c>
    </row>
    <row r="2258" spans="1:15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 s="12">
        <f t="shared" si="35"/>
        <v>42696.451921296291</v>
      </c>
      <c r="K2258">
        <v>1478602246</v>
      </c>
      <c r="L2258" t="b">
        <v>0</v>
      </c>
      <c r="M2258">
        <v>50</v>
      </c>
      <c r="N2258" t="b">
        <v>1</v>
      </c>
      <c r="O2258" t="s">
        <v>8295</v>
      </c>
    </row>
    <row r="2259" spans="1:15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 s="12">
        <f t="shared" si="35"/>
        <v>42540.958333333328</v>
      </c>
      <c r="K2259">
        <v>1463351329</v>
      </c>
      <c r="L2259" t="b">
        <v>0</v>
      </c>
      <c r="M2259">
        <v>169</v>
      </c>
      <c r="N2259" t="b">
        <v>1</v>
      </c>
      <c r="O2259" t="s">
        <v>8295</v>
      </c>
    </row>
    <row r="2260" spans="1:15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 s="12">
        <f t="shared" si="35"/>
        <v>42166.75100694444</v>
      </c>
      <c r="K2260">
        <v>1431453687</v>
      </c>
      <c r="L2260" t="b">
        <v>0</v>
      </c>
      <c r="M2260">
        <v>205</v>
      </c>
      <c r="N2260" t="b">
        <v>1</v>
      </c>
      <c r="O2260" t="s">
        <v>8295</v>
      </c>
    </row>
    <row r="2261" spans="1:15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 s="12">
        <f t="shared" si="35"/>
        <v>42712.804814814815</v>
      </c>
      <c r="K2261">
        <v>1480360736</v>
      </c>
      <c r="L2261" t="b">
        <v>0</v>
      </c>
      <c r="M2261">
        <v>206</v>
      </c>
      <c r="N2261" t="b">
        <v>1</v>
      </c>
      <c r="O2261" t="s">
        <v>8295</v>
      </c>
    </row>
    <row r="2262" spans="1:15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 s="12">
        <f t="shared" si="35"/>
        <v>41724.975115740745</v>
      </c>
      <c r="K2262">
        <v>1393287850</v>
      </c>
      <c r="L2262" t="b">
        <v>0</v>
      </c>
      <c r="M2262">
        <v>84</v>
      </c>
      <c r="N2262" t="b">
        <v>1</v>
      </c>
      <c r="O2262" t="s">
        <v>8295</v>
      </c>
    </row>
    <row r="2263" spans="1:15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 s="12">
        <f t="shared" si="35"/>
        <v>42780.724768518514</v>
      </c>
      <c r="K2263">
        <v>1485278620</v>
      </c>
      <c r="L2263" t="b">
        <v>0</v>
      </c>
      <c r="M2263">
        <v>210</v>
      </c>
      <c r="N2263" t="b">
        <v>1</v>
      </c>
      <c r="O2263" t="s">
        <v>8295</v>
      </c>
    </row>
    <row r="2264" spans="1:15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 s="12">
        <f t="shared" si="35"/>
        <v>41961</v>
      </c>
      <c r="K2264">
        <v>1413295358</v>
      </c>
      <c r="L2264" t="b">
        <v>0</v>
      </c>
      <c r="M2264">
        <v>181</v>
      </c>
      <c r="N2264" t="b">
        <v>1</v>
      </c>
      <c r="O2264" t="s">
        <v>8295</v>
      </c>
    </row>
    <row r="2265" spans="1:15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 s="12">
        <f t="shared" si="35"/>
        <v>42035.832326388889</v>
      </c>
      <c r="K2265">
        <v>1420919913</v>
      </c>
      <c r="L2265" t="b">
        <v>0</v>
      </c>
      <c r="M2265">
        <v>60</v>
      </c>
      <c r="N2265" t="b">
        <v>1</v>
      </c>
      <c r="O2265" t="s">
        <v>8295</v>
      </c>
    </row>
    <row r="2266" spans="1:15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 s="12">
        <f t="shared" si="35"/>
        <v>42513.125</v>
      </c>
      <c r="K2266">
        <v>1462543114</v>
      </c>
      <c r="L2266" t="b">
        <v>0</v>
      </c>
      <c r="M2266">
        <v>445</v>
      </c>
      <c r="N2266" t="b">
        <v>1</v>
      </c>
      <c r="O2266" t="s">
        <v>8295</v>
      </c>
    </row>
    <row r="2267" spans="1:15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 s="12">
        <f t="shared" si="35"/>
        <v>42696.853090277778</v>
      </c>
      <c r="K2267">
        <v>1479241707</v>
      </c>
      <c r="L2267" t="b">
        <v>0</v>
      </c>
      <c r="M2267">
        <v>17</v>
      </c>
      <c r="N2267" t="b">
        <v>1</v>
      </c>
      <c r="O2267" t="s">
        <v>8295</v>
      </c>
    </row>
    <row r="2268" spans="1:15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 s="12">
        <f t="shared" si="35"/>
        <v>42487.083333333328</v>
      </c>
      <c r="K2268">
        <v>1460235592</v>
      </c>
      <c r="L2268" t="b">
        <v>0</v>
      </c>
      <c r="M2268">
        <v>194</v>
      </c>
      <c r="N2268" t="b">
        <v>1</v>
      </c>
      <c r="O2268" t="s">
        <v>8295</v>
      </c>
    </row>
    <row r="2269" spans="1:15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 s="12">
        <f t="shared" si="35"/>
        <v>41994.041666666672</v>
      </c>
      <c r="K2269">
        <v>1416945297</v>
      </c>
      <c r="L2269" t="b">
        <v>0</v>
      </c>
      <c r="M2269">
        <v>404</v>
      </c>
      <c r="N2269" t="b">
        <v>1</v>
      </c>
      <c r="O2269" t="s">
        <v>8295</v>
      </c>
    </row>
    <row r="2270" spans="1:15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 s="12">
        <f t="shared" si="35"/>
        <v>42806.082349537042</v>
      </c>
      <c r="K2270">
        <v>1486691915</v>
      </c>
      <c r="L2270" t="b">
        <v>0</v>
      </c>
      <c r="M2270">
        <v>194</v>
      </c>
      <c r="N2270" t="b">
        <v>1</v>
      </c>
      <c r="O2270" t="s">
        <v>8295</v>
      </c>
    </row>
    <row r="2271" spans="1:15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 s="12">
        <f t="shared" si="35"/>
        <v>42801.208333333328</v>
      </c>
      <c r="K2271">
        <v>1486745663</v>
      </c>
      <c r="L2271" t="b">
        <v>0</v>
      </c>
      <c r="M2271">
        <v>902</v>
      </c>
      <c r="N2271" t="b">
        <v>1</v>
      </c>
      <c r="O2271" t="s">
        <v>8295</v>
      </c>
    </row>
    <row r="2272" spans="1:15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 s="12">
        <f t="shared" si="35"/>
        <v>42745.915972222225</v>
      </c>
      <c r="K2272">
        <v>1482353513</v>
      </c>
      <c r="L2272" t="b">
        <v>0</v>
      </c>
      <c r="M2272">
        <v>1670</v>
      </c>
      <c r="N2272" t="b">
        <v>1</v>
      </c>
      <c r="O2272" t="s">
        <v>8295</v>
      </c>
    </row>
    <row r="2273" spans="1:15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 s="12">
        <f t="shared" si="35"/>
        <v>42714.000046296293</v>
      </c>
      <c r="K2273">
        <v>1478736004</v>
      </c>
      <c r="L2273" t="b">
        <v>0</v>
      </c>
      <c r="M2273">
        <v>1328</v>
      </c>
      <c r="N2273" t="b">
        <v>1</v>
      </c>
      <c r="O2273" t="s">
        <v>8295</v>
      </c>
    </row>
    <row r="2274" spans="1:15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 s="12">
        <f t="shared" si="35"/>
        <v>42345.699490740742</v>
      </c>
      <c r="K2274">
        <v>1446914836</v>
      </c>
      <c r="L2274" t="b">
        <v>0</v>
      </c>
      <c r="M2274">
        <v>944</v>
      </c>
      <c r="N2274" t="b">
        <v>1</v>
      </c>
      <c r="O2274" t="s">
        <v>8295</v>
      </c>
    </row>
    <row r="2275" spans="1:15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 s="12">
        <f t="shared" si="35"/>
        <v>42806.507430555561</v>
      </c>
      <c r="K2275">
        <v>1487164242</v>
      </c>
      <c r="L2275" t="b">
        <v>0</v>
      </c>
      <c r="M2275">
        <v>147</v>
      </c>
      <c r="N2275" t="b">
        <v>1</v>
      </c>
      <c r="O2275" t="s">
        <v>8295</v>
      </c>
    </row>
    <row r="2276" spans="1:15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 s="12">
        <f t="shared" si="35"/>
        <v>41693.500659722224</v>
      </c>
      <c r="K2276">
        <v>1390564857</v>
      </c>
      <c r="L2276" t="b">
        <v>0</v>
      </c>
      <c r="M2276">
        <v>99</v>
      </c>
      <c r="N2276" t="b">
        <v>1</v>
      </c>
      <c r="O2276" t="s">
        <v>8295</v>
      </c>
    </row>
    <row r="2277" spans="1:15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 s="12">
        <f t="shared" si="35"/>
        <v>41995.616655092592</v>
      </c>
      <c r="K2277">
        <v>1416667679</v>
      </c>
      <c r="L2277" t="b">
        <v>0</v>
      </c>
      <c r="M2277">
        <v>79</v>
      </c>
      <c r="N2277" t="b">
        <v>1</v>
      </c>
      <c r="O2277" t="s">
        <v>8295</v>
      </c>
    </row>
    <row r="2278" spans="1:15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 s="12">
        <f t="shared" si="35"/>
        <v>41644.651493055557</v>
      </c>
      <c r="K2278">
        <v>1386344289</v>
      </c>
      <c r="L2278" t="b">
        <v>0</v>
      </c>
      <c r="M2278">
        <v>75</v>
      </c>
      <c r="N2278" t="b">
        <v>1</v>
      </c>
      <c r="O2278" t="s">
        <v>8295</v>
      </c>
    </row>
    <row r="2279" spans="1:15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 s="12">
        <f t="shared" si="35"/>
        <v>40966.678506944445</v>
      </c>
      <c r="K2279">
        <v>1327767423</v>
      </c>
      <c r="L2279" t="b">
        <v>0</v>
      </c>
      <c r="M2279">
        <v>207</v>
      </c>
      <c r="N2279" t="b">
        <v>1</v>
      </c>
      <c r="O2279" t="s">
        <v>8295</v>
      </c>
    </row>
    <row r="2280" spans="1:15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 s="12">
        <f t="shared" si="35"/>
        <v>42372.957638888889</v>
      </c>
      <c r="K2280">
        <v>1448902867</v>
      </c>
      <c r="L2280" t="b">
        <v>0</v>
      </c>
      <c r="M2280">
        <v>102</v>
      </c>
      <c r="N2280" t="b">
        <v>1</v>
      </c>
      <c r="O2280" t="s">
        <v>8295</v>
      </c>
    </row>
    <row r="2281" spans="1:15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 s="12">
        <f t="shared" si="35"/>
        <v>42039.166666666672</v>
      </c>
      <c r="K2281">
        <v>1421436099</v>
      </c>
      <c r="L2281" t="b">
        <v>0</v>
      </c>
      <c r="M2281">
        <v>32</v>
      </c>
      <c r="N2281" t="b">
        <v>1</v>
      </c>
      <c r="O2281" t="s">
        <v>8295</v>
      </c>
    </row>
    <row r="2282" spans="1:15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 s="12">
        <f t="shared" si="35"/>
        <v>42264.624895833331</v>
      </c>
      <c r="K2282">
        <v>1439909991</v>
      </c>
      <c r="L2282" t="b">
        <v>0</v>
      </c>
      <c r="M2282">
        <v>480</v>
      </c>
      <c r="N2282" t="b">
        <v>1</v>
      </c>
      <c r="O2282" t="s">
        <v>8295</v>
      </c>
    </row>
    <row r="2283" spans="1:15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 s="12">
        <f t="shared" si="35"/>
        <v>40749.284722222219</v>
      </c>
      <c r="K2283">
        <v>1306219897</v>
      </c>
      <c r="L2283" t="b">
        <v>0</v>
      </c>
      <c r="M2283">
        <v>11</v>
      </c>
      <c r="N2283" t="b">
        <v>1</v>
      </c>
      <c r="O2283" t="s">
        <v>8274</v>
      </c>
    </row>
    <row r="2284" spans="1:15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 s="12">
        <f t="shared" si="35"/>
        <v>42383.17460648148</v>
      </c>
      <c r="K2284">
        <v>1447560686</v>
      </c>
      <c r="L2284" t="b">
        <v>0</v>
      </c>
      <c r="M2284">
        <v>12</v>
      </c>
      <c r="N2284" t="b">
        <v>1</v>
      </c>
      <c r="O2284" t="s">
        <v>8274</v>
      </c>
    </row>
    <row r="2285" spans="1:15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 s="12">
        <f t="shared" si="35"/>
        <v>41038.083379629628</v>
      </c>
      <c r="K2285">
        <v>1331348404</v>
      </c>
      <c r="L2285" t="b">
        <v>0</v>
      </c>
      <c r="M2285">
        <v>48</v>
      </c>
      <c r="N2285" t="b">
        <v>1</v>
      </c>
      <c r="O2285" t="s">
        <v>8274</v>
      </c>
    </row>
    <row r="2286" spans="1:15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 s="12">
        <f t="shared" si="35"/>
        <v>40614.166666666664</v>
      </c>
      <c r="K2286">
        <v>1297451245</v>
      </c>
      <c r="L2286" t="b">
        <v>0</v>
      </c>
      <c r="M2286">
        <v>59</v>
      </c>
      <c r="N2286" t="b">
        <v>1</v>
      </c>
      <c r="O2286" t="s">
        <v>8274</v>
      </c>
    </row>
    <row r="2287" spans="1:15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 s="12">
        <f t="shared" si="35"/>
        <v>41089.185682870375</v>
      </c>
      <c r="K2287">
        <v>1338352043</v>
      </c>
      <c r="L2287" t="b">
        <v>0</v>
      </c>
      <c r="M2287">
        <v>79</v>
      </c>
      <c r="N2287" t="b">
        <v>1</v>
      </c>
      <c r="O2287" t="s">
        <v>8274</v>
      </c>
    </row>
    <row r="2288" spans="1:15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 s="12">
        <f t="shared" si="35"/>
        <v>41523.165972222225</v>
      </c>
      <c r="K2288">
        <v>1376003254</v>
      </c>
      <c r="L2288" t="b">
        <v>0</v>
      </c>
      <c r="M2288">
        <v>14</v>
      </c>
      <c r="N2288" t="b">
        <v>1</v>
      </c>
      <c r="O2288" t="s">
        <v>8274</v>
      </c>
    </row>
    <row r="2289" spans="1:15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 s="12">
        <f t="shared" si="35"/>
        <v>41813.667361111111</v>
      </c>
      <c r="K2289">
        <v>1401724860</v>
      </c>
      <c r="L2289" t="b">
        <v>0</v>
      </c>
      <c r="M2289">
        <v>106</v>
      </c>
      <c r="N2289" t="b">
        <v>1</v>
      </c>
      <c r="O2289" t="s">
        <v>8274</v>
      </c>
    </row>
    <row r="2290" spans="1:15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 s="12">
        <f t="shared" si="35"/>
        <v>41086.75</v>
      </c>
      <c r="K2290">
        <v>1339098689</v>
      </c>
      <c r="L2290" t="b">
        <v>0</v>
      </c>
      <c r="M2290">
        <v>25</v>
      </c>
      <c r="N2290" t="b">
        <v>1</v>
      </c>
      <c r="O2290" t="s">
        <v>8274</v>
      </c>
    </row>
    <row r="2291" spans="1:15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 s="12">
        <f t="shared" si="35"/>
        <v>41614.973611111112</v>
      </c>
      <c r="K2291">
        <v>1382659060</v>
      </c>
      <c r="L2291" t="b">
        <v>0</v>
      </c>
      <c r="M2291">
        <v>25</v>
      </c>
      <c r="N2291" t="b">
        <v>1</v>
      </c>
      <c r="O2291" t="s">
        <v>8274</v>
      </c>
    </row>
    <row r="2292" spans="1:15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 s="12">
        <f t="shared" si="35"/>
        <v>40148.708333333336</v>
      </c>
      <c r="K2292">
        <v>1252908330</v>
      </c>
      <c r="L2292" t="b">
        <v>0</v>
      </c>
      <c r="M2292">
        <v>29</v>
      </c>
      <c r="N2292" t="b">
        <v>1</v>
      </c>
      <c r="O2292" t="s">
        <v>8274</v>
      </c>
    </row>
    <row r="2293" spans="1:15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 s="12">
        <f t="shared" si="35"/>
        <v>41022.166666666664</v>
      </c>
      <c r="K2293">
        <v>1332199618</v>
      </c>
      <c r="L2293" t="b">
        <v>0</v>
      </c>
      <c r="M2293">
        <v>43</v>
      </c>
      <c r="N2293" t="b">
        <v>1</v>
      </c>
      <c r="O2293" t="s">
        <v>8274</v>
      </c>
    </row>
    <row r="2294" spans="1:15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 s="12">
        <f t="shared" si="35"/>
        <v>41017.697638888887</v>
      </c>
      <c r="K2294">
        <v>1332175476</v>
      </c>
      <c r="L2294" t="b">
        <v>0</v>
      </c>
      <c r="M2294">
        <v>46</v>
      </c>
      <c r="N2294" t="b">
        <v>1</v>
      </c>
      <c r="O2294" t="s">
        <v>8274</v>
      </c>
    </row>
    <row r="2295" spans="1:15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 s="12">
        <f t="shared" si="35"/>
        <v>41177.165972222225</v>
      </c>
      <c r="K2295">
        <v>1346345999</v>
      </c>
      <c r="L2295" t="b">
        <v>0</v>
      </c>
      <c r="M2295">
        <v>27</v>
      </c>
      <c r="N2295" t="b">
        <v>1</v>
      </c>
      <c r="O2295" t="s">
        <v>8274</v>
      </c>
    </row>
    <row r="2296" spans="1:15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 s="12">
        <f t="shared" si="35"/>
        <v>41294.72314814815</v>
      </c>
      <c r="K2296">
        <v>1356110480</v>
      </c>
      <c r="L2296" t="b">
        <v>0</v>
      </c>
      <c r="M2296">
        <v>112</v>
      </c>
      <c r="N2296" t="b">
        <v>1</v>
      </c>
      <c r="O2296" t="s">
        <v>8274</v>
      </c>
    </row>
    <row r="2297" spans="1:15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 s="12">
        <f t="shared" si="35"/>
        <v>41300.954351851848</v>
      </c>
      <c r="K2297">
        <v>1356648856</v>
      </c>
      <c r="L2297" t="b">
        <v>0</v>
      </c>
      <c r="M2297">
        <v>34</v>
      </c>
      <c r="N2297" t="b">
        <v>1</v>
      </c>
      <c r="O2297" t="s">
        <v>8274</v>
      </c>
    </row>
    <row r="2298" spans="1:15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 s="12">
        <f t="shared" si="35"/>
        <v>40962.731782407405</v>
      </c>
      <c r="K2298">
        <v>1326994426</v>
      </c>
      <c r="L2298" t="b">
        <v>0</v>
      </c>
      <c r="M2298">
        <v>145</v>
      </c>
      <c r="N2298" t="b">
        <v>1</v>
      </c>
      <c r="O2298" t="s">
        <v>8274</v>
      </c>
    </row>
    <row r="2299" spans="1:15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 s="12">
        <f t="shared" si="35"/>
        <v>40982.165972222225</v>
      </c>
      <c r="K2299">
        <v>1328749249</v>
      </c>
      <c r="L2299" t="b">
        <v>0</v>
      </c>
      <c r="M2299">
        <v>19</v>
      </c>
      <c r="N2299" t="b">
        <v>1</v>
      </c>
      <c r="O2299" t="s">
        <v>8274</v>
      </c>
    </row>
    <row r="2300" spans="1:15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 s="12">
        <f t="shared" si="35"/>
        <v>41724.798993055556</v>
      </c>
      <c r="K2300">
        <v>1393272633</v>
      </c>
      <c r="L2300" t="b">
        <v>0</v>
      </c>
      <c r="M2300">
        <v>288</v>
      </c>
      <c r="N2300" t="b">
        <v>1</v>
      </c>
      <c r="O2300" t="s">
        <v>8274</v>
      </c>
    </row>
    <row r="2301" spans="1:15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 s="12">
        <f t="shared" si="35"/>
        <v>40580.032511574071</v>
      </c>
      <c r="K2301">
        <v>1295657209</v>
      </c>
      <c r="L2301" t="b">
        <v>0</v>
      </c>
      <c r="M2301">
        <v>14</v>
      </c>
      <c r="N2301" t="b">
        <v>1</v>
      </c>
      <c r="O2301" t="s">
        <v>8274</v>
      </c>
    </row>
    <row r="2302" spans="1:15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 s="12">
        <f t="shared" si="35"/>
        <v>41088.727037037039</v>
      </c>
      <c r="K2302">
        <v>1339694816</v>
      </c>
      <c r="L2302" t="b">
        <v>0</v>
      </c>
      <c r="M2302">
        <v>7</v>
      </c>
      <c r="N2302" t="b">
        <v>1</v>
      </c>
      <c r="O2302" t="s">
        <v>8274</v>
      </c>
    </row>
    <row r="2303" spans="1:15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 s="12">
        <f t="shared" si="35"/>
        <v>41446.146944444445</v>
      </c>
      <c r="K2303">
        <v>1369193496</v>
      </c>
      <c r="L2303" t="b">
        <v>1</v>
      </c>
      <c r="M2303">
        <v>211</v>
      </c>
      <c r="N2303" t="b">
        <v>1</v>
      </c>
      <c r="O2303" t="s">
        <v>8277</v>
      </c>
    </row>
    <row r="2304" spans="1:15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 s="12">
        <f t="shared" si="35"/>
        <v>41639.291666666664</v>
      </c>
      <c r="K2304">
        <v>1385585434</v>
      </c>
      <c r="L2304" t="b">
        <v>1</v>
      </c>
      <c r="M2304">
        <v>85</v>
      </c>
      <c r="N2304" t="b">
        <v>1</v>
      </c>
      <c r="O2304" t="s">
        <v>8277</v>
      </c>
    </row>
    <row r="2305" spans="1:15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 s="12">
        <f t="shared" si="35"/>
        <v>40890.152731481481</v>
      </c>
      <c r="K2305">
        <v>1320287996</v>
      </c>
      <c r="L2305" t="b">
        <v>1</v>
      </c>
      <c r="M2305">
        <v>103</v>
      </c>
      <c r="N2305" t="b">
        <v>1</v>
      </c>
      <c r="O2305" t="s">
        <v>8277</v>
      </c>
    </row>
    <row r="2306" spans="1:15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 s="12">
        <f t="shared" si="35"/>
        <v>40544.207638888889</v>
      </c>
      <c r="K2306">
        <v>1290281691</v>
      </c>
      <c r="L2306" t="b">
        <v>1</v>
      </c>
      <c r="M2306">
        <v>113</v>
      </c>
      <c r="N2306" t="b">
        <v>1</v>
      </c>
      <c r="O2306" t="s">
        <v>8277</v>
      </c>
    </row>
    <row r="2307" spans="1:15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 s="12">
        <f t="shared" ref="J2307:J2370" si="36">(I2307/86400)+DATE(1970,1,1)</f>
        <v>41859.75</v>
      </c>
      <c r="K2307">
        <v>1405356072</v>
      </c>
      <c r="L2307" t="b">
        <v>1</v>
      </c>
      <c r="M2307">
        <v>167</v>
      </c>
      <c r="N2307" t="b">
        <v>1</v>
      </c>
      <c r="O2307" t="s">
        <v>8277</v>
      </c>
    </row>
    <row r="2308" spans="1:15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 s="12">
        <f t="shared" si="36"/>
        <v>40978.16815972222</v>
      </c>
      <c r="K2308">
        <v>1328760129</v>
      </c>
      <c r="L2308" t="b">
        <v>1</v>
      </c>
      <c r="M2308">
        <v>73</v>
      </c>
      <c r="N2308" t="b">
        <v>1</v>
      </c>
      <c r="O2308" t="s">
        <v>8277</v>
      </c>
    </row>
    <row r="2309" spans="1:15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 s="12">
        <f t="shared" si="36"/>
        <v>41034.802407407406</v>
      </c>
      <c r="K2309">
        <v>1333653333</v>
      </c>
      <c r="L2309" t="b">
        <v>1</v>
      </c>
      <c r="M2309">
        <v>75</v>
      </c>
      <c r="N2309" t="b">
        <v>1</v>
      </c>
      <c r="O2309" t="s">
        <v>8277</v>
      </c>
    </row>
    <row r="2310" spans="1:15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 s="12">
        <f t="shared" si="36"/>
        <v>41880.041666666664</v>
      </c>
      <c r="K2310">
        <v>1406847996</v>
      </c>
      <c r="L2310" t="b">
        <v>1</v>
      </c>
      <c r="M2310">
        <v>614</v>
      </c>
      <c r="N2310" t="b">
        <v>1</v>
      </c>
      <c r="O2310" t="s">
        <v>8277</v>
      </c>
    </row>
    <row r="2311" spans="1:15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 s="12">
        <f t="shared" si="36"/>
        <v>41342.987696759257</v>
      </c>
      <c r="K2311">
        <v>1359848537</v>
      </c>
      <c r="L2311" t="b">
        <v>1</v>
      </c>
      <c r="M2311">
        <v>107</v>
      </c>
      <c r="N2311" t="b">
        <v>1</v>
      </c>
      <c r="O2311" t="s">
        <v>8277</v>
      </c>
    </row>
    <row r="2312" spans="1:15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 s="12">
        <f t="shared" si="36"/>
        <v>41354.752488425926</v>
      </c>
      <c r="K2312">
        <v>1361300615</v>
      </c>
      <c r="L2312" t="b">
        <v>1</v>
      </c>
      <c r="M2312">
        <v>1224</v>
      </c>
      <c r="N2312" t="b">
        <v>1</v>
      </c>
      <c r="O2312" t="s">
        <v>8277</v>
      </c>
    </row>
    <row r="2313" spans="1:15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 s="12">
        <f t="shared" si="36"/>
        <v>41766.004502314812</v>
      </c>
      <c r="K2313">
        <v>1396829189</v>
      </c>
      <c r="L2313" t="b">
        <v>1</v>
      </c>
      <c r="M2313">
        <v>104</v>
      </c>
      <c r="N2313" t="b">
        <v>1</v>
      </c>
      <c r="O2313" t="s">
        <v>8277</v>
      </c>
    </row>
    <row r="2314" spans="1:15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 s="12">
        <f t="shared" si="36"/>
        <v>41747.958333333336</v>
      </c>
      <c r="K2314">
        <v>1395155478</v>
      </c>
      <c r="L2314" t="b">
        <v>1</v>
      </c>
      <c r="M2314">
        <v>79</v>
      </c>
      <c r="N2314" t="b">
        <v>1</v>
      </c>
      <c r="O2314" t="s">
        <v>8277</v>
      </c>
    </row>
    <row r="2315" spans="1:15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 s="12">
        <f t="shared" si="36"/>
        <v>41032.958634259259</v>
      </c>
      <c r="K2315">
        <v>1333494026</v>
      </c>
      <c r="L2315" t="b">
        <v>1</v>
      </c>
      <c r="M2315">
        <v>157</v>
      </c>
      <c r="N2315" t="b">
        <v>1</v>
      </c>
      <c r="O2315" t="s">
        <v>8277</v>
      </c>
    </row>
    <row r="2316" spans="1:15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 s="12">
        <f t="shared" si="36"/>
        <v>41067.551585648151</v>
      </c>
      <c r="K2316">
        <v>1336482857</v>
      </c>
      <c r="L2316" t="b">
        <v>1</v>
      </c>
      <c r="M2316">
        <v>50</v>
      </c>
      <c r="N2316" t="b">
        <v>1</v>
      </c>
      <c r="O2316" t="s">
        <v>8277</v>
      </c>
    </row>
    <row r="2317" spans="1:15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 s="12">
        <f t="shared" si="36"/>
        <v>41034.72619212963</v>
      </c>
      <c r="K2317">
        <v>1333646743</v>
      </c>
      <c r="L2317" t="b">
        <v>1</v>
      </c>
      <c r="M2317">
        <v>64</v>
      </c>
      <c r="N2317" t="b">
        <v>1</v>
      </c>
      <c r="O2317" t="s">
        <v>8277</v>
      </c>
    </row>
    <row r="2318" spans="1:15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 s="12">
        <f t="shared" si="36"/>
        <v>40156.766666666663</v>
      </c>
      <c r="K2318">
        <v>1253726650</v>
      </c>
      <c r="L2318" t="b">
        <v>1</v>
      </c>
      <c r="M2318">
        <v>200</v>
      </c>
      <c r="N2318" t="b">
        <v>1</v>
      </c>
      <c r="O2318" t="s">
        <v>8277</v>
      </c>
    </row>
    <row r="2319" spans="1:15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 s="12">
        <f t="shared" si="36"/>
        <v>40224.208333333336</v>
      </c>
      <c r="K2319">
        <v>1263474049</v>
      </c>
      <c r="L2319" t="b">
        <v>1</v>
      </c>
      <c r="M2319">
        <v>22</v>
      </c>
      <c r="N2319" t="b">
        <v>1</v>
      </c>
      <c r="O2319" t="s">
        <v>8277</v>
      </c>
    </row>
    <row r="2320" spans="1:15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 s="12">
        <f t="shared" si="36"/>
        <v>40082.165972222225</v>
      </c>
      <c r="K2320">
        <v>1251214014</v>
      </c>
      <c r="L2320" t="b">
        <v>1</v>
      </c>
      <c r="M2320">
        <v>163</v>
      </c>
      <c r="N2320" t="b">
        <v>1</v>
      </c>
      <c r="O2320" t="s">
        <v>8277</v>
      </c>
    </row>
    <row r="2321" spans="1:15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 s="12">
        <f t="shared" si="36"/>
        <v>41623.082002314812</v>
      </c>
      <c r="K2321">
        <v>1384480685</v>
      </c>
      <c r="L2321" t="b">
        <v>1</v>
      </c>
      <c r="M2321">
        <v>77</v>
      </c>
      <c r="N2321" t="b">
        <v>1</v>
      </c>
      <c r="O2321" t="s">
        <v>8277</v>
      </c>
    </row>
    <row r="2322" spans="1:15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 s="12">
        <f t="shared" si="36"/>
        <v>41731.775462962964</v>
      </c>
      <c r="K2322">
        <v>1393443400</v>
      </c>
      <c r="L2322" t="b">
        <v>1</v>
      </c>
      <c r="M2322">
        <v>89</v>
      </c>
      <c r="N2322" t="b">
        <v>1</v>
      </c>
      <c r="O2322" t="s">
        <v>8277</v>
      </c>
    </row>
    <row r="2323" spans="1:15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12">
        <f t="shared" si="36"/>
        <v>42829.21876157407</v>
      </c>
      <c r="K2323">
        <v>1488694501</v>
      </c>
      <c r="L2323" t="b">
        <v>0</v>
      </c>
      <c r="M2323">
        <v>64</v>
      </c>
      <c r="N2323" t="b">
        <v>0</v>
      </c>
      <c r="O2323" t="s">
        <v>8296</v>
      </c>
    </row>
    <row r="2324" spans="1:15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12">
        <f t="shared" si="36"/>
        <v>42834.853807870371</v>
      </c>
      <c r="K2324">
        <v>1489181369</v>
      </c>
      <c r="L2324" t="b">
        <v>0</v>
      </c>
      <c r="M2324">
        <v>4</v>
      </c>
      <c r="N2324" t="b">
        <v>0</v>
      </c>
      <c r="O2324" t="s">
        <v>8296</v>
      </c>
    </row>
    <row r="2325" spans="1:15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12">
        <f t="shared" si="36"/>
        <v>42814.755173611113</v>
      </c>
      <c r="K2325">
        <v>1489428447</v>
      </c>
      <c r="L2325" t="b">
        <v>0</v>
      </c>
      <c r="M2325">
        <v>4</v>
      </c>
      <c r="N2325" t="b">
        <v>0</v>
      </c>
      <c r="O2325" t="s">
        <v>8296</v>
      </c>
    </row>
    <row r="2326" spans="1:15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12">
        <f t="shared" si="36"/>
        <v>42820.843576388885</v>
      </c>
      <c r="K2326">
        <v>1487970885</v>
      </c>
      <c r="L2326" t="b">
        <v>0</v>
      </c>
      <c r="M2326">
        <v>61</v>
      </c>
      <c r="N2326" t="b">
        <v>0</v>
      </c>
      <c r="O2326" t="s">
        <v>8296</v>
      </c>
    </row>
    <row r="2327" spans="1:15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12">
        <f t="shared" si="36"/>
        <v>42823.980682870373</v>
      </c>
      <c r="K2327">
        <v>1488241931</v>
      </c>
      <c r="L2327" t="b">
        <v>0</v>
      </c>
      <c r="M2327">
        <v>7</v>
      </c>
      <c r="N2327" t="b">
        <v>0</v>
      </c>
      <c r="O2327" t="s">
        <v>8296</v>
      </c>
    </row>
    <row r="2328" spans="1:15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12">
        <f t="shared" si="36"/>
        <v>42855.708333333328</v>
      </c>
      <c r="K2328">
        <v>1489106948</v>
      </c>
      <c r="L2328" t="b">
        <v>0</v>
      </c>
      <c r="M2328">
        <v>1</v>
      </c>
      <c r="N2328" t="b">
        <v>0</v>
      </c>
      <c r="O2328" t="s">
        <v>8296</v>
      </c>
    </row>
    <row r="2329" spans="1:15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 s="12">
        <f t="shared" si="36"/>
        <v>41877.917129629626</v>
      </c>
      <c r="K2329">
        <v>1406066440</v>
      </c>
      <c r="L2329" t="b">
        <v>1</v>
      </c>
      <c r="M2329">
        <v>3355</v>
      </c>
      <c r="N2329" t="b">
        <v>1</v>
      </c>
      <c r="O2329" t="s">
        <v>8296</v>
      </c>
    </row>
    <row r="2330" spans="1:15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 s="12">
        <f t="shared" si="36"/>
        <v>42169.781678240739</v>
      </c>
      <c r="K2330">
        <v>1431715537</v>
      </c>
      <c r="L2330" t="b">
        <v>1</v>
      </c>
      <c r="M2330">
        <v>537</v>
      </c>
      <c r="N2330" t="b">
        <v>1</v>
      </c>
      <c r="O2330" t="s">
        <v>8296</v>
      </c>
    </row>
    <row r="2331" spans="1:15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 s="12">
        <f t="shared" si="36"/>
        <v>41837.624374999999</v>
      </c>
      <c r="K2331">
        <v>1403017146</v>
      </c>
      <c r="L2331" t="b">
        <v>1</v>
      </c>
      <c r="M2331">
        <v>125</v>
      </c>
      <c r="N2331" t="b">
        <v>1</v>
      </c>
      <c r="O2331" t="s">
        <v>8296</v>
      </c>
    </row>
    <row r="2332" spans="1:15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 s="12">
        <f t="shared" si="36"/>
        <v>42363</v>
      </c>
      <c r="K2332">
        <v>1448400943</v>
      </c>
      <c r="L2332" t="b">
        <v>1</v>
      </c>
      <c r="M2332">
        <v>163</v>
      </c>
      <c r="N2332" t="b">
        <v>1</v>
      </c>
      <c r="O2332" t="s">
        <v>8296</v>
      </c>
    </row>
    <row r="2333" spans="1:15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 s="12">
        <f t="shared" si="36"/>
        <v>41869.005671296298</v>
      </c>
      <c r="K2333">
        <v>1405728490</v>
      </c>
      <c r="L2333" t="b">
        <v>1</v>
      </c>
      <c r="M2333">
        <v>283</v>
      </c>
      <c r="N2333" t="b">
        <v>1</v>
      </c>
      <c r="O2333" t="s">
        <v>8296</v>
      </c>
    </row>
    <row r="2334" spans="1:15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 s="12">
        <f t="shared" si="36"/>
        <v>42041.628136574072</v>
      </c>
      <c r="K2334">
        <v>1420643071</v>
      </c>
      <c r="L2334" t="b">
        <v>1</v>
      </c>
      <c r="M2334">
        <v>352</v>
      </c>
      <c r="N2334" t="b">
        <v>1</v>
      </c>
      <c r="O2334" t="s">
        <v>8296</v>
      </c>
    </row>
    <row r="2335" spans="1:15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 s="12">
        <f t="shared" si="36"/>
        <v>41788.743055555555</v>
      </c>
      <c r="K2335">
        <v>1399563390</v>
      </c>
      <c r="L2335" t="b">
        <v>1</v>
      </c>
      <c r="M2335">
        <v>94</v>
      </c>
      <c r="N2335" t="b">
        <v>1</v>
      </c>
      <c r="O2335" t="s">
        <v>8296</v>
      </c>
    </row>
    <row r="2336" spans="1:15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 s="12">
        <f t="shared" si="36"/>
        <v>41948.731944444444</v>
      </c>
      <c r="K2336">
        <v>1412611498</v>
      </c>
      <c r="L2336" t="b">
        <v>1</v>
      </c>
      <c r="M2336">
        <v>67</v>
      </c>
      <c r="N2336" t="b">
        <v>1</v>
      </c>
      <c r="O2336" t="s">
        <v>8296</v>
      </c>
    </row>
    <row r="2337" spans="1:15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 s="12">
        <f t="shared" si="36"/>
        <v>41801.572256944448</v>
      </c>
      <c r="K2337">
        <v>1399902243</v>
      </c>
      <c r="L2337" t="b">
        <v>1</v>
      </c>
      <c r="M2337">
        <v>221</v>
      </c>
      <c r="N2337" t="b">
        <v>1</v>
      </c>
      <c r="O2337" t="s">
        <v>8296</v>
      </c>
    </row>
    <row r="2338" spans="1:15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 s="12">
        <f t="shared" si="36"/>
        <v>41706.924710648149</v>
      </c>
      <c r="K2338">
        <v>1390860695</v>
      </c>
      <c r="L2338" t="b">
        <v>1</v>
      </c>
      <c r="M2338">
        <v>2165</v>
      </c>
      <c r="N2338" t="b">
        <v>1</v>
      </c>
      <c r="O2338" t="s">
        <v>8296</v>
      </c>
    </row>
    <row r="2339" spans="1:15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 s="12">
        <f t="shared" si="36"/>
        <v>41816.640543981484</v>
      </c>
      <c r="K2339">
        <v>1401204143</v>
      </c>
      <c r="L2339" t="b">
        <v>1</v>
      </c>
      <c r="M2339">
        <v>179</v>
      </c>
      <c r="N2339" t="b">
        <v>1</v>
      </c>
      <c r="O2339" t="s">
        <v>8296</v>
      </c>
    </row>
    <row r="2340" spans="1:15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 s="12">
        <f t="shared" si="36"/>
        <v>41819.89680555556</v>
      </c>
      <c r="K2340">
        <v>1401485484</v>
      </c>
      <c r="L2340" t="b">
        <v>1</v>
      </c>
      <c r="M2340">
        <v>123</v>
      </c>
      <c r="N2340" t="b">
        <v>1</v>
      </c>
      <c r="O2340" t="s">
        <v>8296</v>
      </c>
    </row>
    <row r="2341" spans="1:15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 s="12">
        <f t="shared" si="36"/>
        <v>42723.332638888889</v>
      </c>
      <c r="K2341">
        <v>1479496309</v>
      </c>
      <c r="L2341" t="b">
        <v>1</v>
      </c>
      <c r="M2341">
        <v>1104</v>
      </c>
      <c r="N2341" t="b">
        <v>1</v>
      </c>
      <c r="O2341" t="s">
        <v>8296</v>
      </c>
    </row>
    <row r="2342" spans="1:15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 s="12">
        <f t="shared" si="36"/>
        <v>42673.642800925925</v>
      </c>
      <c r="K2342">
        <v>1475249138</v>
      </c>
      <c r="L2342" t="b">
        <v>1</v>
      </c>
      <c r="M2342">
        <v>403</v>
      </c>
      <c r="N2342" t="b">
        <v>1</v>
      </c>
      <c r="O2342" t="s">
        <v>8296</v>
      </c>
    </row>
    <row r="2343" spans="1:15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 s="12">
        <f t="shared" si="36"/>
        <v>42197.813703703709</v>
      </c>
      <c r="K2343">
        <v>1434137504</v>
      </c>
      <c r="L2343" t="b">
        <v>0</v>
      </c>
      <c r="M2343">
        <v>0</v>
      </c>
      <c r="N2343" t="b">
        <v>0</v>
      </c>
      <c r="O2343" t="s">
        <v>8270</v>
      </c>
    </row>
    <row r="2344" spans="1:15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 s="12">
        <f t="shared" si="36"/>
        <v>41918.208333333336</v>
      </c>
      <c r="K2344">
        <v>1410799870</v>
      </c>
      <c r="L2344" t="b">
        <v>0</v>
      </c>
      <c r="M2344">
        <v>0</v>
      </c>
      <c r="N2344" t="b">
        <v>0</v>
      </c>
      <c r="O2344" t="s">
        <v>8270</v>
      </c>
    </row>
    <row r="2345" spans="1:15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 s="12">
        <f t="shared" si="36"/>
        <v>42377.82430555555</v>
      </c>
      <c r="K2345">
        <v>1447962505</v>
      </c>
      <c r="L2345" t="b">
        <v>0</v>
      </c>
      <c r="M2345">
        <v>1</v>
      </c>
      <c r="N2345" t="b">
        <v>0</v>
      </c>
      <c r="O2345" t="s">
        <v>8270</v>
      </c>
    </row>
    <row r="2346" spans="1:15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 s="12">
        <f t="shared" si="36"/>
        <v>42545.727650462963</v>
      </c>
      <c r="K2346">
        <v>1464197269</v>
      </c>
      <c r="L2346" t="b">
        <v>0</v>
      </c>
      <c r="M2346">
        <v>1</v>
      </c>
      <c r="N2346" t="b">
        <v>0</v>
      </c>
      <c r="O2346" t="s">
        <v>8270</v>
      </c>
    </row>
    <row r="2347" spans="1:15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 s="12">
        <f t="shared" si="36"/>
        <v>42094.985416666663</v>
      </c>
      <c r="K2347">
        <v>1424822556</v>
      </c>
      <c r="L2347" t="b">
        <v>0</v>
      </c>
      <c r="M2347">
        <v>0</v>
      </c>
      <c r="N2347" t="b">
        <v>0</v>
      </c>
      <c r="O2347" t="s">
        <v>8270</v>
      </c>
    </row>
    <row r="2348" spans="1:15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 s="12">
        <f t="shared" si="36"/>
        <v>42660.79896990741</v>
      </c>
      <c r="K2348">
        <v>1472843431</v>
      </c>
      <c r="L2348" t="b">
        <v>0</v>
      </c>
      <c r="M2348">
        <v>3</v>
      </c>
      <c r="N2348" t="b">
        <v>0</v>
      </c>
      <c r="O2348" t="s">
        <v>8270</v>
      </c>
    </row>
    <row r="2349" spans="1:15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 s="12">
        <f t="shared" si="36"/>
        <v>42607.607361111106</v>
      </c>
      <c r="K2349">
        <v>1469543676</v>
      </c>
      <c r="L2349" t="b">
        <v>0</v>
      </c>
      <c r="M2349">
        <v>1</v>
      </c>
      <c r="N2349" t="b">
        <v>0</v>
      </c>
      <c r="O2349" t="s">
        <v>8270</v>
      </c>
    </row>
    <row r="2350" spans="1:15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 s="12">
        <f t="shared" si="36"/>
        <v>42420.932152777779</v>
      </c>
      <c r="K2350">
        <v>1450822938</v>
      </c>
      <c r="L2350" t="b">
        <v>0</v>
      </c>
      <c r="M2350">
        <v>5</v>
      </c>
      <c r="N2350" t="b">
        <v>0</v>
      </c>
      <c r="O2350" t="s">
        <v>8270</v>
      </c>
    </row>
    <row r="2351" spans="1:15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 s="12">
        <f t="shared" si="36"/>
        <v>42227.775787037041</v>
      </c>
      <c r="K2351">
        <v>1436812628</v>
      </c>
      <c r="L2351" t="b">
        <v>0</v>
      </c>
      <c r="M2351">
        <v>0</v>
      </c>
      <c r="N2351" t="b">
        <v>0</v>
      </c>
      <c r="O2351" t="s">
        <v>8270</v>
      </c>
    </row>
    <row r="2352" spans="1:15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 s="12">
        <f t="shared" si="36"/>
        <v>42738.842245370368</v>
      </c>
      <c r="K2352">
        <v>1480882370</v>
      </c>
      <c r="L2352" t="b">
        <v>0</v>
      </c>
      <c r="M2352">
        <v>0</v>
      </c>
      <c r="N2352" t="b">
        <v>0</v>
      </c>
      <c r="O2352" t="s">
        <v>8270</v>
      </c>
    </row>
    <row r="2353" spans="1:15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 s="12">
        <f t="shared" si="36"/>
        <v>42124.101145833338</v>
      </c>
      <c r="K2353">
        <v>1427768739</v>
      </c>
      <c r="L2353" t="b">
        <v>0</v>
      </c>
      <c r="M2353">
        <v>7</v>
      </c>
      <c r="N2353" t="b">
        <v>0</v>
      </c>
      <c r="O2353" t="s">
        <v>8270</v>
      </c>
    </row>
    <row r="2354" spans="1:15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 s="12">
        <f t="shared" si="36"/>
        <v>42161.633703703701</v>
      </c>
      <c r="K2354">
        <v>1428419552</v>
      </c>
      <c r="L2354" t="b">
        <v>0</v>
      </c>
      <c r="M2354">
        <v>0</v>
      </c>
      <c r="N2354" t="b">
        <v>0</v>
      </c>
      <c r="O2354" t="s">
        <v>8270</v>
      </c>
    </row>
    <row r="2355" spans="1:15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 s="12">
        <f t="shared" si="36"/>
        <v>42115.676180555558</v>
      </c>
      <c r="K2355">
        <v>1428596022</v>
      </c>
      <c r="L2355" t="b">
        <v>0</v>
      </c>
      <c r="M2355">
        <v>0</v>
      </c>
      <c r="N2355" t="b">
        <v>0</v>
      </c>
      <c r="O2355" t="s">
        <v>8270</v>
      </c>
    </row>
    <row r="2356" spans="1:15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 s="12">
        <f t="shared" si="36"/>
        <v>42014.722916666666</v>
      </c>
      <c r="K2356">
        <v>1415726460</v>
      </c>
      <c r="L2356" t="b">
        <v>0</v>
      </c>
      <c r="M2356">
        <v>1</v>
      </c>
      <c r="N2356" t="b">
        <v>0</v>
      </c>
      <c r="O2356" t="s">
        <v>8270</v>
      </c>
    </row>
    <row r="2357" spans="1:15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 s="12">
        <f t="shared" si="36"/>
        <v>42126.918240740742</v>
      </c>
      <c r="K2357">
        <v>1428012136</v>
      </c>
      <c r="L2357" t="b">
        <v>0</v>
      </c>
      <c r="M2357">
        <v>2</v>
      </c>
      <c r="N2357" t="b">
        <v>0</v>
      </c>
      <c r="O2357" t="s">
        <v>8270</v>
      </c>
    </row>
    <row r="2358" spans="1:15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 s="12">
        <f t="shared" si="36"/>
        <v>42160.78361111111</v>
      </c>
      <c r="K2358">
        <v>1430938104</v>
      </c>
      <c r="L2358" t="b">
        <v>0</v>
      </c>
      <c r="M2358">
        <v>0</v>
      </c>
      <c r="N2358" t="b">
        <v>0</v>
      </c>
      <c r="O2358" t="s">
        <v>8270</v>
      </c>
    </row>
    <row r="2359" spans="1:15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 s="12">
        <f t="shared" si="36"/>
        <v>42294.620115740741</v>
      </c>
      <c r="K2359">
        <v>1442501578</v>
      </c>
      <c r="L2359" t="b">
        <v>0</v>
      </c>
      <c r="M2359">
        <v>0</v>
      </c>
      <c r="N2359" t="b">
        <v>0</v>
      </c>
      <c r="O2359" t="s">
        <v>8270</v>
      </c>
    </row>
    <row r="2360" spans="1:15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 s="12">
        <f t="shared" si="36"/>
        <v>42035.027083333334</v>
      </c>
      <c r="K2360">
        <v>1417818036</v>
      </c>
      <c r="L2360" t="b">
        <v>0</v>
      </c>
      <c r="M2360">
        <v>0</v>
      </c>
      <c r="N2360" t="b">
        <v>0</v>
      </c>
      <c r="O2360" t="s">
        <v>8270</v>
      </c>
    </row>
    <row r="2361" spans="1:15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 s="12">
        <f t="shared" si="36"/>
        <v>42219.649583333332</v>
      </c>
      <c r="K2361">
        <v>1433432124</v>
      </c>
      <c r="L2361" t="b">
        <v>0</v>
      </c>
      <c r="M2361">
        <v>3</v>
      </c>
      <c r="N2361" t="b">
        <v>0</v>
      </c>
      <c r="O2361" t="s">
        <v>8270</v>
      </c>
    </row>
    <row r="2362" spans="1:15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 s="12">
        <f t="shared" si="36"/>
        <v>42407.70694444445</v>
      </c>
      <c r="K2362">
        <v>1452272280</v>
      </c>
      <c r="L2362" t="b">
        <v>0</v>
      </c>
      <c r="M2362">
        <v>1</v>
      </c>
      <c r="N2362" t="b">
        <v>0</v>
      </c>
      <c r="O2362" t="s">
        <v>8270</v>
      </c>
    </row>
    <row r="2363" spans="1:15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 s="12">
        <f t="shared" si="36"/>
        <v>42490.916666666672</v>
      </c>
      <c r="K2363">
        <v>1459975008</v>
      </c>
      <c r="L2363" t="b">
        <v>0</v>
      </c>
      <c r="M2363">
        <v>0</v>
      </c>
      <c r="N2363" t="b">
        <v>0</v>
      </c>
      <c r="O2363" t="s">
        <v>8270</v>
      </c>
    </row>
    <row r="2364" spans="1:15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 s="12">
        <f t="shared" si="36"/>
        <v>41984.688310185185</v>
      </c>
      <c r="K2364">
        <v>1415723470</v>
      </c>
      <c r="L2364" t="b">
        <v>0</v>
      </c>
      <c r="M2364">
        <v>2</v>
      </c>
      <c r="N2364" t="b">
        <v>0</v>
      </c>
      <c r="O2364" t="s">
        <v>8270</v>
      </c>
    </row>
    <row r="2365" spans="1:15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 s="12">
        <f t="shared" si="36"/>
        <v>42367.011574074073</v>
      </c>
      <c r="K2365">
        <v>1447460200</v>
      </c>
      <c r="L2365" t="b">
        <v>0</v>
      </c>
      <c r="M2365">
        <v>0</v>
      </c>
      <c r="N2365" t="b">
        <v>0</v>
      </c>
      <c r="O2365" t="s">
        <v>8270</v>
      </c>
    </row>
    <row r="2366" spans="1:15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 s="12">
        <f t="shared" si="36"/>
        <v>42303.934675925921</v>
      </c>
      <c r="K2366">
        <v>1441146356</v>
      </c>
      <c r="L2366" t="b">
        <v>0</v>
      </c>
      <c r="M2366">
        <v>0</v>
      </c>
      <c r="N2366" t="b">
        <v>0</v>
      </c>
      <c r="O2366" t="s">
        <v>8270</v>
      </c>
    </row>
    <row r="2367" spans="1:15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 s="12">
        <f t="shared" si="36"/>
        <v>42386.958333333328</v>
      </c>
      <c r="K2367">
        <v>1449596425</v>
      </c>
      <c r="L2367" t="b">
        <v>0</v>
      </c>
      <c r="M2367">
        <v>0</v>
      </c>
      <c r="N2367" t="b">
        <v>0</v>
      </c>
      <c r="O2367" t="s">
        <v>8270</v>
      </c>
    </row>
    <row r="2368" spans="1:15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 s="12">
        <f t="shared" si="36"/>
        <v>42298.531631944439</v>
      </c>
      <c r="K2368">
        <v>1442839533</v>
      </c>
      <c r="L2368" t="b">
        <v>0</v>
      </c>
      <c r="M2368">
        <v>27</v>
      </c>
      <c r="N2368" t="b">
        <v>0</v>
      </c>
      <c r="O2368" t="s">
        <v>8270</v>
      </c>
    </row>
    <row r="2369" spans="1:15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 s="12">
        <f t="shared" si="36"/>
        <v>42485.928425925929</v>
      </c>
      <c r="K2369">
        <v>1456442216</v>
      </c>
      <c r="L2369" t="b">
        <v>0</v>
      </c>
      <c r="M2369">
        <v>14</v>
      </c>
      <c r="N2369" t="b">
        <v>0</v>
      </c>
      <c r="O2369" t="s">
        <v>8270</v>
      </c>
    </row>
    <row r="2370" spans="1:15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 s="12">
        <f t="shared" si="36"/>
        <v>42108.680150462962</v>
      </c>
      <c r="K2370">
        <v>1425143965</v>
      </c>
      <c r="L2370" t="b">
        <v>0</v>
      </c>
      <c r="M2370">
        <v>2</v>
      </c>
      <c r="N2370" t="b">
        <v>0</v>
      </c>
      <c r="O2370" t="s">
        <v>8270</v>
      </c>
    </row>
    <row r="2371" spans="1:15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 s="12">
        <f t="shared" ref="J2371:J2434" si="37">(I2371/86400)+DATE(1970,1,1)</f>
        <v>42410.812627314815</v>
      </c>
      <c r="K2371">
        <v>1452540611</v>
      </c>
      <c r="L2371" t="b">
        <v>0</v>
      </c>
      <c r="M2371">
        <v>0</v>
      </c>
      <c r="N2371" t="b">
        <v>0</v>
      </c>
      <c r="O2371" t="s">
        <v>8270</v>
      </c>
    </row>
    <row r="2372" spans="1:15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 s="12">
        <f t="shared" si="37"/>
        <v>41991.18913194444</v>
      </c>
      <c r="K2372">
        <v>1416285141</v>
      </c>
      <c r="L2372" t="b">
        <v>0</v>
      </c>
      <c r="M2372">
        <v>4</v>
      </c>
      <c r="N2372" t="b">
        <v>0</v>
      </c>
      <c r="O2372" t="s">
        <v>8270</v>
      </c>
    </row>
    <row r="2373" spans="1:15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 s="12">
        <f t="shared" si="37"/>
        <v>42180.777731481481</v>
      </c>
      <c r="K2373">
        <v>1432665596</v>
      </c>
      <c r="L2373" t="b">
        <v>0</v>
      </c>
      <c r="M2373">
        <v>0</v>
      </c>
      <c r="N2373" t="b">
        <v>0</v>
      </c>
      <c r="O2373" t="s">
        <v>8270</v>
      </c>
    </row>
    <row r="2374" spans="1:15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 s="12">
        <f t="shared" si="37"/>
        <v>42118.069108796291</v>
      </c>
      <c r="K2374">
        <v>1427247571</v>
      </c>
      <c r="L2374" t="b">
        <v>0</v>
      </c>
      <c r="M2374">
        <v>6</v>
      </c>
      <c r="N2374" t="b">
        <v>0</v>
      </c>
      <c r="O2374" t="s">
        <v>8270</v>
      </c>
    </row>
    <row r="2375" spans="1:15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 s="12">
        <f t="shared" si="37"/>
        <v>42245.662314814814</v>
      </c>
      <c r="K2375">
        <v>1438271624</v>
      </c>
      <c r="L2375" t="b">
        <v>0</v>
      </c>
      <c r="M2375">
        <v>1</v>
      </c>
      <c r="N2375" t="b">
        <v>0</v>
      </c>
      <c r="O2375" t="s">
        <v>8270</v>
      </c>
    </row>
    <row r="2376" spans="1:15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 s="12">
        <f t="shared" si="37"/>
        <v>42047.843287037038</v>
      </c>
      <c r="K2376">
        <v>1421180060</v>
      </c>
      <c r="L2376" t="b">
        <v>0</v>
      </c>
      <c r="M2376">
        <v>1</v>
      </c>
      <c r="N2376" t="b">
        <v>0</v>
      </c>
      <c r="O2376" t="s">
        <v>8270</v>
      </c>
    </row>
    <row r="2377" spans="1:15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 s="12">
        <f t="shared" si="37"/>
        <v>42622.836076388892</v>
      </c>
      <c r="K2377">
        <v>1470859437</v>
      </c>
      <c r="L2377" t="b">
        <v>0</v>
      </c>
      <c r="M2377">
        <v>0</v>
      </c>
      <c r="N2377" t="b">
        <v>0</v>
      </c>
      <c r="O2377" t="s">
        <v>8270</v>
      </c>
    </row>
    <row r="2378" spans="1:15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 s="12">
        <f t="shared" si="37"/>
        <v>42348.925532407404</v>
      </c>
      <c r="K2378">
        <v>1447193566</v>
      </c>
      <c r="L2378" t="b">
        <v>0</v>
      </c>
      <c r="M2378">
        <v>4</v>
      </c>
      <c r="N2378" t="b">
        <v>0</v>
      </c>
      <c r="O2378" t="s">
        <v>8270</v>
      </c>
    </row>
    <row r="2379" spans="1:15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 s="12">
        <f t="shared" si="37"/>
        <v>42699.911840277782</v>
      </c>
      <c r="K2379">
        <v>1477515183</v>
      </c>
      <c r="L2379" t="b">
        <v>0</v>
      </c>
      <c r="M2379">
        <v>0</v>
      </c>
      <c r="N2379" t="b">
        <v>0</v>
      </c>
      <c r="O2379" t="s">
        <v>8270</v>
      </c>
    </row>
    <row r="2380" spans="1:15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 s="12">
        <f t="shared" si="37"/>
        <v>42242.013078703705</v>
      </c>
      <c r="K2380">
        <v>1438042730</v>
      </c>
      <c r="L2380" t="b">
        <v>0</v>
      </c>
      <c r="M2380">
        <v>0</v>
      </c>
      <c r="N2380" t="b">
        <v>0</v>
      </c>
      <c r="O2380" t="s">
        <v>8270</v>
      </c>
    </row>
    <row r="2381" spans="1:15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 s="12">
        <f t="shared" si="37"/>
        <v>42282.016388888893</v>
      </c>
      <c r="K2381">
        <v>1440116616</v>
      </c>
      <c r="L2381" t="b">
        <v>0</v>
      </c>
      <c r="M2381">
        <v>0</v>
      </c>
      <c r="N2381" t="b">
        <v>0</v>
      </c>
      <c r="O2381" t="s">
        <v>8270</v>
      </c>
    </row>
    <row r="2382" spans="1:15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 s="12">
        <f t="shared" si="37"/>
        <v>42278.793310185181</v>
      </c>
      <c r="K2382">
        <v>1441134142</v>
      </c>
      <c r="L2382" t="b">
        <v>0</v>
      </c>
      <c r="M2382">
        <v>3</v>
      </c>
      <c r="N2382" t="b">
        <v>0</v>
      </c>
      <c r="O2382" t="s">
        <v>8270</v>
      </c>
    </row>
    <row r="2383" spans="1:15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 s="12">
        <f t="shared" si="37"/>
        <v>42104.935740740737</v>
      </c>
      <c r="K2383">
        <v>1426112848</v>
      </c>
      <c r="L2383" t="b">
        <v>0</v>
      </c>
      <c r="M2383">
        <v>7</v>
      </c>
      <c r="N2383" t="b">
        <v>0</v>
      </c>
      <c r="O2383" t="s">
        <v>8270</v>
      </c>
    </row>
    <row r="2384" spans="1:15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 s="12">
        <f t="shared" si="37"/>
        <v>42220.187534722223</v>
      </c>
      <c r="K2384">
        <v>1436502603</v>
      </c>
      <c r="L2384" t="b">
        <v>0</v>
      </c>
      <c r="M2384">
        <v>2</v>
      </c>
      <c r="N2384" t="b">
        <v>0</v>
      </c>
      <c r="O2384" t="s">
        <v>8270</v>
      </c>
    </row>
    <row r="2385" spans="1:15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 s="12">
        <f t="shared" si="37"/>
        <v>42057.056793981479</v>
      </c>
      <c r="K2385">
        <v>1421976107</v>
      </c>
      <c r="L2385" t="b">
        <v>0</v>
      </c>
      <c r="M2385">
        <v>3</v>
      </c>
      <c r="N2385" t="b">
        <v>0</v>
      </c>
      <c r="O2385" t="s">
        <v>8270</v>
      </c>
    </row>
    <row r="2386" spans="1:15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 s="12">
        <f t="shared" si="37"/>
        <v>41957.109293981484</v>
      </c>
      <c r="K2386">
        <v>1413337043</v>
      </c>
      <c r="L2386" t="b">
        <v>0</v>
      </c>
      <c r="M2386">
        <v>8</v>
      </c>
      <c r="N2386" t="b">
        <v>0</v>
      </c>
      <c r="O2386" t="s">
        <v>8270</v>
      </c>
    </row>
    <row r="2387" spans="1:15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 s="12">
        <f t="shared" si="37"/>
        <v>42221.70175925926</v>
      </c>
      <c r="K2387">
        <v>1436201432</v>
      </c>
      <c r="L2387" t="b">
        <v>0</v>
      </c>
      <c r="M2387">
        <v>7</v>
      </c>
      <c r="N2387" t="b">
        <v>0</v>
      </c>
      <c r="O2387" t="s">
        <v>8270</v>
      </c>
    </row>
    <row r="2388" spans="1:15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 s="12">
        <f t="shared" si="37"/>
        <v>42014.838240740741</v>
      </c>
      <c r="K2388">
        <v>1415736424</v>
      </c>
      <c r="L2388" t="b">
        <v>0</v>
      </c>
      <c r="M2388">
        <v>0</v>
      </c>
      <c r="N2388" t="b">
        <v>0</v>
      </c>
      <c r="O2388" t="s">
        <v>8270</v>
      </c>
    </row>
    <row r="2389" spans="1:15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 s="12">
        <f t="shared" si="37"/>
        <v>42573.626620370371</v>
      </c>
      <c r="K2389">
        <v>1465311740</v>
      </c>
      <c r="L2389" t="b">
        <v>0</v>
      </c>
      <c r="M2389">
        <v>3</v>
      </c>
      <c r="N2389" t="b">
        <v>0</v>
      </c>
      <c r="O2389" t="s">
        <v>8270</v>
      </c>
    </row>
    <row r="2390" spans="1:15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 s="12">
        <f t="shared" si="37"/>
        <v>42019.811805555553</v>
      </c>
      <c r="K2390">
        <v>1418761759</v>
      </c>
      <c r="L2390" t="b">
        <v>0</v>
      </c>
      <c r="M2390">
        <v>8</v>
      </c>
      <c r="N2390" t="b">
        <v>0</v>
      </c>
      <c r="O2390" t="s">
        <v>8270</v>
      </c>
    </row>
    <row r="2391" spans="1:15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 s="12">
        <f t="shared" si="37"/>
        <v>42210.915972222225</v>
      </c>
      <c r="K2391">
        <v>1435160452</v>
      </c>
      <c r="L2391" t="b">
        <v>0</v>
      </c>
      <c r="M2391">
        <v>1</v>
      </c>
      <c r="N2391" t="b">
        <v>0</v>
      </c>
      <c r="O2391" t="s">
        <v>8270</v>
      </c>
    </row>
    <row r="2392" spans="1:15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 s="12">
        <f t="shared" si="37"/>
        <v>42008.262314814812</v>
      </c>
      <c r="K2392">
        <v>1416896264</v>
      </c>
      <c r="L2392" t="b">
        <v>0</v>
      </c>
      <c r="M2392">
        <v>0</v>
      </c>
      <c r="N2392" t="b">
        <v>0</v>
      </c>
      <c r="O2392" t="s">
        <v>8270</v>
      </c>
    </row>
    <row r="2393" spans="1:15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 s="12">
        <f t="shared" si="37"/>
        <v>42094.752824074079</v>
      </c>
      <c r="K2393">
        <v>1425236644</v>
      </c>
      <c r="L2393" t="b">
        <v>0</v>
      </c>
      <c r="M2393">
        <v>1</v>
      </c>
      <c r="N2393" t="b">
        <v>0</v>
      </c>
      <c r="O2393" t="s">
        <v>8270</v>
      </c>
    </row>
    <row r="2394" spans="1:15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 s="12">
        <f t="shared" si="37"/>
        <v>42306.120636574073</v>
      </c>
      <c r="K2394">
        <v>1443495223</v>
      </c>
      <c r="L2394" t="b">
        <v>0</v>
      </c>
      <c r="M2394">
        <v>0</v>
      </c>
      <c r="N2394" t="b">
        <v>0</v>
      </c>
      <c r="O2394" t="s">
        <v>8270</v>
      </c>
    </row>
    <row r="2395" spans="1:15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 s="12">
        <f t="shared" si="37"/>
        <v>42224.648344907408</v>
      </c>
      <c r="K2395">
        <v>1436456017</v>
      </c>
      <c r="L2395" t="b">
        <v>0</v>
      </c>
      <c r="M2395">
        <v>1</v>
      </c>
      <c r="N2395" t="b">
        <v>0</v>
      </c>
      <c r="O2395" t="s">
        <v>8270</v>
      </c>
    </row>
    <row r="2396" spans="1:15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 s="12">
        <f t="shared" si="37"/>
        <v>42061.362187499995</v>
      </c>
      <c r="K2396">
        <v>1422348093</v>
      </c>
      <c r="L2396" t="b">
        <v>0</v>
      </c>
      <c r="M2396">
        <v>2</v>
      </c>
      <c r="N2396" t="b">
        <v>0</v>
      </c>
      <c r="O2396" t="s">
        <v>8270</v>
      </c>
    </row>
    <row r="2397" spans="1:15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 s="12">
        <f t="shared" si="37"/>
        <v>42745.372916666667</v>
      </c>
      <c r="K2397">
        <v>1481597687</v>
      </c>
      <c r="L2397" t="b">
        <v>0</v>
      </c>
      <c r="M2397">
        <v>0</v>
      </c>
      <c r="N2397" t="b">
        <v>0</v>
      </c>
      <c r="O2397" t="s">
        <v>8270</v>
      </c>
    </row>
    <row r="2398" spans="1:15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 s="12">
        <f t="shared" si="37"/>
        <v>42292.849050925928</v>
      </c>
      <c r="K2398">
        <v>1442348558</v>
      </c>
      <c r="L2398" t="b">
        <v>0</v>
      </c>
      <c r="M2398">
        <v>1</v>
      </c>
      <c r="N2398" t="b">
        <v>0</v>
      </c>
      <c r="O2398" t="s">
        <v>8270</v>
      </c>
    </row>
    <row r="2399" spans="1:15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 s="12">
        <f t="shared" si="37"/>
        <v>42006.88490740741</v>
      </c>
      <c r="K2399">
        <v>1417641256</v>
      </c>
      <c r="L2399" t="b">
        <v>0</v>
      </c>
      <c r="M2399">
        <v>0</v>
      </c>
      <c r="N2399" t="b">
        <v>0</v>
      </c>
      <c r="O2399" t="s">
        <v>8270</v>
      </c>
    </row>
    <row r="2400" spans="1:15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 s="12">
        <f t="shared" si="37"/>
        <v>42187.916481481487</v>
      </c>
      <c r="K2400">
        <v>1433282384</v>
      </c>
      <c r="L2400" t="b">
        <v>0</v>
      </c>
      <c r="M2400">
        <v>0</v>
      </c>
      <c r="N2400" t="b">
        <v>0</v>
      </c>
      <c r="O2400" t="s">
        <v>8270</v>
      </c>
    </row>
    <row r="2401" spans="1:15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 s="12">
        <f t="shared" si="37"/>
        <v>41991.853078703702</v>
      </c>
      <c r="K2401">
        <v>1415910506</v>
      </c>
      <c r="L2401" t="b">
        <v>0</v>
      </c>
      <c r="M2401">
        <v>0</v>
      </c>
      <c r="N2401" t="b">
        <v>0</v>
      </c>
      <c r="O2401" t="s">
        <v>8270</v>
      </c>
    </row>
    <row r="2402" spans="1:15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 s="12">
        <f t="shared" si="37"/>
        <v>42474.268101851849</v>
      </c>
      <c r="K2402">
        <v>1458023164</v>
      </c>
      <c r="L2402" t="b">
        <v>0</v>
      </c>
      <c r="M2402">
        <v>0</v>
      </c>
      <c r="N2402" t="b">
        <v>0</v>
      </c>
      <c r="O2402" t="s">
        <v>8270</v>
      </c>
    </row>
    <row r="2403" spans="1:15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 s="12">
        <f t="shared" si="37"/>
        <v>42434.822870370372</v>
      </c>
      <c r="K2403">
        <v>1452023096</v>
      </c>
      <c r="L2403" t="b">
        <v>0</v>
      </c>
      <c r="M2403">
        <v>9</v>
      </c>
      <c r="N2403" t="b">
        <v>0</v>
      </c>
      <c r="O2403" t="s">
        <v>8282</v>
      </c>
    </row>
    <row r="2404" spans="1:15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 s="12">
        <f t="shared" si="37"/>
        <v>42137.679756944446</v>
      </c>
      <c r="K2404">
        <v>1428941931</v>
      </c>
      <c r="L2404" t="b">
        <v>0</v>
      </c>
      <c r="M2404">
        <v>1</v>
      </c>
      <c r="N2404" t="b">
        <v>0</v>
      </c>
      <c r="O2404" t="s">
        <v>8282</v>
      </c>
    </row>
    <row r="2405" spans="1:15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 s="12">
        <f t="shared" si="37"/>
        <v>42459.840949074074</v>
      </c>
      <c r="K2405">
        <v>1454188258</v>
      </c>
      <c r="L2405" t="b">
        <v>0</v>
      </c>
      <c r="M2405">
        <v>12</v>
      </c>
      <c r="N2405" t="b">
        <v>0</v>
      </c>
      <c r="O2405" t="s">
        <v>8282</v>
      </c>
    </row>
    <row r="2406" spans="1:15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 s="12">
        <f t="shared" si="37"/>
        <v>42372.03943287037</v>
      </c>
      <c r="K2406">
        <v>1449190607</v>
      </c>
      <c r="L2406" t="b">
        <v>0</v>
      </c>
      <c r="M2406">
        <v>0</v>
      </c>
      <c r="N2406" t="b">
        <v>0</v>
      </c>
      <c r="O2406" t="s">
        <v>8282</v>
      </c>
    </row>
    <row r="2407" spans="1:15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 s="12">
        <f t="shared" si="37"/>
        <v>42616.585358796292</v>
      </c>
      <c r="K2407">
        <v>1471096975</v>
      </c>
      <c r="L2407" t="b">
        <v>0</v>
      </c>
      <c r="M2407">
        <v>20</v>
      </c>
      <c r="N2407" t="b">
        <v>0</v>
      </c>
      <c r="O2407" t="s">
        <v>8282</v>
      </c>
    </row>
    <row r="2408" spans="1:15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 s="12">
        <f t="shared" si="37"/>
        <v>42023.110995370371</v>
      </c>
      <c r="K2408">
        <v>1418179190</v>
      </c>
      <c r="L2408" t="b">
        <v>0</v>
      </c>
      <c r="M2408">
        <v>16</v>
      </c>
      <c r="N2408" t="b">
        <v>0</v>
      </c>
      <c r="O2408" t="s">
        <v>8282</v>
      </c>
    </row>
    <row r="2409" spans="1:15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 s="12">
        <f t="shared" si="37"/>
        <v>42105.25</v>
      </c>
      <c r="K2409">
        <v>1426772928</v>
      </c>
      <c r="L2409" t="b">
        <v>0</v>
      </c>
      <c r="M2409">
        <v>33</v>
      </c>
      <c r="N2409" t="b">
        <v>0</v>
      </c>
      <c r="O2409" t="s">
        <v>8282</v>
      </c>
    </row>
    <row r="2410" spans="1:15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 s="12">
        <f t="shared" si="37"/>
        <v>41949.182372685187</v>
      </c>
      <c r="K2410">
        <v>1412652157</v>
      </c>
      <c r="L2410" t="b">
        <v>0</v>
      </c>
      <c r="M2410">
        <v>2</v>
      </c>
      <c r="N2410" t="b">
        <v>0</v>
      </c>
      <c r="O2410" t="s">
        <v>8282</v>
      </c>
    </row>
    <row r="2411" spans="1:15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 s="12">
        <f t="shared" si="37"/>
        <v>42234.875868055555</v>
      </c>
      <c r="K2411">
        <v>1437339675</v>
      </c>
      <c r="L2411" t="b">
        <v>0</v>
      </c>
      <c r="M2411">
        <v>6</v>
      </c>
      <c r="N2411" t="b">
        <v>0</v>
      </c>
      <c r="O2411" t="s">
        <v>8282</v>
      </c>
    </row>
    <row r="2412" spans="1:15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 s="12">
        <f t="shared" si="37"/>
        <v>42254.408275462964</v>
      </c>
      <c r="K2412">
        <v>1439027275</v>
      </c>
      <c r="L2412" t="b">
        <v>0</v>
      </c>
      <c r="M2412">
        <v>0</v>
      </c>
      <c r="N2412" t="b">
        <v>0</v>
      </c>
      <c r="O2412" t="s">
        <v>8282</v>
      </c>
    </row>
    <row r="2413" spans="1:15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 s="12">
        <f t="shared" si="37"/>
        <v>42241.732430555552</v>
      </c>
      <c r="K2413">
        <v>1437932082</v>
      </c>
      <c r="L2413" t="b">
        <v>0</v>
      </c>
      <c r="M2413">
        <v>3</v>
      </c>
      <c r="N2413" t="b">
        <v>0</v>
      </c>
      <c r="O2413" t="s">
        <v>8282</v>
      </c>
    </row>
    <row r="2414" spans="1:15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 s="12">
        <f t="shared" si="37"/>
        <v>42700.778622685189</v>
      </c>
      <c r="K2414">
        <v>1476294073</v>
      </c>
      <c r="L2414" t="b">
        <v>0</v>
      </c>
      <c r="M2414">
        <v>0</v>
      </c>
      <c r="N2414" t="b">
        <v>0</v>
      </c>
      <c r="O2414" t="s">
        <v>8282</v>
      </c>
    </row>
    <row r="2415" spans="1:15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 s="12">
        <f t="shared" si="37"/>
        <v>41790.979166666664</v>
      </c>
      <c r="K2415">
        <v>1398911882</v>
      </c>
      <c r="L2415" t="b">
        <v>0</v>
      </c>
      <c r="M2415">
        <v>3</v>
      </c>
      <c r="N2415" t="b">
        <v>0</v>
      </c>
      <c r="O2415" t="s">
        <v>8282</v>
      </c>
    </row>
    <row r="2416" spans="1:15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 s="12">
        <f t="shared" si="37"/>
        <v>42238.165972222225</v>
      </c>
      <c r="K2416">
        <v>1436805660</v>
      </c>
      <c r="L2416" t="b">
        <v>0</v>
      </c>
      <c r="M2416">
        <v>13</v>
      </c>
      <c r="N2416" t="b">
        <v>0</v>
      </c>
      <c r="O2416" t="s">
        <v>8282</v>
      </c>
    </row>
    <row r="2417" spans="1:15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 s="12">
        <f t="shared" si="37"/>
        <v>42566.862800925926</v>
      </c>
      <c r="K2417">
        <v>1466023346</v>
      </c>
      <c r="L2417" t="b">
        <v>0</v>
      </c>
      <c r="M2417">
        <v>6</v>
      </c>
      <c r="N2417" t="b">
        <v>0</v>
      </c>
      <c r="O2417" t="s">
        <v>8282</v>
      </c>
    </row>
    <row r="2418" spans="1:15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 s="12">
        <f t="shared" si="37"/>
        <v>42077.625</v>
      </c>
      <c r="K2418">
        <v>1421343743</v>
      </c>
      <c r="L2418" t="b">
        <v>0</v>
      </c>
      <c r="M2418">
        <v>1</v>
      </c>
      <c r="N2418" t="b">
        <v>0</v>
      </c>
      <c r="O2418" t="s">
        <v>8282</v>
      </c>
    </row>
    <row r="2419" spans="1:15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 s="12">
        <f t="shared" si="37"/>
        <v>41861.884108796294</v>
      </c>
      <c r="K2419">
        <v>1405113187</v>
      </c>
      <c r="L2419" t="b">
        <v>0</v>
      </c>
      <c r="M2419">
        <v>0</v>
      </c>
      <c r="N2419" t="b">
        <v>0</v>
      </c>
      <c r="O2419" t="s">
        <v>8282</v>
      </c>
    </row>
    <row r="2420" spans="1:15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 s="12">
        <f t="shared" si="37"/>
        <v>42087.815324074079</v>
      </c>
      <c r="K2420">
        <v>1422045244</v>
      </c>
      <c r="L2420" t="b">
        <v>0</v>
      </c>
      <c r="M2420">
        <v>5</v>
      </c>
      <c r="N2420" t="b">
        <v>0</v>
      </c>
      <c r="O2420" t="s">
        <v>8282</v>
      </c>
    </row>
    <row r="2421" spans="1:15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 s="12">
        <f t="shared" si="37"/>
        <v>42053.738298611112</v>
      </c>
      <c r="K2421">
        <v>1419097389</v>
      </c>
      <c r="L2421" t="b">
        <v>0</v>
      </c>
      <c r="M2421">
        <v>0</v>
      </c>
      <c r="N2421" t="b">
        <v>0</v>
      </c>
      <c r="O2421" t="s">
        <v>8282</v>
      </c>
    </row>
    <row r="2422" spans="1:15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 s="12">
        <f t="shared" si="37"/>
        <v>41953.070543981477</v>
      </c>
      <c r="K2422">
        <v>1410396095</v>
      </c>
      <c r="L2422" t="b">
        <v>0</v>
      </c>
      <c r="M2422">
        <v>36</v>
      </c>
      <c r="N2422" t="b">
        <v>0</v>
      </c>
      <c r="O2422" t="s">
        <v>8282</v>
      </c>
    </row>
    <row r="2423" spans="1:15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 s="12">
        <f t="shared" si="37"/>
        <v>42056.687453703707</v>
      </c>
      <c r="K2423">
        <v>1421944196</v>
      </c>
      <c r="L2423" t="b">
        <v>0</v>
      </c>
      <c r="M2423">
        <v>1</v>
      </c>
      <c r="N2423" t="b">
        <v>0</v>
      </c>
      <c r="O2423" t="s">
        <v>8282</v>
      </c>
    </row>
    <row r="2424" spans="1:15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 s="12">
        <f t="shared" si="37"/>
        <v>42074.683287037042</v>
      </c>
      <c r="K2424">
        <v>1423502636</v>
      </c>
      <c r="L2424" t="b">
        <v>0</v>
      </c>
      <c r="M2424">
        <v>1</v>
      </c>
      <c r="N2424" t="b">
        <v>0</v>
      </c>
      <c r="O2424" t="s">
        <v>8282</v>
      </c>
    </row>
    <row r="2425" spans="1:15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 s="12">
        <f t="shared" si="37"/>
        <v>42004.704745370371</v>
      </c>
      <c r="K2425">
        <v>1417452890</v>
      </c>
      <c r="L2425" t="b">
        <v>0</v>
      </c>
      <c r="M2425">
        <v>1</v>
      </c>
      <c r="N2425" t="b">
        <v>0</v>
      </c>
      <c r="O2425" t="s">
        <v>8282</v>
      </c>
    </row>
    <row r="2426" spans="1:15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 s="12">
        <f t="shared" si="37"/>
        <v>41939.892453703702</v>
      </c>
      <c r="K2426">
        <v>1411853108</v>
      </c>
      <c r="L2426" t="b">
        <v>0</v>
      </c>
      <c r="M2426">
        <v>9</v>
      </c>
      <c r="N2426" t="b">
        <v>0</v>
      </c>
      <c r="O2426" t="s">
        <v>8282</v>
      </c>
    </row>
    <row r="2427" spans="1:15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 s="12">
        <f t="shared" si="37"/>
        <v>42517.919444444444</v>
      </c>
      <c r="K2427">
        <v>1463090149</v>
      </c>
      <c r="L2427" t="b">
        <v>0</v>
      </c>
      <c r="M2427">
        <v>1</v>
      </c>
      <c r="N2427" t="b">
        <v>0</v>
      </c>
      <c r="O2427" t="s">
        <v>8282</v>
      </c>
    </row>
    <row r="2428" spans="1:15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 s="12">
        <f t="shared" si="37"/>
        <v>42224.170046296298</v>
      </c>
      <c r="K2428">
        <v>1433822692</v>
      </c>
      <c r="L2428" t="b">
        <v>0</v>
      </c>
      <c r="M2428">
        <v>0</v>
      </c>
      <c r="N2428" t="b">
        <v>0</v>
      </c>
      <c r="O2428" t="s">
        <v>8282</v>
      </c>
    </row>
    <row r="2429" spans="1:15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 s="12">
        <f t="shared" si="37"/>
        <v>42452.277002314819</v>
      </c>
      <c r="K2429">
        <v>1455262733</v>
      </c>
      <c r="L2429" t="b">
        <v>0</v>
      </c>
      <c r="M2429">
        <v>1</v>
      </c>
      <c r="N2429" t="b">
        <v>0</v>
      </c>
      <c r="O2429" t="s">
        <v>8282</v>
      </c>
    </row>
    <row r="2430" spans="1:15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 s="12">
        <f t="shared" si="37"/>
        <v>42075.742488425924</v>
      </c>
      <c r="K2430">
        <v>1423594151</v>
      </c>
      <c r="L2430" t="b">
        <v>0</v>
      </c>
      <c r="M2430">
        <v>1</v>
      </c>
      <c r="N2430" t="b">
        <v>0</v>
      </c>
      <c r="O2430" t="s">
        <v>8282</v>
      </c>
    </row>
    <row r="2431" spans="1:15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 s="12">
        <f t="shared" si="37"/>
        <v>42771.697222222225</v>
      </c>
      <c r="K2431">
        <v>1483131966</v>
      </c>
      <c r="L2431" t="b">
        <v>0</v>
      </c>
      <c r="M2431">
        <v>4</v>
      </c>
      <c r="N2431" t="b">
        <v>0</v>
      </c>
      <c r="O2431" t="s">
        <v>8282</v>
      </c>
    </row>
    <row r="2432" spans="1:15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 s="12">
        <f t="shared" si="37"/>
        <v>42412.130833333329</v>
      </c>
      <c r="K2432">
        <v>1452654504</v>
      </c>
      <c r="L2432" t="b">
        <v>0</v>
      </c>
      <c r="M2432">
        <v>2</v>
      </c>
      <c r="N2432" t="b">
        <v>0</v>
      </c>
      <c r="O2432" t="s">
        <v>8282</v>
      </c>
    </row>
    <row r="2433" spans="1:15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 s="12">
        <f t="shared" si="37"/>
        <v>42549.099687499998</v>
      </c>
      <c r="K2433">
        <v>1461896613</v>
      </c>
      <c r="L2433" t="b">
        <v>0</v>
      </c>
      <c r="M2433">
        <v>2</v>
      </c>
      <c r="N2433" t="b">
        <v>0</v>
      </c>
      <c r="O2433" t="s">
        <v>8282</v>
      </c>
    </row>
    <row r="2434" spans="1:15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 s="12">
        <f t="shared" si="37"/>
        <v>42071.218715277777</v>
      </c>
      <c r="K2434">
        <v>1423199697</v>
      </c>
      <c r="L2434" t="b">
        <v>0</v>
      </c>
      <c r="M2434">
        <v>2</v>
      </c>
      <c r="N2434" t="b">
        <v>0</v>
      </c>
      <c r="O2434" t="s">
        <v>8282</v>
      </c>
    </row>
    <row r="2435" spans="1:15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 s="12">
        <f t="shared" ref="J2435:J2498" si="38">(I2435/86400)+DATE(1970,1,1)</f>
        <v>42427.89980324074</v>
      </c>
      <c r="K2435">
        <v>1454016943</v>
      </c>
      <c r="L2435" t="b">
        <v>0</v>
      </c>
      <c r="M2435">
        <v>0</v>
      </c>
      <c r="N2435" t="b">
        <v>0</v>
      </c>
      <c r="O2435" t="s">
        <v>8282</v>
      </c>
    </row>
    <row r="2436" spans="1:15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 s="12">
        <f t="shared" si="38"/>
        <v>42220.186041666668</v>
      </c>
      <c r="K2436">
        <v>1435206474</v>
      </c>
      <c r="L2436" t="b">
        <v>0</v>
      </c>
      <c r="M2436">
        <v>2</v>
      </c>
      <c r="N2436" t="b">
        <v>0</v>
      </c>
      <c r="O2436" t="s">
        <v>8282</v>
      </c>
    </row>
    <row r="2437" spans="1:15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 s="12">
        <f t="shared" si="38"/>
        <v>42282.277615740742</v>
      </c>
      <c r="K2437">
        <v>1441435186</v>
      </c>
      <c r="L2437" t="b">
        <v>0</v>
      </c>
      <c r="M2437">
        <v>4</v>
      </c>
      <c r="N2437" t="b">
        <v>0</v>
      </c>
      <c r="O2437" t="s">
        <v>8282</v>
      </c>
    </row>
    <row r="2438" spans="1:15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 s="12">
        <f t="shared" si="38"/>
        <v>42398.615393518514</v>
      </c>
      <c r="K2438">
        <v>1448894770</v>
      </c>
      <c r="L2438" t="b">
        <v>0</v>
      </c>
      <c r="M2438">
        <v>2</v>
      </c>
      <c r="N2438" t="b">
        <v>0</v>
      </c>
      <c r="O2438" t="s">
        <v>8282</v>
      </c>
    </row>
    <row r="2439" spans="1:15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 s="12">
        <f t="shared" si="38"/>
        <v>42080.75</v>
      </c>
      <c r="K2439">
        <v>1422400188</v>
      </c>
      <c r="L2439" t="b">
        <v>0</v>
      </c>
      <c r="M2439">
        <v>0</v>
      </c>
      <c r="N2439" t="b">
        <v>0</v>
      </c>
      <c r="O2439" t="s">
        <v>8282</v>
      </c>
    </row>
    <row r="2440" spans="1:15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 s="12">
        <f t="shared" si="38"/>
        <v>42345.956736111111</v>
      </c>
      <c r="K2440">
        <v>1444341462</v>
      </c>
      <c r="L2440" t="b">
        <v>0</v>
      </c>
      <c r="M2440">
        <v>1</v>
      </c>
      <c r="N2440" t="b">
        <v>0</v>
      </c>
      <c r="O2440" t="s">
        <v>8282</v>
      </c>
    </row>
    <row r="2441" spans="1:15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 s="12">
        <f t="shared" si="38"/>
        <v>42295.818622685183</v>
      </c>
      <c r="K2441">
        <v>1442605129</v>
      </c>
      <c r="L2441" t="b">
        <v>0</v>
      </c>
      <c r="M2441">
        <v>0</v>
      </c>
      <c r="N2441" t="b">
        <v>0</v>
      </c>
      <c r="O2441" t="s">
        <v>8282</v>
      </c>
    </row>
    <row r="2442" spans="1:15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 s="12">
        <f t="shared" si="38"/>
        <v>42413.899456018524</v>
      </c>
      <c r="K2442">
        <v>1452807313</v>
      </c>
      <c r="L2442" t="b">
        <v>0</v>
      </c>
      <c r="M2442">
        <v>2</v>
      </c>
      <c r="N2442" t="b">
        <v>0</v>
      </c>
      <c r="O2442" t="s">
        <v>8282</v>
      </c>
    </row>
    <row r="2443" spans="1:15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 s="12">
        <f t="shared" si="38"/>
        <v>42208.207638888889</v>
      </c>
      <c r="K2443">
        <v>1435806054</v>
      </c>
      <c r="L2443" t="b">
        <v>0</v>
      </c>
      <c r="M2443">
        <v>109</v>
      </c>
      <c r="N2443" t="b">
        <v>1</v>
      </c>
      <c r="O2443" t="s">
        <v>8296</v>
      </c>
    </row>
    <row r="2444" spans="1:15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 s="12">
        <f t="shared" si="38"/>
        <v>42082.625324074077</v>
      </c>
      <c r="K2444">
        <v>1424188828</v>
      </c>
      <c r="L2444" t="b">
        <v>0</v>
      </c>
      <c r="M2444">
        <v>372</v>
      </c>
      <c r="N2444" t="b">
        <v>1</v>
      </c>
      <c r="O2444" t="s">
        <v>8296</v>
      </c>
    </row>
    <row r="2445" spans="1:15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 s="12">
        <f t="shared" si="38"/>
        <v>41866.625254629631</v>
      </c>
      <c r="K2445">
        <v>1405522822</v>
      </c>
      <c r="L2445" t="b">
        <v>0</v>
      </c>
      <c r="M2445">
        <v>311</v>
      </c>
      <c r="N2445" t="b">
        <v>1</v>
      </c>
      <c r="O2445" t="s">
        <v>8296</v>
      </c>
    </row>
    <row r="2446" spans="1:15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 s="12">
        <f t="shared" si="38"/>
        <v>42515.754525462966</v>
      </c>
      <c r="K2446">
        <v>1461607591</v>
      </c>
      <c r="L2446" t="b">
        <v>0</v>
      </c>
      <c r="M2446">
        <v>61</v>
      </c>
      <c r="N2446" t="b">
        <v>1</v>
      </c>
      <c r="O2446" t="s">
        <v>8296</v>
      </c>
    </row>
    <row r="2447" spans="1:15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 s="12">
        <f t="shared" si="38"/>
        <v>42273.190057870372</v>
      </c>
      <c r="K2447">
        <v>1440650021</v>
      </c>
      <c r="L2447" t="b">
        <v>0</v>
      </c>
      <c r="M2447">
        <v>115</v>
      </c>
      <c r="N2447" t="b">
        <v>1</v>
      </c>
      <c r="O2447" t="s">
        <v>8296</v>
      </c>
    </row>
    <row r="2448" spans="1:15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 s="12">
        <f t="shared" si="38"/>
        <v>42700.64434027778</v>
      </c>
      <c r="K2448">
        <v>1477578471</v>
      </c>
      <c r="L2448" t="b">
        <v>0</v>
      </c>
      <c r="M2448">
        <v>111</v>
      </c>
      <c r="N2448" t="b">
        <v>1</v>
      </c>
      <c r="O2448" t="s">
        <v>8296</v>
      </c>
    </row>
    <row r="2449" spans="1:15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 s="12">
        <f t="shared" si="38"/>
        <v>42686.166666666672</v>
      </c>
      <c r="K2449">
        <v>1476184593</v>
      </c>
      <c r="L2449" t="b">
        <v>0</v>
      </c>
      <c r="M2449">
        <v>337</v>
      </c>
      <c r="N2449" t="b">
        <v>1</v>
      </c>
      <c r="O2449" t="s">
        <v>8296</v>
      </c>
    </row>
    <row r="2450" spans="1:15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 s="12">
        <f t="shared" si="38"/>
        <v>42613.233333333337</v>
      </c>
      <c r="K2450">
        <v>1472110513</v>
      </c>
      <c r="L2450" t="b">
        <v>0</v>
      </c>
      <c r="M2450">
        <v>9</v>
      </c>
      <c r="N2450" t="b">
        <v>1</v>
      </c>
      <c r="O2450" t="s">
        <v>8296</v>
      </c>
    </row>
    <row r="2451" spans="1:15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 s="12">
        <f t="shared" si="38"/>
        <v>41973.184201388889</v>
      </c>
      <c r="K2451">
        <v>1414725915</v>
      </c>
      <c r="L2451" t="b">
        <v>0</v>
      </c>
      <c r="M2451">
        <v>120</v>
      </c>
      <c r="N2451" t="b">
        <v>1</v>
      </c>
      <c r="O2451" t="s">
        <v>8296</v>
      </c>
    </row>
    <row r="2452" spans="1:15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 s="12">
        <f t="shared" si="38"/>
        <v>41940.132638888885</v>
      </c>
      <c r="K2452">
        <v>1411177456</v>
      </c>
      <c r="L2452" t="b">
        <v>0</v>
      </c>
      <c r="M2452">
        <v>102</v>
      </c>
      <c r="N2452" t="b">
        <v>1</v>
      </c>
      <c r="O2452" t="s">
        <v>8296</v>
      </c>
    </row>
    <row r="2453" spans="1:15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 s="12">
        <f t="shared" si="38"/>
        <v>42799.908449074079</v>
      </c>
      <c r="K2453">
        <v>1487022490</v>
      </c>
      <c r="L2453" t="b">
        <v>0</v>
      </c>
      <c r="M2453">
        <v>186</v>
      </c>
      <c r="N2453" t="b">
        <v>1</v>
      </c>
      <c r="O2453" t="s">
        <v>8296</v>
      </c>
    </row>
    <row r="2454" spans="1:15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 s="12">
        <f t="shared" si="38"/>
        <v>42367.958333333328</v>
      </c>
      <c r="K2454">
        <v>1448914500</v>
      </c>
      <c r="L2454" t="b">
        <v>0</v>
      </c>
      <c r="M2454">
        <v>15</v>
      </c>
      <c r="N2454" t="b">
        <v>1</v>
      </c>
      <c r="O2454" t="s">
        <v>8296</v>
      </c>
    </row>
    <row r="2455" spans="1:15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 s="12">
        <f t="shared" si="38"/>
        <v>42768.692233796297</v>
      </c>
      <c r="K2455">
        <v>1483461409</v>
      </c>
      <c r="L2455" t="b">
        <v>0</v>
      </c>
      <c r="M2455">
        <v>67</v>
      </c>
      <c r="N2455" t="b">
        <v>1</v>
      </c>
      <c r="O2455" t="s">
        <v>8296</v>
      </c>
    </row>
    <row r="2456" spans="1:15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 s="12">
        <f t="shared" si="38"/>
        <v>42805.201481481483</v>
      </c>
      <c r="K2456">
        <v>1486183808</v>
      </c>
      <c r="L2456" t="b">
        <v>0</v>
      </c>
      <c r="M2456">
        <v>130</v>
      </c>
      <c r="N2456" t="b">
        <v>1</v>
      </c>
      <c r="O2456" t="s">
        <v>8296</v>
      </c>
    </row>
    <row r="2457" spans="1:15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 s="12">
        <f t="shared" si="38"/>
        <v>42480.781828703708</v>
      </c>
      <c r="K2457">
        <v>1458758750</v>
      </c>
      <c r="L2457" t="b">
        <v>0</v>
      </c>
      <c r="M2457">
        <v>16</v>
      </c>
      <c r="N2457" t="b">
        <v>1</v>
      </c>
      <c r="O2457" t="s">
        <v>8296</v>
      </c>
    </row>
    <row r="2458" spans="1:15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 s="12">
        <f t="shared" si="38"/>
        <v>42791.961099537039</v>
      </c>
      <c r="K2458">
        <v>1485471839</v>
      </c>
      <c r="L2458" t="b">
        <v>0</v>
      </c>
      <c r="M2458">
        <v>67</v>
      </c>
      <c r="N2458" t="b">
        <v>1</v>
      </c>
      <c r="O2458" t="s">
        <v>8296</v>
      </c>
    </row>
    <row r="2459" spans="1:15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 s="12">
        <f t="shared" si="38"/>
        <v>42453.560833333337</v>
      </c>
      <c r="K2459">
        <v>1456237656</v>
      </c>
      <c r="L2459" t="b">
        <v>0</v>
      </c>
      <c r="M2459">
        <v>124</v>
      </c>
      <c r="N2459" t="b">
        <v>1</v>
      </c>
      <c r="O2459" t="s">
        <v>8296</v>
      </c>
    </row>
    <row r="2460" spans="1:15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 s="12">
        <f t="shared" si="38"/>
        <v>42530.791666666672</v>
      </c>
      <c r="K2460">
        <v>1462481718</v>
      </c>
      <c r="L2460" t="b">
        <v>0</v>
      </c>
      <c r="M2460">
        <v>80</v>
      </c>
      <c r="N2460" t="b">
        <v>1</v>
      </c>
      <c r="O2460" t="s">
        <v>8296</v>
      </c>
    </row>
    <row r="2461" spans="1:15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 s="12">
        <f t="shared" si="38"/>
        <v>42452.595891203702</v>
      </c>
      <c r="K2461">
        <v>1454858285</v>
      </c>
      <c r="L2461" t="b">
        <v>0</v>
      </c>
      <c r="M2461">
        <v>282</v>
      </c>
      <c r="N2461" t="b">
        <v>1</v>
      </c>
      <c r="O2461" t="s">
        <v>8296</v>
      </c>
    </row>
    <row r="2462" spans="1:15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 s="12">
        <f t="shared" si="38"/>
        <v>42738.178472222222</v>
      </c>
      <c r="K2462">
        <v>1480480167</v>
      </c>
      <c r="L2462" t="b">
        <v>0</v>
      </c>
      <c r="M2462">
        <v>68</v>
      </c>
      <c r="N2462" t="b">
        <v>1</v>
      </c>
      <c r="O2462" t="s">
        <v>8296</v>
      </c>
    </row>
    <row r="2463" spans="1:15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 s="12">
        <f t="shared" si="38"/>
        <v>40817.125</v>
      </c>
      <c r="K2463">
        <v>1314577097</v>
      </c>
      <c r="L2463" t="b">
        <v>0</v>
      </c>
      <c r="M2463">
        <v>86</v>
      </c>
      <c r="N2463" t="b">
        <v>1</v>
      </c>
      <c r="O2463" t="s">
        <v>8277</v>
      </c>
    </row>
    <row r="2464" spans="1:15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 s="12">
        <f t="shared" si="38"/>
        <v>41109.186296296299</v>
      </c>
      <c r="K2464">
        <v>1340944096</v>
      </c>
      <c r="L2464" t="b">
        <v>0</v>
      </c>
      <c r="M2464">
        <v>115</v>
      </c>
      <c r="N2464" t="b">
        <v>1</v>
      </c>
      <c r="O2464" t="s">
        <v>8277</v>
      </c>
    </row>
    <row r="2465" spans="1:15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 s="12">
        <f t="shared" si="38"/>
        <v>41380.791666666664</v>
      </c>
      <c r="K2465">
        <v>1362710425</v>
      </c>
      <c r="L2465" t="b">
        <v>0</v>
      </c>
      <c r="M2465">
        <v>75</v>
      </c>
      <c r="N2465" t="b">
        <v>1</v>
      </c>
      <c r="O2465" t="s">
        <v>8277</v>
      </c>
    </row>
    <row r="2466" spans="1:15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 s="12">
        <f t="shared" si="38"/>
        <v>42277.811805555553</v>
      </c>
      <c r="K2466">
        <v>1441143397</v>
      </c>
      <c r="L2466" t="b">
        <v>0</v>
      </c>
      <c r="M2466">
        <v>43</v>
      </c>
      <c r="N2466" t="b">
        <v>1</v>
      </c>
      <c r="O2466" t="s">
        <v>8277</v>
      </c>
    </row>
    <row r="2467" spans="1:15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 s="12">
        <f t="shared" si="38"/>
        <v>41175.719305555554</v>
      </c>
      <c r="K2467">
        <v>1345828548</v>
      </c>
      <c r="L2467" t="b">
        <v>0</v>
      </c>
      <c r="M2467">
        <v>48</v>
      </c>
      <c r="N2467" t="b">
        <v>1</v>
      </c>
      <c r="O2467" t="s">
        <v>8277</v>
      </c>
    </row>
    <row r="2468" spans="1:15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 s="12">
        <f t="shared" si="38"/>
        <v>41403.102465277778</v>
      </c>
      <c r="K2468">
        <v>1365474453</v>
      </c>
      <c r="L2468" t="b">
        <v>0</v>
      </c>
      <c r="M2468">
        <v>52</v>
      </c>
      <c r="N2468" t="b">
        <v>1</v>
      </c>
      <c r="O2468" t="s">
        <v>8277</v>
      </c>
    </row>
    <row r="2469" spans="1:15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 s="12">
        <f t="shared" si="38"/>
        <v>41039.708333333336</v>
      </c>
      <c r="K2469">
        <v>1335473931</v>
      </c>
      <c r="L2469" t="b">
        <v>0</v>
      </c>
      <c r="M2469">
        <v>43</v>
      </c>
      <c r="N2469" t="b">
        <v>1</v>
      </c>
      <c r="O2469" t="s">
        <v>8277</v>
      </c>
    </row>
    <row r="2470" spans="1:15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 s="12">
        <f t="shared" si="38"/>
        <v>41210.208333333336</v>
      </c>
      <c r="K2470">
        <v>1348285321</v>
      </c>
      <c r="L2470" t="b">
        <v>0</v>
      </c>
      <c r="M2470">
        <v>58</v>
      </c>
      <c r="N2470" t="b">
        <v>1</v>
      </c>
      <c r="O2470" t="s">
        <v>8277</v>
      </c>
    </row>
    <row r="2471" spans="1:15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 s="12">
        <f t="shared" si="38"/>
        <v>40582.429733796293</v>
      </c>
      <c r="K2471">
        <v>1295000329</v>
      </c>
      <c r="L2471" t="b">
        <v>0</v>
      </c>
      <c r="M2471">
        <v>47</v>
      </c>
      <c r="N2471" t="b">
        <v>1</v>
      </c>
      <c r="O2471" t="s">
        <v>8277</v>
      </c>
    </row>
    <row r="2472" spans="1:15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 s="12">
        <f t="shared" si="38"/>
        <v>41053.07471064815</v>
      </c>
      <c r="K2472">
        <v>1335232055</v>
      </c>
      <c r="L2472" t="b">
        <v>0</v>
      </c>
      <c r="M2472">
        <v>36</v>
      </c>
      <c r="N2472" t="b">
        <v>1</v>
      </c>
      <c r="O2472" t="s">
        <v>8277</v>
      </c>
    </row>
    <row r="2473" spans="1:15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 s="12">
        <f t="shared" si="38"/>
        <v>40933.992962962962</v>
      </c>
      <c r="K2473">
        <v>1324079392</v>
      </c>
      <c r="L2473" t="b">
        <v>0</v>
      </c>
      <c r="M2473">
        <v>17</v>
      </c>
      <c r="N2473" t="b">
        <v>1</v>
      </c>
      <c r="O2473" t="s">
        <v>8277</v>
      </c>
    </row>
    <row r="2474" spans="1:15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 s="12">
        <f t="shared" si="38"/>
        <v>40425.043749999997</v>
      </c>
      <c r="K2474">
        <v>1277433980</v>
      </c>
      <c r="L2474" t="b">
        <v>0</v>
      </c>
      <c r="M2474">
        <v>104</v>
      </c>
      <c r="N2474" t="b">
        <v>1</v>
      </c>
      <c r="O2474" t="s">
        <v>8277</v>
      </c>
    </row>
    <row r="2475" spans="1:15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 s="12">
        <f t="shared" si="38"/>
        <v>41223.790150462963</v>
      </c>
      <c r="K2475">
        <v>1349978269</v>
      </c>
      <c r="L2475" t="b">
        <v>0</v>
      </c>
      <c r="M2475">
        <v>47</v>
      </c>
      <c r="N2475" t="b">
        <v>1</v>
      </c>
      <c r="O2475" t="s">
        <v>8277</v>
      </c>
    </row>
    <row r="2476" spans="1:15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 s="12">
        <f t="shared" si="38"/>
        <v>40462.011296296296</v>
      </c>
      <c r="K2476">
        <v>1282868176</v>
      </c>
      <c r="L2476" t="b">
        <v>0</v>
      </c>
      <c r="M2476">
        <v>38</v>
      </c>
      <c r="N2476" t="b">
        <v>1</v>
      </c>
      <c r="O2476" t="s">
        <v>8277</v>
      </c>
    </row>
    <row r="2477" spans="1:15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 s="12">
        <f t="shared" si="38"/>
        <v>40369.916666666664</v>
      </c>
      <c r="K2477">
        <v>1273647255</v>
      </c>
      <c r="L2477" t="b">
        <v>0</v>
      </c>
      <c r="M2477">
        <v>81</v>
      </c>
      <c r="N2477" t="b">
        <v>1</v>
      </c>
      <c r="O2477" t="s">
        <v>8277</v>
      </c>
    </row>
    <row r="2478" spans="1:15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 s="12">
        <f t="shared" si="38"/>
        <v>41946.370023148149</v>
      </c>
      <c r="K2478">
        <v>1412149970</v>
      </c>
      <c r="L2478" t="b">
        <v>0</v>
      </c>
      <c r="M2478">
        <v>55</v>
      </c>
      <c r="N2478" t="b">
        <v>1</v>
      </c>
      <c r="O2478" t="s">
        <v>8277</v>
      </c>
    </row>
    <row r="2479" spans="1:15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 s="12">
        <f t="shared" si="38"/>
        <v>41133.691493055558</v>
      </c>
      <c r="K2479">
        <v>1340901345</v>
      </c>
      <c r="L2479" t="b">
        <v>0</v>
      </c>
      <c r="M2479">
        <v>41</v>
      </c>
      <c r="N2479" t="b">
        <v>1</v>
      </c>
      <c r="O2479" t="s">
        <v>8277</v>
      </c>
    </row>
    <row r="2480" spans="1:15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 s="12">
        <f t="shared" si="38"/>
        <v>41287.950381944444</v>
      </c>
      <c r="K2480">
        <v>1355525313</v>
      </c>
      <c r="L2480" t="b">
        <v>0</v>
      </c>
      <c r="M2480">
        <v>79</v>
      </c>
      <c r="N2480" t="b">
        <v>1</v>
      </c>
      <c r="O2480" t="s">
        <v>8277</v>
      </c>
    </row>
    <row r="2481" spans="1:15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 s="12">
        <f t="shared" si="38"/>
        <v>41118.083333333336</v>
      </c>
      <c r="K2481">
        <v>1342545994</v>
      </c>
      <c r="L2481" t="b">
        <v>0</v>
      </c>
      <c r="M2481">
        <v>16</v>
      </c>
      <c r="N2481" t="b">
        <v>1</v>
      </c>
      <c r="O2481" t="s">
        <v>8277</v>
      </c>
    </row>
    <row r="2482" spans="1:15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 s="12">
        <f t="shared" si="38"/>
        <v>42287.936157407406</v>
      </c>
      <c r="K2482">
        <v>1439332084</v>
      </c>
      <c r="L2482" t="b">
        <v>0</v>
      </c>
      <c r="M2482">
        <v>8</v>
      </c>
      <c r="N2482" t="b">
        <v>1</v>
      </c>
      <c r="O2482" t="s">
        <v>8277</v>
      </c>
    </row>
    <row r="2483" spans="1:15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 s="12">
        <f t="shared" si="38"/>
        <v>41029.645925925928</v>
      </c>
      <c r="K2483">
        <v>1333207808</v>
      </c>
      <c r="L2483" t="b">
        <v>0</v>
      </c>
      <c r="M2483">
        <v>95</v>
      </c>
      <c r="N2483" t="b">
        <v>1</v>
      </c>
      <c r="O2483" t="s">
        <v>8277</v>
      </c>
    </row>
    <row r="2484" spans="1:15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 s="12">
        <f t="shared" si="38"/>
        <v>40756.782210648147</v>
      </c>
      <c r="K2484">
        <v>1308336383</v>
      </c>
      <c r="L2484" t="b">
        <v>0</v>
      </c>
      <c r="M2484">
        <v>25</v>
      </c>
      <c r="N2484" t="b">
        <v>1</v>
      </c>
      <c r="O2484" t="s">
        <v>8277</v>
      </c>
    </row>
    <row r="2485" spans="1:15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 s="12">
        <f t="shared" si="38"/>
        <v>41030.708368055552</v>
      </c>
      <c r="K2485">
        <v>1330711203</v>
      </c>
      <c r="L2485" t="b">
        <v>0</v>
      </c>
      <c r="M2485">
        <v>19</v>
      </c>
      <c r="N2485" t="b">
        <v>1</v>
      </c>
      <c r="O2485" t="s">
        <v>8277</v>
      </c>
    </row>
    <row r="2486" spans="1:15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 s="12">
        <f t="shared" si="38"/>
        <v>40801.916701388887</v>
      </c>
      <c r="K2486">
        <v>1313532003</v>
      </c>
      <c r="L2486" t="b">
        <v>0</v>
      </c>
      <c r="M2486">
        <v>90</v>
      </c>
      <c r="N2486" t="b">
        <v>1</v>
      </c>
      <c r="O2486" t="s">
        <v>8277</v>
      </c>
    </row>
    <row r="2487" spans="1:15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 s="12">
        <f t="shared" si="38"/>
        <v>40828.998599537037</v>
      </c>
      <c r="K2487">
        <v>1315439879</v>
      </c>
      <c r="L2487" t="b">
        <v>0</v>
      </c>
      <c r="M2487">
        <v>41</v>
      </c>
      <c r="N2487" t="b">
        <v>1</v>
      </c>
      <c r="O2487" t="s">
        <v>8277</v>
      </c>
    </row>
    <row r="2488" spans="1:15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 s="12">
        <f t="shared" si="38"/>
        <v>41021.708055555559</v>
      </c>
      <c r="K2488">
        <v>1332521976</v>
      </c>
      <c r="L2488" t="b">
        <v>0</v>
      </c>
      <c r="M2488">
        <v>30</v>
      </c>
      <c r="N2488" t="b">
        <v>1</v>
      </c>
      <c r="O2488" t="s">
        <v>8277</v>
      </c>
    </row>
    <row r="2489" spans="1:15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 s="12">
        <f t="shared" si="38"/>
        <v>41056.083298611113</v>
      </c>
      <c r="K2489">
        <v>1335491997</v>
      </c>
      <c r="L2489" t="b">
        <v>0</v>
      </c>
      <c r="M2489">
        <v>38</v>
      </c>
      <c r="N2489" t="b">
        <v>1</v>
      </c>
      <c r="O2489" t="s">
        <v>8277</v>
      </c>
    </row>
    <row r="2490" spans="1:15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 s="12">
        <f t="shared" si="38"/>
        <v>40863.674861111111</v>
      </c>
      <c r="K2490">
        <v>1318864308</v>
      </c>
      <c r="L2490" t="b">
        <v>0</v>
      </c>
      <c r="M2490">
        <v>65</v>
      </c>
      <c r="N2490" t="b">
        <v>1</v>
      </c>
      <c r="O2490" t="s">
        <v>8277</v>
      </c>
    </row>
    <row r="2491" spans="1:15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12">
        <f t="shared" si="38"/>
        <v>41403.690266203703</v>
      </c>
      <c r="K2491">
        <v>1365525239</v>
      </c>
      <c r="L2491" t="b">
        <v>0</v>
      </c>
      <c r="M2491">
        <v>75</v>
      </c>
      <c r="N2491" t="b">
        <v>1</v>
      </c>
      <c r="O2491" t="s">
        <v>8277</v>
      </c>
    </row>
    <row r="2492" spans="1:15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 s="12">
        <f t="shared" si="38"/>
        <v>41083.227731481486</v>
      </c>
      <c r="K2492">
        <v>1335245276</v>
      </c>
      <c r="L2492" t="b">
        <v>0</v>
      </c>
      <c r="M2492">
        <v>16</v>
      </c>
      <c r="N2492" t="b">
        <v>1</v>
      </c>
      <c r="O2492" t="s">
        <v>8277</v>
      </c>
    </row>
    <row r="2493" spans="1:15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 s="12">
        <f t="shared" si="38"/>
        <v>40559.077083333337</v>
      </c>
      <c r="K2493">
        <v>1293739714</v>
      </c>
      <c r="L2493" t="b">
        <v>0</v>
      </c>
      <c r="M2493">
        <v>10</v>
      </c>
      <c r="N2493" t="b">
        <v>1</v>
      </c>
      <c r="O2493" t="s">
        <v>8277</v>
      </c>
    </row>
    <row r="2494" spans="1:15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12">
        <f t="shared" si="38"/>
        <v>41076.415972222225</v>
      </c>
      <c r="K2494">
        <v>1335397188</v>
      </c>
      <c r="L2494" t="b">
        <v>0</v>
      </c>
      <c r="M2494">
        <v>27</v>
      </c>
      <c r="N2494" t="b">
        <v>1</v>
      </c>
      <c r="O2494" t="s">
        <v>8277</v>
      </c>
    </row>
    <row r="2495" spans="1:15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 s="12">
        <f t="shared" si="38"/>
        <v>41393.168287037035</v>
      </c>
      <c r="K2495">
        <v>1363320140</v>
      </c>
      <c r="L2495" t="b">
        <v>0</v>
      </c>
      <c r="M2495">
        <v>259</v>
      </c>
      <c r="N2495" t="b">
        <v>1</v>
      </c>
      <c r="O2495" t="s">
        <v>8277</v>
      </c>
    </row>
    <row r="2496" spans="1:15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 s="12">
        <f t="shared" si="38"/>
        <v>41052.645185185189</v>
      </c>
      <c r="K2496">
        <v>1335194944</v>
      </c>
      <c r="L2496" t="b">
        <v>0</v>
      </c>
      <c r="M2496">
        <v>39</v>
      </c>
      <c r="N2496" t="b">
        <v>1</v>
      </c>
      <c r="O2496" t="s">
        <v>8277</v>
      </c>
    </row>
    <row r="2497" spans="1:15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 s="12">
        <f t="shared" si="38"/>
        <v>41066.946469907409</v>
      </c>
      <c r="K2497">
        <v>1336430575</v>
      </c>
      <c r="L2497" t="b">
        <v>0</v>
      </c>
      <c r="M2497">
        <v>42</v>
      </c>
      <c r="N2497" t="b">
        <v>1</v>
      </c>
      <c r="O2497" t="s">
        <v>8277</v>
      </c>
    </row>
    <row r="2498" spans="1:15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 s="12">
        <f t="shared" si="38"/>
        <v>41362.954768518517</v>
      </c>
      <c r="K2498">
        <v>1361577292</v>
      </c>
      <c r="L2498" t="b">
        <v>0</v>
      </c>
      <c r="M2498">
        <v>10</v>
      </c>
      <c r="N2498" t="b">
        <v>1</v>
      </c>
      <c r="O2498" t="s">
        <v>8277</v>
      </c>
    </row>
    <row r="2499" spans="1:15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 s="12">
        <f t="shared" ref="J2499:J2562" si="39">(I2499/86400)+DATE(1970,1,1)</f>
        <v>40760.878912037035</v>
      </c>
      <c r="K2499">
        <v>1309986338</v>
      </c>
      <c r="L2499" t="b">
        <v>0</v>
      </c>
      <c r="M2499">
        <v>56</v>
      </c>
      <c r="N2499" t="b">
        <v>1</v>
      </c>
      <c r="O2499" t="s">
        <v>8277</v>
      </c>
    </row>
    <row r="2500" spans="1:15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 s="12">
        <f t="shared" si="39"/>
        <v>42031.967442129629</v>
      </c>
      <c r="K2500">
        <v>1421190787</v>
      </c>
      <c r="L2500" t="b">
        <v>0</v>
      </c>
      <c r="M2500">
        <v>20</v>
      </c>
      <c r="N2500" t="b">
        <v>1</v>
      </c>
      <c r="O2500" t="s">
        <v>8277</v>
      </c>
    </row>
    <row r="2501" spans="1:15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 s="12">
        <f t="shared" si="39"/>
        <v>41274.75</v>
      </c>
      <c r="K2501">
        <v>1352820837</v>
      </c>
      <c r="L2501" t="b">
        <v>0</v>
      </c>
      <c r="M2501">
        <v>170</v>
      </c>
      <c r="N2501" t="b">
        <v>1</v>
      </c>
      <c r="O2501" t="s">
        <v>8277</v>
      </c>
    </row>
    <row r="2502" spans="1:15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 s="12">
        <f t="shared" si="39"/>
        <v>41083.772858796292</v>
      </c>
      <c r="K2502">
        <v>1337884375</v>
      </c>
      <c r="L2502" t="b">
        <v>0</v>
      </c>
      <c r="M2502">
        <v>29</v>
      </c>
      <c r="N2502" t="b">
        <v>1</v>
      </c>
      <c r="O2502" t="s">
        <v>8277</v>
      </c>
    </row>
    <row r="2503" spans="1:15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 s="12">
        <f t="shared" si="39"/>
        <v>42274.776666666672</v>
      </c>
      <c r="K2503">
        <v>1440787104</v>
      </c>
      <c r="L2503" t="b">
        <v>0</v>
      </c>
      <c r="M2503">
        <v>7</v>
      </c>
      <c r="N2503" t="b">
        <v>0</v>
      </c>
      <c r="O2503" t="s">
        <v>8297</v>
      </c>
    </row>
    <row r="2504" spans="1:15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 s="12">
        <f t="shared" si="39"/>
        <v>41903.825439814813</v>
      </c>
      <c r="K2504">
        <v>1407440918</v>
      </c>
      <c r="L2504" t="b">
        <v>0</v>
      </c>
      <c r="M2504">
        <v>5</v>
      </c>
      <c r="N2504" t="b">
        <v>0</v>
      </c>
      <c r="O2504" t="s">
        <v>8297</v>
      </c>
    </row>
    <row r="2505" spans="1:15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 s="12">
        <f t="shared" si="39"/>
        <v>42528.879166666666</v>
      </c>
      <c r="K2505">
        <v>1462743308</v>
      </c>
      <c r="L2505" t="b">
        <v>0</v>
      </c>
      <c r="M2505">
        <v>0</v>
      </c>
      <c r="N2505" t="b">
        <v>0</v>
      </c>
      <c r="O2505" t="s">
        <v>8297</v>
      </c>
    </row>
    <row r="2506" spans="1:15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 s="12">
        <f t="shared" si="39"/>
        <v>41958.057106481487</v>
      </c>
      <c r="K2506">
        <v>1413418934</v>
      </c>
      <c r="L2506" t="b">
        <v>0</v>
      </c>
      <c r="M2506">
        <v>0</v>
      </c>
      <c r="N2506" t="b">
        <v>0</v>
      </c>
      <c r="O2506" t="s">
        <v>8297</v>
      </c>
    </row>
    <row r="2507" spans="1:15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 s="12">
        <f t="shared" si="39"/>
        <v>42077.014074074075</v>
      </c>
      <c r="K2507">
        <v>1423704016</v>
      </c>
      <c r="L2507" t="b">
        <v>0</v>
      </c>
      <c r="M2507">
        <v>0</v>
      </c>
      <c r="N2507" t="b">
        <v>0</v>
      </c>
      <c r="O2507" t="s">
        <v>8297</v>
      </c>
    </row>
    <row r="2508" spans="1:15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 s="12">
        <f t="shared" si="39"/>
        <v>42280.875</v>
      </c>
      <c r="K2508">
        <v>1441955269</v>
      </c>
      <c r="L2508" t="b">
        <v>0</v>
      </c>
      <c r="M2508">
        <v>2</v>
      </c>
      <c r="N2508" t="b">
        <v>0</v>
      </c>
      <c r="O2508" t="s">
        <v>8297</v>
      </c>
    </row>
    <row r="2509" spans="1:15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 s="12">
        <f t="shared" si="39"/>
        <v>42135.072962962964</v>
      </c>
      <c r="K2509">
        <v>1428716704</v>
      </c>
      <c r="L2509" t="b">
        <v>0</v>
      </c>
      <c r="M2509">
        <v>0</v>
      </c>
      <c r="N2509" t="b">
        <v>0</v>
      </c>
      <c r="O2509" t="s">
        <v>8297</v>
      </c>
    </row>
    <row r="2510" spans="1:15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 s="12">
        <f t="shared" si="39"/>
        <v>41865.951782407406</v>
      </c>
      <c r="K2510">
        <v>1405464634</v>
      </c>
      <c r="L2510" t="b">
        <v>0</v>
      </c>
      <c r="M2510">
        <v>0</v>
      </c>
      <c r="N2510" t="b">
        <v>0</v>
      </c>
      <c r="O2510" t="s">
        <v>8297</v>
      </c>
    </row>
    <row r="2511" spans="1:15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 s="12">
        <f t="shared" si="39"/>
        <v>42114.767928240741</v>
      </c>
      <c r="K2511">
        <v>1424719549</v>
      </c>
      <c r="L2511" t="b">
        <v>0</v>
      </c>
      <c r="M2511">
        <v>28</v>
      </c>
      <c r="N2511" t="b">
        <v>0</v>
      </c>
      <c r="O2511" t="s">
        <v>8297</v>
      </c>
    </row>
    <row r="2512" spans="1:15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 s="12">
        <f t="shared" si="39"/>
        <v>42138.997361111113</v>
      </c>
      <c r="K2512">
        <v>1426463772</v>
      </c>
      <c r="L2512" t="b">
        <v>0</v>
      </c>
      <c r="M2512">
        <v>2</v>
      </c>
      <c r="N2512" t="b">
        <v>0</v>
      </c>
      <c r="O2512" t="s">
        <v>8297</v>
      </c>
    </row>
    <row r="2513" spans="1:15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 s="12">
        <f t="shared" si="39"/>
        <v>42401.446909722217</v>
      </c>
      <c r="K2513">
        <v>1451731413</v>
      </c>
      <c r="L2513" t="b">
        <v>0</v>
      </c>
      <c r="M2513">
        <v>0</v>
      </c>
      <c r="N2513" t="b">
        <v>0</v>
      </c>
      <c r="O2513" t="s">
        <v>8297</v>
      </c>
    </row>
    <row r="2514" spans="1:15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 s="12">
        <f t="shared" si="39"/>
        <v>41986.876863425925</v>
      </c>
      <c r="K2514">
        <v>1417208561</v>
      </c>
      <c r="L2514" t="b">
        <v>0</v>
      </c>
      <c r="M2514">
        <v>0</v>
      </c>
      <c r="N2514" t="b">
        <v>0</v>
      </c>
      <c r="O2514" t="s">
        <v>8297</v>
      </c>
    </row>
    <row r="2515" spans="1:15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 s="12">
        <f t="shared" si="39"/>
        <v>42792.00681712963</v>
      </c>
      <c r="K2515">
        <v>1482883789</v>
      </c>
      <c r="L2515" t="b">
        <v>0</v>
      </c>
      <c r="M2515">
        <v>0</v>
      </c>
      <c r="N2515" t="b">
        <v>0</v>
      </c>
      <c r="O2515" t="s">
        <v>8297</v>
      </c>
    </row>
    <row r="2516" spans="1:15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 s="12">
        <f t="shared" si="39"/>
        <v>41871.389780092592</v>
      </c>
      <c r="K2516">
        <v>1407057677</v>
      </c>
      <c r="L2516" t="b">
        <v>0</v>
      </c>
      <c r="M2516">
        <v>4</v>
      </c>
      <c r="N2516" t="b">
        <v>0</v>
      </c>
      <c r="O2516" t="s">
        <v>8297</v>
      </c>
    </row>
    <row r="2517" spans="1:15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 s="12">
        <f t="shared" si="39"/>
        <v>42057.839733796296</v>
      </c>
      <c r="K2517">
        <v>1422043753</v>
      </c>
      <c r="L2517" t="b">
        <v>0</v>
      </c>
      <c r="M2517">
        <v>12</v>
      </c>
      <c r="N2517" t="b">
        <v>0</v>
      </c>
      <c r="O2517" t="s">
        <v>8297</v>
      </c>
    </row>
    <row r="2518" spans="1:15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 s="12">
        <f t="shared" si="39"/>
        <v>41972.6950462963</v>
      </c>
      <c r="K2518">
        <v>1414683652</v>
      </c>
      <c r="L2518" t="b">
        <v>0</v>
      </c>
      <c r="M2518">
        <v>0</v>
      </c>
      <c r="N2518" t="b">
        <v>0</v>
      </c>
      <c r="O2518" t="s">
        <v>8297</v>
      </c>
    </row>
    <row r="2519" spans="1:15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 s="12">
        <f t="shared" si="39"/>
        <v>42082.760763888888</v>
      </c>
      <c r="K2519">
        <v>1424200530</v>
      </c>
      <c r="L2519" t="b">
        <v>0</v>
      </c>
      <c r="M2519">
        <v>33</v>
      </c>
      <c r="N2519" t="b">
        <v>0</v>
      </c>
      <c r="O2519" t="s">
        <v>8297</v>
      </c>
    </row>
    <row r="2520" spans="1:15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 s="12">
        <f t="shared" si="39"/>
        <v>41956.722546296296</v>
      </c>
      <c r="K2520">
        <v>1413303628</v>
      </c>
      <c r="L2520" t="b">
        <v>0</v>
      </c>
      <c r="M2520">
        <v>0</v>
      </c>
      <c r="N2520" t="b">
        <v>0</v>
      </c>
      <c r="O2520" t="s">
        <v>8297</v>
      </c>
    </row>
    <row r="2521" spans="1:15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 s="12">
        <f t="shared" si="39"/>
        <v>41839.155138888891</v>
      </c>
      <c r="K2521">
        <v>1403149404</v>
      </c>
      <c r="L2521" t="b">
        <v>0</v>
      </c>
      <c r="M2521">
        <v>4</v>
      </c>
      <c r="N2521" t="b">
        <v>0</v>
      </c>
      <c r="O2521" t="s">
        <v>8297</v>
      </c>
    </row>
    <row r="2522" spans="1:15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 s="12">
        <f t="shared" si="39"/>
        <v>42658.806250000001</v>
      </c>
      <c r="K2522">
        <v>1472567085</v>
      </c>
      <c r="L2522" t="b">
        <v>0</v>
      </c>
      <c r="M2522">
        <v>0</v>
      </c>
      <c r="N2522" t="b">
        <v>0</v>
      </c>
      <c r="O2522" t="s">
        <v>8297</v>
      </c>
    </row>
    <row r="2523" spans="1:15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 s="12">
        <f t="shared" si="39"/>
        <v>42290.967835648145</v>
      </c>
      <c r="K2523">
        <v>1442963621</v>
      </c>
      <c r="L2523" t="b">
        <v>0</v>
      </c>
      <c r="M2523">
        <v>132</v>
      </c>
      <c r="N2523" t="b">
        <v>1</v>
      </c>
      <c r="O2523" t="s">
        <v>8298</v>
      </c>
    </row>
    <row r="2524" spans="1:15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 s="12">
        <f t="shared" si="39"/>
        <v>42482.619444444441</v>
      </c>
      <c r="K2524">
        <v>1459431960</v>
      </c>
      <c r="L2524" t="b">
        <v>0</v>
      </c>
      <c r="M2524">
        <v>27</v>
      </c>
      <c r="N2524" t="b">
        <v>1</v>
      </c>
      <c r="O2524" t="s">
        <v>8298</v>
      </c>
    </row>
    <row r="2525" spans="1:15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 s="12">
        <f t="shared" si="39"/>
        <v>41961.017268518517</v>
      </c>
      <c r="K2525">
        <v>1413674692</v>
      </c>
      <c r="L2525" t="b">
        <v>0</v>
      </c>
      <c r="M2525">
        <v>26</v>
      </c>
      <c r="N2525" t="b">
        <v>1</v>
      </c>
      <c r="O2525" t="s">
        <v>8298</v>
      </c>
    </row>
    <row r="2526" spans="1:15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 s="12">
        <f t="shared" si="39"/>
        <v>41994.1875</v>
      </c>
      <c r="K2526">
        <v>1416338557</v>
      </c>
      <c r="L2526" t="b">
        <v>0</v>
      </c>
      <c r="M2526">
        <v>43</v>
      </c>
      <c r="N2526" t="b">
        <v>1</v>
      </c>
      <c r="O2526" t="s">
        <v>8298</v>
      </c>
    </row>
    <row r="2527" spans="1:15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 s="12">
        <f t="shared" si="39"/>
        <v>41088.844571759255</v>
      </c>
      <c r="K2527">
        <v>1338322571</v>
      </c>
      <c r="L2527" t="b">
        <v>0</v>
      </c>
      <c r="M2527">
        <v>80</v>
      </c>
      <c r="N2527" t="b">
        <v>1</v>
      </c>
      <c r="O2527" t="s">
        <v>8298</v>
      </c>
    </row>
    <row r="2528" spans="1:15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 s="12">
        <f t="shared" si="39"/>
        <v>41981.207638888889</v>
      </c>
      <c r="K2528">
        <v>1415585474</v>
      </c>
      <c r="L2528" t="b">
        <v>0</v>
      </c>
      <c r="M2528">
        <v>33</v>
      </c>
      <c r="N2528" t="b">
        <v>1</v>
      </c>
      <c r="O2528" t="s">
        <v>8298</v>
      </c>
    </row>
    <row r="2529" spans="1:15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 s="12">
        <f t="shared" si="39"/>
        <v>41565.165972222225</v>
      </c>
      <c r="K2529">
        <v>1380477691</v>
      </c>
      <c r="L2529" t="b">
        <v>0</v>
      </c>
      <c r="M2529">
        <v>71</v>
      </c>
      <c r="N2529" t="b">
        <v>1</v>
      </c>
      <c r="O2529" t="s">
        <v>8298</v>
      </c>
    </row>
    <row r="2530" spans="1:15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 s="12">
        <f t="shared" si="39"/>
        <v>42236.458333333328</v>
      </c>
      <c r="K2530">
        <v>1438459303</v>
      </c>
      <c r="L2530" t="b">
        <v>0</v>
      </c>
      <c r="M2530">
        <v>81</v>
      </c>
      <c r="N2530" t="b">
        <v>1</v>
      </c>
      <c r="O2530" t="s">
        <v>8298</v>
      </c>
    </row>
    <row r="2531" spans="1:15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 s="12">
        <f t="shared" si="39"/>
        <v>40993.0390625</v>
      </c>
      <c r="K2531">
        <v>1328752575</v>
      </c>
      <c r="L2531" t="b">
        <v>0</v>
      </c>
      <c r="M2531">
        <v>76</v>
      </c>
      <c r="N2531" t="b">
        <v>1</v>
      </c>
      <c r="O2531" t="s">
        <v>8298</v>
      </c>
    </row>
    <row r="2532" spans="1:15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 s="12">
        <f t="shared" si="39"/>
        <v>42114.201388888891</v>
      </c>
      <c r="K2532">
        <v>1426711505</v>
      </c>
      <c r="L2532" t="b">
        <v>0</v>
      </c>
      <c r="M2532">
        <v>48</v>
      </c>
      <c r="N2532" t="b">
        <v>1</v>
      </c>
      <c r="O2532" t="s">
        <v>8298</v>
      </c>
    </row>
    <row r="2533" spans="1:15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 s="12">
        <f t="shared" si="39"/>
        <v>42231.165972222225</v>
      </c>
      <c r="K2533">
        <v>1437668354</v>
      </c>
      <c r="L2533" t="b">
        <v>0</v>
      </c>
      <c r="M2533">
        <v>61</v>
      </c>
      <c r="N2533" t="b">
        <v>1</v>
      </c>
      <c r="O2533" t="s">
        <v>8298</v>
      </c>
    </row>
    <row r="2534" spans="1:15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 s="12">
        <f t="shared" si="39"/>
        <v>41137.849143518521</v>
      </c>
      <c r="K2534">
        <v>1342556566</v>
      </c>
      <c r="L2534" t="b">
        <v>0</v>
      </c>
      <c r="M2534">
        <v>60</v>
      </c>
      <c r="N2534" t="b">
        <v>1</v>
      </c>
      <c r="O2534" t="s">
        <v>8298</v>
      </c>
    </row>
    <row r="2535" spans="1:15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 s="12">
        <f t="shared" si="39"/>
        <v>41334.750787037039</v>
      </c>
      <c r="K2535">
        <v>1359568911</v>
      </c>
      <c r="L2535" t="b">
        <v>0</v>
      </c>
      <c r="M2535">
        <v>136</v>
      </c>
      <c r="N2535" t="b">
        <v>1</v>
      </c>
      <c r="O2535" t="s">
        <v>8298</v>
      </c>
    </row>
    <row r="2536" spans="1:15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 s="12">
        <f t="shared" si="39"/>
        <v>40179.25</v>
      </c>
      <c r="K2536">
        <v>1257871712</v>
      </c>
      <c r="L2536" t="b">
        <v>0</v>
      </c>
      <c r="M2536">
        <v>14</v>
      </c>
      <c r="N2536" t="b">
        <v>1</v>
      </c>
      <c r="O2536" t="s">
        <v>8298</v>
      </c>
    </row>
    <row r="2537" spans="1:15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 s="12">
        <f t="shared" si="39"/>
        <v>41974.832696759258</v>
      </c>
      <c r="K2537">
        <v>1414781945</v>
      </c>
      <c r="L2537" t="b">
        <v>0</v>
      </c>
      <c r="M2537">
        <v>78</v>
      </c>
      <c r="N2537" t="b">
        <v>1</v>
      </c>
      <c r="O2537" t="s">
        <v>8298</v>
      </c>
    </row>
    <row r="2538" spans="1:15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 s="12">
        <f t="shared" si="39"/>
        <v>41485.106087962966</v>
      </c>
      <c r="K2538">
        <v>1373337166</v>
      </c>
      <c r="L2538" t="b">
        <v>0</v>
      </c>
      <c r="M2538">
        <v>4</v>
      </c>
      <c r="N2538" t="b">
        <v>1</v>
      </c>
      <c r="O2538" t="s">
        <v>8298</v>
      </c>
    </row>
    <row r="2539" spans="1:15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 s="12">
        <f t="shared" si="39"/>
        <v>40756.648784722223</v>
      </c>
      <c r="K2539">
        <v>1307028855</v>
      </c>
      <c r="L2539" t="b">
        <v>0</v>
      </c>
      <c r="M2539">
        <v>11</v>
      </c>
      <c r="N2539" t="b">
        <v>1</v>
      </c>
      <c r="O2539" t="s">
        <v>8298</v>
      </c>
    </row>
    <row r="2540" spans="1:15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 s="12">
        <f t="shared" si="39"/>
        <v>41329.207638888889</v>
      </c>
      <c r="K2540">
        <v>1359029661</v>
      </c>
      <c r="L2540" t="b">
        <v>0</v>
      </c>
      <c r="M2540">
        <v>185</v>
      </c>
      <c r="N2540" t="b">
        <v>1</v>
      </c>
      <c r="O2540" t="s">
        <v>8298</v>
      </c>
    </row>
    <row r="2541" spans="1:15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 s="12">
        <f t="shared" si="39"/>
        <v>42037.902222222227</v>
      </c>
      <c r="K2541">
        <v>1417729152</v>
      </c>
      <c r="L2541" t="b">
        <v>0</v>
      </c>
      <c r="M2541">
        <v>59</v>
      </c>
      <c r="N2541" t="b">
        <v>1</v>
      </c>
      <c r="O2541" t="s">
        <v>8298</v>
      </c>
    </row>
    <row r="2542" spans="1:15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 s="12">
        <f t="shared" si="39"/>
        <v>40845.675011574072</v>
      </c>
      <c r="K2542">
        <v>1314720721</v>
      </c>
      <c r="L2542" t="b">
        <v>0</v>
      </c>
      <c r="M2542">
        <v>27</v>
      </c>
      <c r="N2542" t="b">
        <v>1</v>
      </c>
      <c r="O2542" t="s">
        <v>8298</v>
      </c>
    </row>
    <row r="2543" spans="1:15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 s="12">
        <f t="shared" si="39"/>
        <v>41543.449282407411</v>
      </c>
      <c r="K2543">
        <v>1375008418</v>
      </c>
      <c r="L2543" t="b">
        <v>0</v>
      </c>
      <c r="M2543">
        <v>63</v>
      </c>
      <c r="N2543" t="b">
        <v>1</v>
      </c>
      <c r="O2543" t="s">
        <v>8298</v>
      </c>
    </row>
    <row r="2544" spans="1:15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 s="12">
        <f t="shared" si="39"/>
        <v>41548.165972222225</v>
      </c>
      <c r="K2544">
        <v>1377252857</v>
      </c>
      <c r="L2544" t="b">
        <v>0</v>
      </c>
      <c r="M2544">
        <v>13</v>
      </c>
      <c r="N2544" t="b">
        <v>1</v>
      </c>
      <c r="O2544" t="s">
        <v>8298</v>
      </c>
    </row>
    <row r="2545" spans="1:15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 s="12">
        <f t="shared" si="39"/>
        <v>40545.125</v>
      </c>
      <c r="K2545">
        <v>1291257298</v>
      </c>
      <c r="L2545" t="b">
        <v>0</v>
      </c>
      <c r="M2545">
        <v>13</v>
      </c>
      <c r="N2545" t="b">
        <v>1</v>
      </c>
      <c r="O2545" t="s">
        <v>8298</v>
      </c>
    </row>
    <row r="2546" spans="1:15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 s="12">
        <f t="shared" si="39"/>
        <v>41098.520474537036</v>
      </c>
      <c r="K2546">
        <v>1339158569</v>
      </c>
      <c r="L2546" t="b">
        <v>0</v>
      </c>
      <c r="M2546">
        <v>57</v>
      </c>
      <c r="N2546" t="b">
        <v>1</v>
      </c>
      <c r="O2546" t="s">
        <v>8298</v>
      </c>
    </row>
    <row r="2547" spans="1:15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 s="12">
        <f t="shared" si="39"/>
        <v>42062.020833333328</v>
      </c>
      <c r="K2547">
        <v>1421983138</v>
      </c>
      <c r="L2547" t="b">
        <v>0</v>
      </c>
      <c r="M2547">
        <v>61</v>
      </c>
      <c r="N2547" t="b">
        <v>1</v>
      </c>
      <c r="O2547" t="s">
        <v>8298</v>
      </c>
    </row>
    <row r="2548" spans="1:15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 s="12">
        <f t="shared" si="39"/>
        <v>41552.208333333336</v>
      </c>
      <c r="K2548">
        <v>1378586179</v>
      </c>
      <c r="L2548" t="b">
        <v>0</v>
      </c>
      <c r="M2548">
        <v>65</v>
      </c>
      <c r="N2548" t="b">
        <v>1</v>
      </c>
      <c r="O2548" t="s">
        <v>8298</v>
      </c>
    </row>
    <row r="2549" spans="1:15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 s="12">
        <f t="shared" si="39"/>
        <v>41003.731516203705</v>
      </c>
      <c r="K2549">
        <v>1330972403</v>
      </c>
      <c r="L2549" t="b">
        <v>0</v>
      </c>
      <c r="M2549">
        <v>134</v>
      </c>
      <c r="N2549" t="b">
        <v>1</v>
      </c>
      <c r="O2549" t="s">
        <v>8298</v>
      </c>
    </row>
    <row r="2550" spans="1:15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 s="12">
        <f t="shared" si="39"/>
        <v>42643.185416666667</v>
      </c>
      <c r="K2550">
        <v>1473087637</v>
      </c>
      <c r="L2550" t="b">
        <v>0</v>
      </c>
      <c r="M2550">
        <v>37</v>
      </c>
      <c r="N2550" t="b">
        <v>1</v>
      </c>
      <c r="O2550" t="s">
        <v>8298</v>
      </c>
    </row>
    <row r="2551" spans="1:15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 s="12">
        <f t="shared" si="39"/>
        <v>41425.708333333336</v>
      </c>
      <c r="K2551">
        <v>1366999870</v>
      </c>
      <c r="L2551" t="b">
        <v>0</v>
      </c>
      <c r="M2551">
        <v>37</v>
      </c>
      <c r="N2551" t="b">
        <v>1</v>
      </c>
      <c r="O2551" t="s">
        <v>8298</v>
      </c>
    </row>
    <row r="2552" spans="1:15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 s="12">
        <f t="shared" si="39"/>
        <v>42285.165972222225</v>
      </c>
      <c r="K2552">
        <v>1439392406</v>
      </c>
      <c r="L2552" t="b">
        <v>0</v>
      </c>
      <c r="M2552">
        <v>150</v>
      </c>
      <c r="N2552" t="b">
        <v>1</v>
      </c>
      <c r="O2552" t="s">
        <v>8298</v>
      </c>
    </row>
    <row r="2553" spans="1:15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 s="12">
        <f t="shared" si="39"/>
        <v>40989.866666666669</v>
      </c>
      <c r="K2553">
        <v>1329890585</v>
      </c>
      <c r="L2553" t="b">
        <v>0</v>
      </c>
      <c r="M2553">
        <v>56</v>
      </c>
      <c r="N2553" t="b">
        <v>1</v>
      </c>
      <c r="O2553" t="s">
        <v>8298</v>
      </c>
    </row>
    <row r="2554" spans="1:15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 s="12">
        <f t="shared" si="39"/>
        <v>42799.809965277775</v>
      </c>
      <c r="K2554">
        <v>1486149981</v>
      </c>
      <c r="L2554" t="b">
        <v>0</v>
      </c>
      <c r="M2554">
        <v>18</v>
      </c>
      <c r="N2554" t="b">
        <v>1</v>
      </c>
      <c r="O2554" t="s">
        <v>8298</v>
      </c>
    </row>
    <row r="2555" spans="1:15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 s="12">
        <f t="shared" si="39"/>
        <v>41173.199155092589</v>
      </c>
      <c r="K2555">
        <v>1343018807</v>
      </c>
      <c r="L2555" t="b">
        <v>0</v>
      </c>
      <c r="M2555">
        <v>60</v>
      </c>
      <c r="N2555" t="b">
        <v>1</v>
      </c>
      <c r="O2555" t="s">
        <v>8298</v>
      </c>
    </row>
    <row r="2556" spans="1:15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 s="12">
        <f t="shared" si="39"/>
        <v>42156.165972222225</v>
      </c>
      <c r="K2556">
        <v>1430445163</v>
      </c>
      <c r="L2556" t="b">
        <v>0</v>
      </c>
      <c r="M2556">
        <v>67</v>
      </c>
      <c r="N2556" t="b">
        <v>1</v>
      </c>
      <c r="O2556" t="s">
        <v>8298</v>
      </c>
    </row>
    <row r="2557" spans="1:15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 s="12">
        <f t="shared" si="39"/>
        <v>41057.655011574076</v>
      </c>
      <c r="K2557">
        <v>1335541393</v>
      </c>
      <c r="L2557" t="b">
        <v>0</v>
      </c>
      <c r="M2557">
        <v>35</v>
      </c>
      <c r="N2557" t="b">
        <v>1</v>
      </c>
      <c r="O2557" t="s">
        <v>8298</v>
      </c>
    </row>
    <row r="2558" spans="1:15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 s="12">
        <f t="shared" si="39"/>
        <v>41267.991400462961</v>
      </c>
      <c r="K2558">
        <v>1352504857</v>
      </c>
      <c r="L2558" t="b">
        <v>0</v>
      </c>
      <c r="M2558">
        <v>34</v>
      </c>
      <c r="N2558" t="b">
        <v>1</v>
      </c>
      <c r="O2558" t="s">
        <v>8298</v>
      </c>
    </row>
    <row r="2559" spans="1:15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 s="12">
        <f t="shared" si="39"/>
        <v>41774.745208333334</v>
      </c>
      <c r="K2559">
        <v>1397584386</v>
      </c>
      <c r="L2559" t="b">
        <v>0</v>
      </c>
      <c r="M2559">
        <v>36</v>
      </c>
      <c r="N2559" t="b">
        <v>1</v>
      </c>
      <c r="O2559" t="s">
        <v>8298</v>
      </c>
    </row>
    <row r="2560" spans="1:15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 s="12">
        <f t="shared" si="39"/>
        <v>42125.582638888889</v>
      </c>
      <c r="K2560">
        <v>1427747906</v>
      </c>
      <c r="L2560" t="b">
        <v>0</v>
      </c>
      <c r="M2560">
        <v>18</v>
      </c>
      <c r="N2560" t="b">
        <v>1</v>
      </c>
      <c r="O2560" t="s">
        <v>8298</v>
      </c>
    </row>
    <row r="2561" spans="1:15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 s="12">
        <f t="shared" si="39"/>
        <v>40862.817361111112</v>
      </c>
      <c r="K2561">
        <v>1318539484</v>
      </c>
      <c r="L2561" t="b">
        <v>0</v>
      </c>
      <c r="M2561">
        <v>25</v>
      </c>
      <c r="N2561" t="b">
        <v>1</v>
      </c>
      <c r="O2561" t="s">
        <v>8298</v>
      </c>
    </row>
    <row r="2562" spans="1:15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 s="12">
        <f t="shared" si="39"/>
        <v>42069.951087962967</v>
      </c>
      <c r="K2562">
        <v>1423090174</v>
      </c>
      <c r="L2562" t="b">
        <v>0</v>
      </c>
      <c r="M2562">
        <v>21</v>
      </c>
      <c r="N2562" t="b">
        <v>1</v>
      </c>
      <c r="O2562" t="s">
        <v>8298</v>
      </c>
    </row>
    <row r="2563" spans="1:15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 s="12">
        <f t="shared" ref="J2563:J2626" si="40">(I2563/86400)+DATE(1970,1,1)</f>
        <v>42290.528807870374</v>
      </c>
      <c r="K2563">
        <v>1442148089</v>
      </c>
      <c r="L2563" t="b">
        <v>0</v>
      </c>
      <c r="M2563">
        <v>0</v>
      </c>
      <c r="N2563" t="b">
        <v>0</v>
      </c>
      <c r="O2563" t="s">
        <v>8282</v>
      </c>
    </row>
    <row r="2564" spans="1:15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 s="12">
        <f t="shared" si="40"/>
        <v>42654.524756944447</v>
      </c>
      <c r="K2564">
        <v>1471005339</v>
      </c>
      <c r="L2564" t="b">
        <v>0</v>
      </c>
      <c r="M2564">
        <v>3</v>
      </c>
      <c r="N2564" t="b">
        <v>0</v>
      </c>
      <c r="O2564" t="s">
        <v>8282</v>
      </c>
    </row>
    <row r="2565" spans="1:15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 s="12">
        <f t="shared" si="40"/>
        <v>42215.139479166668</v>
      </c>
      <c r="K2565">
        <v>1433042451</v>
      </c>
      <c r="L2565" t="b">
        <v>0</v>
      </c>
      <c r="M2565">
        <v>0</v>
      </c>
      <c r="N2565" t="b">
        <v>0</v>
      </c>
      <c r="O2565" t="s">
        <v>8282</v>
      </c>
    </row>
    <row r="2566" spans="1:15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 s="12">
        <f t="shared" si="40"/>
        <v>41852.040497685186</v>
      </c>
      <c r="K2566">
        <v>1404262699</v>
      </c>
      <c r="L2566" t="b">
        <v>0</v>
      </c>
      <c r="M2566">
        <v>0</v>
      </c>
      <c r="N2566" t="b">
        <v>0</v>
      </c>
      <c r="O2566" t="s">
        <v>8282</v>
      </c>
    </row>
    <row r="2567" spans="1:15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 s="12">
        <f t="shared" si="40"/>
        <v>42499.868055555555</v>
      </c>
      <c r="K2567">
        <v>1457710589</v>
      </c>
      <c r="L2567" t="b">
        <v>0</v>
      </c>
      <c r="M2567">
        <v>1</v>
      </c>
      <c r="N2567" t="b">
        <v>0</v>
      </c>
      <c r="O2567" t="s">
        <v>8282</v>
      </c>
    </row>
    <row r="2568" spans="1:15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 s="12">
        <f t="shared" si="40"/>
        <v>41872.980879629627</v>
      </c>
      <c r="K2568">
        <v>1406071948</v>
      </c>
      <c r="L2568" t="b">
        <v>0</v>
      </c>
      <c r="M2568">
        <v>0</v>
      </c>
      <c r="N2568" t="b">
        <v>0</v>
      </c>
      <c r="O2568" t="s">
        <v>8282</v>
      </c>
    </row>
    <row r="2569" spans="1:15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 s="12">
        <f t="shared" si="40"/>
        <v>42117.878912037035</v>
      </c>
      <c r="K2569">
        <v>1427231138</v>
      </c>
      <c r="L2569" t="b">
        <v>0</v>
      </c>
      <c r="M2569">
        <v>2</v>
      </c>
      <c r="N2569" t="b">
        <v>0</v>
      </c>
      <c r="O2569" t="s">
        <v>8282</v>
      </c>
    </row>
    <row r="2570" spans="1:15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 s="12">
        <f t="shared" si="40"/>
        <v>42614.666597222225</v>
      </c>
      <c r="K2570">
        <v>1470153594</v>
      </c>
      <c r="L2570" t="b">
        <v>0</v>
      </c>
      <c r="M2570">
        <v>1</v>
      </c>
      <c r="N2570" t="b">
        <v>0</v>
      </c>
      <c r="O2570" t="s">
        <v>8282</v>
      </c>
    </row>
    <row r="2571" spans="1:15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 s="12">
        <f t="shared" si="40"/>
        <v>42264.105462962965</v>
      </c>
      <c r="K2571">
        <v>1439865112</v>
      </c>
      <c r="L2571" t="b">
        <v>0</v>
      </c>
      <c r="M2571">
        <v>2</v>
      </c>
      <c r="N2571" t="b">
        <v>0</v>
      </c>
      <c r="O2571" t="s">
        <v>8282</v>
      </c>
    </row>
    <row r="2572" spans="1:15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 s="12">
        <f t="shared" si="40"/>
        <v>42774.903182870374</v>
      </c>
      <c r="K2572">
        <v>1483998035</v>
      </c>
      <c r="L2572" t="b">
        <v>0</v>
      </c>
      <c r="M2572">
        <v>2</v>
      </c>
      <c r="N2572" t="b">
        <v>0</v>
      </c>
      <c r="O2572" t="s">
        <v>8282</v>
      </c>
    </row>
    <row r="2573" spans="1:15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 s="12">
        <f t="shared" si="40"/>
        <v>42509.341678240744</v>
      </c>
      <c r="K2573">
        <v>1458461521</v>
      </c>
      <c r="L2573" t="b">
        <v>0</v>
      </c>
      <c r="M2573">
        <v>4</v>
      </c>
      <c r="N2573" t="b">
        <v>0</v>
      </c>
      <c r="O2573" t="s">
        <v>8282</v>
      </c>
    </row>
    <row r="2574" spans="1:15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 s="12">
        <f t="shared" si="40"/>
        <v>42107.119409722218</v>
      </c>
      <c r="K2574">
        <v>1426301517</v>
      </c>
      <c r="L2574" t="b">
        <v>0</v>
      </c>
      <c r="M2574">
        <v>0</v>
      </c>
      <c r="N2574" t="b">
        <v>0</v>
      </c>
      <c r="O2574" t="s">
        <v>8282</v>
      </c>
    </row>
    <row r="2575" spans="1:15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 s="12">
        <f t="shared" si="40"/>
        <v>41874.592002314814</v>
      </c>
      <c r="K2575">
        <v>1404915149</v>
      </c>
      <c r="L2575" t="b">
        <v>0</v>
      </c>
      <c r="M2575">
        <v>0</v>
      </c>
      <c r="N2575" t="b">
        <v>0</v>
      </c>
      <c r="O2575" t="s">
        <v>8282</v>
      </c>
    </row>
    <row r="2576" spans="1:15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 s="12">
        <f t="shared" si="40"/>
        <v>42508.825752314813</v>
      </c>
      <c r="K2576">
        <v>1461786545</v>
      </c>
      <c r="L2576" t="b">
        <v>0</v>
      </c>
      <c r="M2576">
        <v>0</v>
      </c>
      <c r="N2576" t="b">
        <v>0</v>
      </c>
      <c r="O2576" t="s">
        <v>8282</v>
      </c>
    </row>
    <row r="2577" spans="1:15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 s="12">
        <f t="shared" si="40"/>
        <v>42016.108726851853</v>
      </c>
      <c r="K2577">
        <v>1418438194</v>
      </c>
      <c r="L2577" t="b">
        <v>0</v>
      </c>
      <c r="M2577">
        <v>0</v>
      </c>
      <c r="N2577" t="b">
        <v>0</v>
      </c>
      <c r="O2577" t="s">
        <v>8282</v>
      </c>
    </row>
    <row r="2578" spans="1:15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 s="12">
        <f t="shared" si="40"/>
        <v>42104.968136574069</v>
      </c>
      <c r="K2578">
        <v>1424823247</v>
      </c>
      <c r="L2578" t="b">
        <v>0</v>
      </c>
      <c r="M2578">
        <v>0</v>
      </c>
      <c r="N2578" t="b">
        <v>0</v>
      </c>
      <c r="O2578" t="s">
        <v>8282</v>
      </c>
    </row>
    <row r="2579" spans="1:15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 s="12">
        <f t="shared" si="40"/>
        <v>41855.820567129631</v>
      </c>
      <c r="K2579">
        <v>1405021297</v>
      </c>
      <c r="L2579" t="b">
        <v>0</v>
      </c>
      <c r="M2579">
        <v>0</v>
      </c>
      <c r="N2579" t="b">
        <v>0</v>
      </c>
      <c r="O2579" t="s">
        <v>8282</v>
      </c>
    </row>
    <row r="2580" spans="1:15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 s="12">
        <f t="shared" si="40"/>
        <v>42286.708333333328</v>
      </c>
      <c r="K2580">
        <v>1440203579</v>
      </c>
      <c r="L2580" t="b">
        <v>0</v>
      </c>
      <c r="M2580">
        <v>0</v>
      </c>
      <c r="N2580" t="b">
        <v>0</v>
      </c>
      <c r="O2580" t="s">
        <v>8282</v>
      </c>
    </row>
    <row r="2581" spans="1:15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 s="12">
        <f t="shared" si="40"/>
        <v>41897.829895833333</v>
      </c>
      <c r="K2581">
        <v>1405626903</v>
      </c>
      <c r="L2581" t="b">
        <v>0</v>
      </c>
      <c r="M2581">
        <v>12</v>
      </c>
      <c r="N2581" t="b">
        <v>0</v>
      </c>
      <c r="O2581" t="s">
        <v>8282</v>
      </c>
    </row>
    <row r="2582" spans="1:15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 s="12">
        <f t="shared" si="40"/>
        <v>42140.125</v>
      </c>
      <c r="K2582">
        <v>1429170603</v>
      </c>
      <c r="L2582" t="b">
        <v>0</v>
      </c>
      <c r="M2582">
        <v>2</v>
      </c>
      <c r="N2582" t="b">
        <v>0</v>
      </c>
      <c r="O2582" t="s">
        <v>8282</v>
      </c>
    </row>
    <row r="2583" spans="1:15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 s="12">
        <f t="shared" si="40"/>
        <v>42324.670115740737</v>
      </c>
      <c r="K2583">
        <v>1445094298</v>
      </c>
      <c r="L2583" t="b">
        <v>0</v>
      </c>
      <c r="M2583">
        <v>11</v>
      </c>
      <c r="N2583" t="b">
        <v>0</v>
      </c>
      <c r="O2583" t="s">
        <v>8282</v>
      </c>
    </row>
    <row r="2584" spans="1:15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 s="12">
        <f t="shared" si="40"/>
        <v>42672.988819444443</v>
      </c>
      <c r="K2584">
        <v>1475192634</v>
      </c>
      <c r="L2584" t="b">
        <v>0</v>
      </c>
      <c r="M2584">
        <v>1</v>
      </c>
      <c r="N2584" t="b">
        <v>0</v>
      </c>
      <c r="O2584" t="s">
        <v>8282</v>
      </c>
    </row>
    <row r="2585" spans="1:15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 s="12">
        <f t="shared" si="40"/>
        <v>42079.727777777778</v>
      </c>
      <c r="K2585">
        <v>1421346480</v>
      </c>
      <c r="L2585" t="b">
        <v>0</v>
      </c>
      <c r="M2585">
        <v>5</v>
      </c>
      <c r="N2585" t="b">
        <v>0</v>
      </c>
      <c r="O2585" t="s">
        <v>8282</v>
      </c>
    </row>
    <row r="2586" spans="1:15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 s="12">
        <f t="shared" si="40"/>
        <v>42170.173252314809</v>
      </c>
      <c r="K2586">
        <v>1431749369</v>
      </c>
      <c r="L2586" t="b">
        <v>0</v>
      </c>
      <c r="M2586">
        <v>0</v>
      </c>
      <c r="N2586" t="b">
        <v>0</v>
      </c>
      <c r="O2586" t="s">
        <v>8282</v>
      </c>
    </row>
    <row r="2587" spans="1:15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 s="12">
        <f t="shared" si="40"/>
        <v>41825.963333333333</v>
      </c>
      <c r="K2587">
        <v>1402009632</v>
      </c>
      <c r="L2587" t="b">
        <v>0</v>
      </c>
      <c r="M2587">
        <v>1</v>
      </c>
      <c r="N2587" t="b">
        <v>0</v>
      </c>
      <c r="O2587" t="s">
        <v>8282</v>
      </c>
    </row>
    <row r="2588" spans="1:15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 s="12">
        <f t="shared" si="40"/>
        <v>42363.330277777779</v>
      </c>
      <c r="K2588">
        <v>1448438136</v>
      </c>
      <c r="L2588" t="b">
        <v>0</v>
      </c>
      <c r="M2588">
        <v>1</v>
      </c>
      <c r="N2588" t="b">
        <v>0</v>
      </c>
      <c r="O2588" t="s">
        <v>8282</v>
      </c>
    </row>
    <row r="2589" spans="1:15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 s="12">
        <f t="shared" si="40"/>
        <v>42368.675381944442</v>
      </c>
      <c r="K2589">
        <v>1448899953</v>
      </c>
      <c r="L2589" t="b">
        <v>0</v>
      </c>
      <c r="M2589">
        <v>6</v>
      </c>
      <c r="N2589" t="b">
        <v>0</v>
      </c>
      <c r="O2589" t="s">
        <v>8282</v>
      </c>
    </row>
    <row r="2590" spans="1:15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 s="12">
        <f t="shared" si="40"/>
        <v>42094.551388888889</v>
      </c>
      <c r="K2590">
        <v>1423325626</v>
      </c>
      <c r="L2590" t="b">
        <v>0</v>
      </c>
      <c r="M2590">
        <v>8</v>
      </c>
      <c r="N2590" t="b">
        <v>0</v>
      </c>
      <c r="O2590" t="s">
        <v>8282</v>
      </c>
    </row>
    <row r="2591" spans="1:15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 s="12">
        <f t="shared" si="40"/>
        <v>42452.494525462964</v>
      </c>
      <c r="K2591">
        <v>1456145527</v>
      </c>
      <c r="L2591" t="b">
        <v>0</v>
      </c>
      <c r="M2591">
        <v>1</v>
      </c>
      <c r="N2591" t="b">
        <v>0</v>
      </c>
      <c r="O2591" t="s">
        <v>8282</v>
      </c>
    </row>
    <row r="2592" spans="1:15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 s="12">
        <f t="shared" si="40"/>
        <v>42395.589085648149</v>
      </c>
      <c r="K2592">
        <v>1453212497</v>
      </c>
      <c r="L2592" t="b">
        <v>0</v>
      </c>
      <c r="M2592">
        <v>0</v>
      </c>
      <c r="N2592" t="b">
        <v>0</v>
      </c>
      <c r="O2592" t="s">
        <v>8282</v>
      </c>
    </row>
    <row r="2593" spans="1:15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 s="12">
        <f t="shared" si="40"/>
        <v>42442.864861111113</v>
      </c>
      <c r="K2593">
        <v>1452721524</v>
      </c>
      <c r="L2593" t="b">
        <v>0</v>
      </c>
      <c r="M2593">
        <v>2</v>
      </c>
      <c r="N2593" t="b">
        <v>0</v>
      </c>
      <c r="O2593" t="s">
        <v>8282</v>
      </c>
    </row>
    <row r="2594" spans="1:15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 s="12">
        <f t="shared" si="40"/>
        <v>41917.801168981481</v>
      </c>
      <c r="K2594">
        <v>1409944421</v>
      </c>
      <c r="L2594" t="b">
        <v>0</v>
      </c>
      <c r="M2594">
        <v>1</v>
      </c>
      <c r="N2594" t="b">
        <v>0</v>
      </c>
      <c r="O2594" t="s">
        <v>8282</v>
      </c>
    </row>
    <row r="2595" spans="1:15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 s="12">
        <f t="shared" si="40"/>
        <v>42119.845208333332</v>
      </c>
      <c r="K2595">
        <v>1427401026</v>
      </c>
      <c r="L2595" t="b">
        <v>0</v>
      </c>
      <c r="M2595">
        <v>0</v>
      </c>
      <c r="N2595" t="b">
        <v>0</v>
      </c>
      <c r="O2595" t="s">
        <v>8282</v>
      </c>
    </row>
    <row r="2596" spans="1:15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 s="12">
        <f t="shared" si="40"/>
        <v>41858.967916666668</v>
      </c>
      <c r="K2596">
        <v>1404861228</v>
      </c>
      <c r="L2596" t="b">
        <v>0</v>
      </c>
      <c r="M2596">
        <v>1</v>
      </c>
      <c r="N2596" t="b">
        <v>0</v>
      </c>
      <c r="O2596" t="s">
        <v>8282</v>
      </c>
    </row>
    <row r="2597" spans="1:15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 s="12">
        <f t="shared" si="40"/>
        <v>42790.244212962964</v>
      </c>
      <c r="K2597">
        <v>1485323500</v>
      </c>
      <c r="L2597" t="b">
        <v>0</v>
      </c>
      <c r="M2597">
        <v>19</v>
      </c>
      <c r="N2597" t="b">
        <v>0</v>
      </c>
      <c r="O2597" t="s">
        <v>8282</v>
      </c>
    </row>
    <row r="2598" spans="1:15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 s="12">
        <f t="shared" si="40"/>
        <v>41858.664456018516</v>
      </c>
      <c r="K2598">
        <v>1404835009</v>
      </c>
      <c r="L2598" t="b">
        <v>0</v>
      </c>
      <c r="M2598">
        <v>27</v>
      </c>
      <c r="N2598" t="b">
        <v>0</v>
      </c>
      <c r="O2598" t="s">
        <v>8282</v>
      </c>
    </row>
    <row r="2599" spans="1:15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 s="12">
        <f t="shared" si="40"/>
        <v>42540.341631944444</v>
      </c>
      <c r="K2599">
        <v>1463731917</v>
      </c>
      <c r="L2599" t="b">
        <v>0</v>
      </c>
      <c r="M2599">
        <v>7</v>
      </c>
      <c r="N2599" t="b">
        <v>0</v>
      </c>
      <c r="O2599" t="s">
        <v>8282</v>
      </c>
    </row>
    <row r="2600" spans="1:15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 s="12">
        <f t="shared" si="40"/>
        <v>42270.840289351851</v>
      </c>
      <c r="K2600">
        <v>1440447001</v>
      </c>
      <c r="L2600" t="b">
        <v>0</v>
      </c>
      <c r="M2600">
        <v>14</v>
      </c>
      <c r="N2600" t="b">
        <v>0</v>
      </c>
      <c r="O2600" t="s">
        <v>8282</v>
      </c>
    </row>
    <row r="2601" spans="1:15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 s="12">
        <f t="shared" si="40"/>
        <v>41854.754016203704</v>
      </c>
      <c r="K2601">
        <v>1403201147</v>
      </c>
      <c r="L2601" t="b">
        <v>0</v>
      </c>
      <c r="M2601">
        <v>5</v>
      </c>
      <c r="N2601" t="b">
        <v>0</v>
      </c>
      <c r="O2601" t="s">
        <v>8282</v>
      </c>
    </row>
    <row r="2602" spans="1:15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 s="12">
        <f t="shared" si="40"/>
        <v>42454.858796296292</v>
      </c>
      <c r="K2602">
        <v>1453757800</v>
      </c>
      <c r="L2602" t="b">
        <v>0</v>
      </c>
      <c r="M2602">
        <v>30</v>
      </c>
      <c r="N2602" t="b">
        <v>0</v>
      </c>
      <c r="O2602" t="s">
        <v>8282</v>
      </c>
    </row>
    <row r="2603" spans="1:15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 s="12">
        <f t="shared" si="40"/>
        <v>41165.165972222225</v>
      </c>
      <c r="K2603">
        <v>1346276349</v>
      </c>
      <c r="L2603" t="b">
        <v>1</v>
      </c>
      <c r="M2603">
        <v>151</v>
      </c>
      <c r="N2603" t="b">
        <v>1</v>
      </c>
      <c r="O2603" t="s">
        <v>8299</v>
      </c>
    </row>
    <row r="2604" spans="1:15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 s="12">
        <f t="shared" si="40"/>
        <v>41955.888888888891</v>
      </c>
      <c r="K2604">
        <v>1412358968</v>
      </c>
      <c r="L2604" t="b">
        <v>1</v>
      </c>
      <c r="M2604">
        <v>489</v>
      </c>
      <c r="N2604" t="b">
        <v>1</v>
      </c>
      <c r="O2604" t="s">
        <v>8299</v>
      </c>
    </row>
    <row r="2605" spans="1:15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 s="12">
        <f t="shared" si="40"/>
        <v>41631.912662037037</v>
      </c>
      <c r="K2605">
        <v>1386626054</v>
      </c>
      <c r="L2605" t="b">
        <v>1</v>
      </c>
      <c r="M2605">
        <v>50</v>
      </c>
      <c r="N2605" t="b">
        <v>1</v>
      </c>
      <c r="O2605" t="s">
        <v>8299</v>
      </c>
    </row>
    <row r="2606" spans="1:15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 s="12">
        <f t="shared" si="40"/>
        <v>41028.051192129627</v>
      </c>
      <c r="K2606">
        <v>1333070023</v>
      </c>
      <c r="L2606" t="b">
        <v>1</v>
      </c>
      <c r="M2606">
        <v>321</v>
      </c>
      <c r="N2606" t="b">
        <v>1</v>
      </c>
      <c r="O2606" t="s">
        <v>8299</v>
      </c>
    </row>
    <row r="2607" spans="1:15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 s="12">
        <f t="shared" si="40"/>
        <v>42538.541550925926</v>
      </c>
      <c r="K2607">
        <v>1463576390</v>
      </c>
      <c r="L2607" t="b">
        <v>1</v>
      </c>
      <c r="M2607">
        <v>1762</v>
      </c>
      <c r="N2607" t="b">
        <v>1</v>
      </c>
      <c r="O2607" t="s">
        <v>8299</v>
      </c>
    </row>
    <row r="2608" spans="1:15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 s="12">
        <f t="shared" si="40"/>
        <v>41758.712754629625</v>
      </c>
      <c r="K2608">
        <v>1396026382</v>
      </c>
      <c r="L2608" t="b">
        <v>1</v>
      </c>
      <c r="M2608">
        <v>385</v>
      </c>
      <c r="N2608" t="b">
        <v>1</v>
      </c>
      <c r="O2608" t="s">
        <v>8299</v>
      </c>
    </row>
    <row r="2609" spans="1:15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 s="12">
        <f t="shared" si="40"/>
        <v>42228.083333333328</v>
      </c>
      <c r="K2609">
        <v>1435611572</v>
      </c>
      <c r="L2609" t="b">
        <v>1</v>
      </c>
      <c r="M2609">
        <v>398</v>
      </c>
      <c r="N2609" t="b">
        <v>1</v>
      </c>
      <c r="O2609" t="s">
        <v>8299</v>
      </c>
    </row>
    <row r="2610" spans="1:15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 s="12">
        <f t="shared" si="40"/>
        <v>42809</v>
      </c>
      <c r="K2610">
        <v>1485976468</v>
      </c>
      <c r="L2610" t="b">
        <v>1</v>
      </c>
      <c r="M2610">
        <v>304</v>
      </c>
      <c r="N2610" t="b">
        <v>1</v>
      </c>
      <c r="O2610" t="s">
        <v>8299</v>
      </c>
    </row>
    <row r="2611" spans="1:15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 s="12">
        <f t="shared" si="40"/>
        <v>41105.237858796296</v>
      </c>
      <c r="K2611">
        <v>1339738951</v>
      </c>
      <c r="L2611" t="b">
        <v>1</v>
      </c>
      <c r="M2611">
        <v>676</v>
      </c>
      <c r="N2611" t="b">
        <v>1</v>
      </c>
      <c r="O2611" t="s">
        <v>8299</v>
      </c>
    </row>
    <row r="2612" spans="1:15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 s="12">
        <f t="shared" si="40"/>
        <v>42604.290972222225</v>
      </c>
      <c r="K2612">
        <v>1468444125</v>
      </c>
      <c r="L2612" t="b">
        <v>1</v>
      </c>
      <c r="M2612">
        <v>577</v>
      </c>
      <c r="N2612" t="b">
        <v>1</v>
      </c>
      <c r="O2612" t="s">
        <v>8299</v>
      </c>
    </row>
    <row r="2613" spans="1:15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 s="12">
        <f t="shared" si="40"/>
        <v>42737.957638888889</v>
      </c>
      <c r="K2613">
        <v>1480493014</v>
      </c>
      <c r="L2613" t="b">
        <v>1</v>
      </c>
      <c r="M2613">
        <v>3663</v>
      </c>
      <c r="N2613" t="b">
        <v>1</v>
      </c>
      <c r="O2613" t="s">
        <v>8299</v>
      </c>
    </row>
    <row r="2614" spans="1:15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 s="12">
        <f t="shared" si="40"/>
        <v>42013.143171296295</v>
      </c>
      <c r="K2614">
        <v>1418095570</v>
      </c>
      <c r="L2614" t="b">
        <v>1</v>
      </c>
      <c r="M2614">
        <v>294</v>
      </c>
      <c r="N2614" t="b">
        <v>1</v>
      </c>
      <c r="O2614" t="s">
        <v>8299</v>
      </c>
    </row>
    <row r="2615" spans="1:15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 s="12">
        <f t="shared" si="40"/>
        <v>41173.81821759259</v>
      </c>
      <c r="K2615">
        <v>1345664294</v>
      </c>
      <c r="L2615" t="b">
        <v>1</v>
      </c>
      <c r="M2615">
        <v>28</v>
      </c>
      <c r="N2615" t="b">
        <v>1</v>
      </c>
      <c r="O2615" t="s">
        <v>8299</v>
      </c>
    </row>
    <row r="2616" spans="1:15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 s="12">
        <f t="shared" si="40"/>
        <v>41759.208333333336</v>
      </c>
      <c r="K2616">
        <v>1396371612</v>
      </c>
      <c r="L2616" t="b">
        <v>1</v>
      </c>
      <c r="M2616">
        <v>100</v>
      </c>
      <c r="N2616" t="b">
        <v>1</v>
      </c>
      <c r="O2616" t="s">
        <v>8299</v>
      </c>
    </row>
    <row r="2617" spans="1:15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 s="12">
        <f t="shared" si="40"/>
        <v>42490.5</v>
      </c>
      <c r="K2617">
        <v>1458820564</v>
      </c>
      <c r="L2617" t="b">
        <v>0</v>
      </c>
      <c r="M2617">
        <v>72</v>
      </c>
      <c r="N2617" t="b">
        <v>1</v>
      </c>
      <c r="O2617" t="s">
        <v>8299</v>
      </c>
    </row>
    <row r="2618" spans="1:15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 s="12">
        <f t="shared" si="40"/>
        <v>42241.99454861111</v>
      </c>
      <c r="K2618">
        <v>1437954729</v>
      </c>
      <c r="L2618" t="b">
        <v>1</v>
      </c>
      <c r="M2618">
        <v>238</v>
      </c>
      <c r="N2618" t="b">
        <v>1</v>
      </c>
      <c r="O2618" t="s">
        <v>8299</v>
      </c>
    </row>
    <row r="2619" spans="1:15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 s="12">
        <f t="shared" si="40"/>
        <v>41932.874432870369</v>
      </c>
      <c r="K2619">
        <v>1411246751</v>
      </c>
      <c r="L2619" t="b">
        <v>1</v>
      </c>
      <c r="M2619">
        <v>159</v>
      </c>
      <c r="N2619" t="b">
        <v>1</v>
      </c>
      <c r="O2619" t="s">
        <v>8299</v>
      </c>
    </row>
    <row r="2620" spans="1:15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 s="12">
        <f t="shared" si="40"/>
        <v>42339.834039351852</v>
      </c>
      <c r="K2620">
        <v>1443812461</v>
      </c>
      <c r="L2620" t="b">
        <v>1</v>
      </c>
      <c r="M2620">
        <v>77</v>
      </c>
      <c r="N2620" t="b">
        <v>1</v>
      </c>
      <c r="O2620" t="s">
        <v>8299</v>
      </c>
    </row>
    <row r="2621" spans="1:15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 s="12">
        <f t="shared" si="40"/>
        <v>42300.458333333328</v>
      </c>
      <c r="K2621">
        <v>1443302004</v>
      </c>
      <c r="L2621" t="b">
        <v>1</v>
      </c>
      <c r="M2621">
        <v>53</v>
      </c>
      <c r="N2621" t="b">
        <v>1</v>
      </c>
      <c r="O2621" t="s">
        <v>8299</v>
      </c>
    </row>
    <row r="2622" spans="1:15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 s="12">
        <f t="shared" si="40"/>
        <v>42288.041666666672</v>
      </c>
      <c r="K2622">
        <v>1441339242</v>
      </c>
      <c r="L2622" t="b">
        <v>1</v>
      </c>
      <c r="M2622">
        <v>1251</v>
      </c>
      <c r="N2622" t="b">
        <v>1</v>
      </c>
      <c r="O2622" t="s">
        <v>8299</v>
      </c>
    </row>
    <row r="2623" spans="1:15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 s="12">
        <f t="shared" si="40"/>
        <v>42145.747546296298</v>
      </c>
      <c r="K2623">
        <v>1429638988</v>
      </c>
      <c r="L2623" t="b">
        <v>1</v>
      </c>
      <c r="M2623">
        <v>465</v>
      </c>
      <c r="N2623" t="b">
        <v>1</v>
      </c>
      <c r="O2623" t="s">
        <v>8299</v>
      </c>
    </row>
    <row r="2624" spans="1:15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 s="12">
        <f t="shared" si="40"/>
        <v>42734.74324074074</v>
      </c>
      <c r="K2624">
        <v>1479232216</v>
      </c>
      <c r="L2624" t="b">
        <v>0</v>
      </c>
      <c r="M2624">
        <v>74</v>
      </c>
      <c r="N2624" t="b">
        <v>1</v>
      </c>
      <c r="O2624" t="s">
        <v>8299</v>
      </c>
    </row>
    <row r="2625" spans="1:15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 s="12">
        <f t="shared" si="40"/>
        <v>42706.256550925929</v>
      </c>
      <c r="K2625">
        <v>1479449366</v>
      </c>
      <c r="L2625" t="b">
        <v>0</v>
      </c>
      <c r="M2625">
        <v>62</v>
      </c>
      <c r="N2625" t="b">
        <v>1</v>
      </c>
      <c r="O2625" t="s">
        <v>8299</v>
      </c>
    </row>
    <row r="2626" spans="1:15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 s="12">
        <f t="shared" si="40"/>
        <v>41165.421550925923</v>
      </c>
      <c r="K2626">
        <v>1345716422</v>
      </c>
      <c r="L2626" t="b">
        <v>0</v>
      </c>
      <c r="M2626">
        <v>3468</v>
      </c>
      <c r="N2626" t="b">
        <v>1</v>
      </c>
      <c r="O2626" t="s">
        <v>8299</v>
      </c>
    </row>
    <row r="2627" spans="1:15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 s="12">
        <f t="shared" ref="J2627:J2690" si="41">(I2627/86400)+DATE(1970,1,1)</f>
        <v>42683.851944444439</v>
      </c>
      <c r="K2627">
        <v>1476559608</v>
      </c>
      <c r="L2627" t="b">
        <v>0</v>
      </c>
      <c r="M2627">
        <v>52</v>
      </c>
      <c r="N2627" t="b">
        <v>1</v>
      </c>
      <c r="O2627" t="s">
        <v>8299</v>
      </c>
    </row>
    <row r="2628" spans="1:15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 s="12">
        <f t="shared" si="41"/>
        <v>42158.628113425926</v>
      </c>
      <c r="K2628">
        <v>1430751869</v>
      </c>
      <c r="L2628" t="b">
        <v>0</v>
      </c>
      <c r="M2628">
        <v>50</v>
      </c>
      <c r="N2628" t="b">
        <v>1</v>
      </c>
      <c r="O2628" t="s">
        <v>8299</v>
      </c>
    </row>
    <row r="2629" spans="1:15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 s="12">
        <f t="shared" si="41"/>
        <v>42334.871076388888</v>
      </c>
      <c r="K2629">
        <v>1445975661</v>
      </c>
      <c r="L2629" t="b">
        <v>0</v>
      </c>
      <c r="M2629">
        <v>45</v>
      </c>
      <c r="N2629" t="b">
        <v>1</v>
      </c>
      <c r="O2629" t="s">
        <v>8299</v>
      </c>
    </row>
    <row r="2630" spans="1:15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 s="12">
        <f t="shared" si="41"/>
        <v>41973.966053240743</v>
      </c>
      <c r="K2630">
        <v>1415661067</v>
      </c>
      <c r="L2630" t="b">
        <v>0</v>
      </c>
      <c r="M2630">
        <v>21</v>
      </c>
      <c r="N2630" t="b">
        <v>1</v>
      </c>
      <c r="O2630" t="s">
        <v>8299</v>
      </c>
    </row>
    <row r="2631" spans="1:15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 s="12">
        <f t="shared" si="41"/>
        <v>42138.538449074069</v>
      </c>
      <c r="K2631">
        <v>1429016122</v>
      </c>
      <c r="L2631" t="b">
        <v>0</v>
      </c>
      <c r="M2631">
        <v>100</v>
      </c>
      <c r="N2631" t="b">
        <v>1</v>
      </c>
      <c r="O2631" t="s">
        <v>8299</v>
      </c>
    </row>
    <row r="2632" spans="1:15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 s="12">
        <f t="shared" si="41"/>
        <v>42551.416666666672</v>
      </c>
      <c r="K2632">
        <v>1464921112</v>
      </c>
      <c r="L2632" t="b">
        <v>0</v>
      </c>
      <c r="M2632">
        <v>81</v>
      </c>
      <c r="N2632" t="b">
        <v>1</v>
      </c>
      <c r="O2632" t="s">
        <v>8299</v>
      </c>
    </row>
    <row r="2633" spans="1:15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 s="12">
        <f t="shared" si="41"/>
        <v>42246.169293981482</v>
      </c>
      <c r="K2633">
        <v>1438488227</v>
      </c>
      <c r="L2633" t="b">
        <v>0</v>
      </c>
      <c r="M2633">
        <v>286</v>
      </c>
      <c r="N2633" t="b">
        <v>1</v>
      </c>
      <c r="O2633" t="s">
        <v>8299</v>
      </c>
    </row>
    <row r="2634" spans="1:15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 s="12">
        <f t="shared" si="41"/>
        <v>42519.061793981484</v>
      </c>
      <c r="K2634">
        <v>1462325339</v>
      </c>
      <c r="L2634" t="b">
        <v>0</v>
      </c>
      <c r="M2634">
        <v>42</v>
      </c>
      <c r="N2634" t="b">
        <v>1</v>
      </c>
      <c r="O2634" t="s">
        <v>8299</v>
      </c>
    </row>
    <row r="2635" spans="1:15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 s="12">
        <f t="shared" si="41"/>
        <v>41697.958333333336</v>
      </c>
      <c r="K2635">
        <v>1390938332</v>
      </c>
      <c r="L2635" t="b">
        <v>0</v>
      </c>
      <c r="M2635">
        <v>199</v>
      </c>
      <c r="N2635" t="b">
        <v>1</v>
      </c>
      <c r="O2635" t="s">
        <v>8299</v>
      </c>
    </row>
    <row r="2636" spans="1:15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 s="12">
        <f t="shared" si="41"/>
        <v>42642.656493055554</v>
      </c>
      <c r="K2636">
        <v>1472571921</v>
      </c>
      <c r="L2636" t="b">
        <v>0</v>
      </c>
      <c r="M2636">
        <v>25</v>
      </c>
      <c r="N2636" t="b">
        <v>1</v>
      </c>
      <c r="O2636" t="s">
        <v>8299</v>
      </c>
    </row>
    <row r="2637" spans="1:15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 s="12">
        <f t="shared" si="41"/>
        <v>42072.909270833334</v>
      </c>
      <c r="K2637">
        <v>1422917361</v>
      </c>
      <c r="L2637" t="b">
        <v>0</v>
      </c>
      <c r="M2637">
        <v>84</v>
      </c>
      <c r="N2637" t="b">
        <v>1</v>
      </c>
      <c r="O2637" t="s">
        <v>8299</v>
      </c>
    </row>
    <row r="2638" spans="1:15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 s="12">
        <f t="shared" si="41"/>
        <v>42659.041666666672</v>
      </c>
      <c r="K2638">
        <v>1474641914</v>
      </c>
      <c r="L2638" t="b">
        <v>0</v>
      </c>
      <c r="M2638">
        <v>50</v>
      </c>
      <c r="N2638" t="b">
        <v>1</v>
      </c>
      <c r="O2638" t="s">
        <v>8299</v>
      </c>
    </row>
    <row r="2639" spans="1:15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 s="12">
        <f t="shared" si="41"/>
        <v>42655.549479166672</v>
      </c>
      <c r="K2639">
        <v>1474895475</v>
      </c>
      <c r="L2639" t="b">
        <v>0</v>
      </c>
      <c r="M2639">
        <v>26</v>
      </c>
      <c r="N2639" t="b">
        <v>1</v>
      </c>
      <c r="O2639" t="s">
        <v>8299</v>
      </c>
    </row>
    <row r="2640" spans="1:15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 s="12">
        <f t="shared" si="41"/>
        <v>42019.913136574076</v>
      </c>
      <c r="K2640">
        <v>1418766895</v>
      </c>
      <c r="L2640" t="b">
        <v>0</v>
      </c>
      <c r="M2640">
        <v>14</v>
      </c>
      <c r="N2640" t="b">
        <v>1</v>
      </c>
      <c r="O2640" t="s">
        <v>8299</v>
      </c>
    </row>
    <row r="2641" spans="1:15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 s="12">
        <f t="shared" si="41"/>
        <v>42054.86513888889</v>
      </c>
      <c r="K2641">
        <v>1421786748</v>
      </c>
      <c r="L2641" t="b">
        <v>0</v>
      </c>
      <c r="M2641">
        <v>49</v>
      </c>
      <c r="N2641" t="b">
        <v>1</v>
      </c>
      <c r="O2641" t="s">
        <v>8299</v>
      </c>
    </row>
    <row r="2642" spans="1:15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 s="12">
        <f t="shared" si="41"/>
        <v>42163.160578703704</v>
      </c>
      <c r="K2642">
        <v>1428551474</v>
      </c>
      <c r="L2642" t="b">
        <v>0</v>
      </c>
      <c r="M2642">
        <v>69</v>
      </c>
      <c r="N2642" t="b">
        <v>1</v>
      </c>
      <c r="O2642" t="s">
        <v>8299</v>
      </c>
    </row>
    <row r="2643" spans="1:15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 s="12">
        <f t="shared" si="41"/>
        <v>41897.839583333334</v>
      </c>
      <c r="K2643">
        <v>1409341863</v>
      </c>
      <c r="L2643" t="b">
        <v>0</v>
      </c>
      <c r="M2643">
        <v>1</v>
      </c>
      <c r="N2643" t="b">
        <v>0</v>
      </c>
      <c r="O2643" t="s">
        <v>8299</v>
      </c>
    </row>
    <row r="2644" spans="1:15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 s="12">
        <f t="shared" si="41"/>
        <v>42566.289583333331</v>
      </c>
      <c r="K2644">
        <v>1465970108</v>
      </c>
      <c r="L2644" t="b">
        <v>0</v>
      </c>
      <c r="M2644">
        <v>0</v>
      </c>
      <c r="N2644" t="b">
        <v>0</v>
      </c>
      <c r="O2644" t="s">
        <v>8299</v>
      </c>
    </row>
    <row r="2645" spans="1:15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 s="12">
        <f t="shared" si="41"/>
        <v>42725.332638888889</v>
      </c>
      <c r="K2645">
        <v>1479218315</v>
      </c>
      <c r="L2645" t="b">
        <v>1</v>
      </c>
      <c r="M2645">
        <v>1501</v>
      </c>
      <c r="N2645" t="b">
        <v>0</v>
      </c>
      <c r="O2645" t="s">
        <v>8299</v>
      </c>
    </row>
    <row r="2646" spans="1:15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 s="12">
        <f t="shared" si="41"/>
        <v>42804.792071759264</v>
      </c>
      <c r="K2646">
        <v>1486580435</v>
      </c>
      <c r="L2646" t="b">
        <v>1</v>
      </c>
      <c r="M2646">
        <v>52</v>
      </c>
      <c r="N2646" t="b">
        <v>0</v>
      </c>
      <c r="O2646" t="s">
        <v>8299</v>
      </c>
    </row>
    <row r="2647" spans="1:15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 s="12">
        <f t="shared" si="41"/>
        <v>41951.884293981479</v>
      </c>
      <c r="K2647">
        <v>1412885603</v>
      </c>
      <c r="L2647" t="b">
        <v>1</v>
      </c>
      <c r="M2647">
        <v>23</v>
      </c>
      <c r="N2647" t="b">
        <v>0</v>
      </c>
      <c r="O2647" t="s">
        <v>8299</v>
      </c>
    </row>
    <row r="2648" spans="1:15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 s="12">
        <f t="shared" si="41"/>
        <v>42256.313298611116</v>
      </c>
      <c r="K2648">
        <v>1439191869</v>
      </c>
      <c r="L2648" t="b">
        <v>1</v>
      </c>
      <c r="M2648">
        <v>535</v>
      </c>
      <c r="N2648" t="b">
        <v>0</v>
      </c>
      <c r="O2648" t="s">
        <v>8299</v>
      </c>
    </row>
    <row r="2649" spans="1:15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 s="12">
        <f t="shared" si="41"/>
        <v>42230.261793981481</v>
      </c>
      <c r="K2649">
        <v>1436941019</v>
      </c>
      <c r="L2649" t="b">
        <v>0</v>
      </c>
      <c r="M2649">
        <v>3</v>
      </c>
      <c r="N2649" t="b">
        <v>0</v>
      </c>
      <c r="O2649" t="s">
        <v>8299</v>
      </c>
    </row>
    <row r="2650" spans="1:15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 s="12">
        <f t="shared" si="41"/>
        <v>42438.714814814812</v>
      </c>
      <c r="K2650">
        <v>1454951360</v>
      </c>
      <c r="L2650" t="b">
        <v>0</v>
      </c>
      <c r="M2650">
        <v>6</v>
      </c>
      <c r="N2650" t="b">
        <v>0</v>
      </c>
      <c r="O2650" t="s">
        <v>8299</v>
      </c>
    </row>
    <row r="2651" spans="1:15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 s="12">
        <f t="shared" si="41"/>
        <v>42401.99700231482</v>
      </c>
      <c r="K2651">
        <v>1449186941</v>
      </c>
      <c r="L2651" t="b">
        <v>0</v>
      </c>
      <c r="M2651">
        <v>3</v>
      </c>
      <c r="N2651" t="b">
        <v>0</v>
      </c>
      <c r="O2651" t="s">
        <v>8299</v>
      </c>
    </row>
    <row r="2652" spans="1:15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 s="12">
        <f t="shared" si="41"/>
        <v>42725.624340277776</v>
      </c>
      <c r="K2652">
        <v>1479740343</v>
      </c>
      <c r="L2652" t="b">
        <v>0</v>
      </c>
      <c r="M2652">
        <v>5</v>
      </c>
      <c r="N2652" t="b">
        <v>0</v>
      </c>
      <c r="O2652" t="s">
        <v>8299</v>
      </c>
    </row>
    <row r="2653" spans="1:15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 s="12">
        <f t="shared" si="41"/>
        <v>42355.805659722224</v>
      </c>
      <c r="K2653">
        <v>1447960809</v>
      </c>
      <c r="L2653" t="b">
        <v>0</v>
      </c>
      <c r="M2653">
        <v>17</v>
      </c>
      <c r="N2653" t="b">
        <v>0</v>
      </c>
      <c r="O2653" t="s">
        <v>8299</v>
      </c>
    </row>
    <row r="2654" spans="1:15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 s="12">
        <f t="shared" si="41"/>
        <v>41983.158854166672</v>
      </c>
      <c r="K2654">
        <v>1415591325</v>
      </c>
      <c r="L2654" t="b">
        <v>0</v>
      </c>
      <c r="M2654">
        <v>11</v>
      </c>
      <c r="N2654" t="b">
        <v>0</v>
      </c>
      <c r="O2654" t="s">
        <v>8299</v>
      </c>
    </row>
    <row r="2655" spans="1:15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 s="12">
        <f t="shared" si="41"/>
        <v>41803.166666666664</v>
      </c>
      <c r="K2655">
        <v>1399909127</v>
      </c>
      <c r="L2655" t="b">
        <v>0</v>
      </c>
      <c r="M2655">
        <v>70</v>
      </c>
      <c r="N2655" t="b">
        <v>0</v>
      </c>
      <c r="O2655" t="s">
        <v>8299</v>
      </c>
    </row>
    <row r="2656" spans="1:15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 s="12">
        <f t="shared" si="41"/>
        <v>42115.559328703705</v>
      </c>
      <c r="K2656">
        <v>1424442326</v>
      </c>
      <c r="L2656" t="b">
        <v>0</v>
      </c>
      <c r="M2656">
        <v>6</v>
      </c>
      <c r="N2656" t="b">
        <v>0</v>
      </c>
      <c r="O2656" t="s">
        <v>8299</v>
      </c>
    </row>
    <row r="2657" spans="1:15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 s="12">
        <f t="shared" si="41"/>
        <v>42409.833333333328</v>
      </c>
      <c r="K2657">
        <v>1452631647</v>
      </c>
      <c r="L2657" t="b">
        <v>0</v>
      </c>
      <c r="M2657">
        <v>43</v>
      </c>
      <c r="N2657" t="b">
        <v>0</v>
      </c>
      <c r="O2657" t="s">
        <v>8299</v>
      </c>
    </row>
    <row r="2658" spans="1:15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 s="12">
        <f t="shared" si="41"/>
        <v>42806.791666666672</v>
      </c>
      <c r="K2658">
        <v>1485966688</v>
      </c>
      <c r="L2658" t="b">
        <v>0</v>
      </c>
      <c r="M2658">
        <v>152</v>
      </c>
      <c r="N2658" t="b">
        <v>0</v>
      </c>
      <c r="O2658" t="s">
        <v>8299</v>
      </c>
    </row>
    <row r="2659" spans="1:15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 s="12">
        <f t="shared" si="41"/>
        <v>42585.0625</v>
      </c>
      <c r="K2659">
        <v>1467325053</v>
      </c>
      <c r="L2659" t="b">
        <v>0</v>
      </c>
      <c r="M2659">
        <v>59</v>
      </c>
      <c r="N2659" t="b">
        <v>0</v>
      </c>
      <c r="O2659" t="s">
        <v>8299</v>
      </c>
    </row>
    <row r="2660" spans="1:15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 s="12">
        <f t="shared" si="41"/>
        <v>42581.884189814809</v>
      </c>
      <c r="K2660">
        <v>1467321194</v>
      </c>
      <c r="L2660" t="b">
        <v>0</v>
      </c>
      <c r="M2660">
        <v>4</v>
      </c>
      <c r="N2660" t="b">
        <v>0</v>
      </c>
      <c r="O2660" t="s">
        <v>8299</v>
      </c>
    </row>
    <row r="2661" spans="1:15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 s="12">
        <f t="shared" si="41"/>
        <v>42112.069560185184</v>
      </c>
      <c r="K2661">
        <v>1426729210</v>
      </c>
      <c r="L2661" t="b">
        <v>0</v>
      </c>
      <c r="M2661">
        <v>10</v>
      </c>
      <c r="N2661" t="b">
        <v>0</v>
      </c>
      <c r="O2661" t="s">
        <v>8299</v>
      </c>
    </row>
    <row r="2662" spans="1:15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 s="12">
        <f t="shared" si="41"/>
        <v>42332.754837962959</v>
      </c>
      <c r="K2662">
        <v>1443200818</v>
      </c>
      <c r="L2662" t="b">
        <v>0</v>
      </c>
      <c r="M2662">
        <v>5</v>
      </c>
      <c r="N2662" t="b">
        <v>0</v>
      </c>
      <c r="O2662" t="s">
        <v>8299</v>
      </c>
    </row>
    <row r="2663" spans="1:15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 s="12">
        <f t="shared" si="41"/>
        <v>41572.958449074074</v>
      </c>
      <c r="K2663">
        <v>1380150010</v>
      </c>
      <c r="L2663" t="b">
        <v>0</v>
      </c>
      <c r="M2663">
        <v>60</v>
      </c>
      <c r="N2663" t="b">
        <v>1</v>
      </c>
      <c r="O2663" t="s">
        <v>8300</v>
      </c>
    </row>
    <row r="2664" spans="1:15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 s="12">
        <f t="shared" si="41"/>
        <v>42237.746678240743</v>
      </c>
      <c r="K2664">
        <v>1437587713</v>
      </c>
      <c r="L2664" t="b">
        <v>0</v>
      </c>
      <c r="M2664">
        <v>80</v>
      </c>
      <c r="N2664" t="b">
        <v>1</v>
      </c>
      <c r="O2664" t="s">
        <v>8300</v>
      </c>
    </row>
    <row r="2665" spans="1:15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 s="12">
        <f t="shared" si="41"/>
        <v>42251.625</v>
      </c>
      <c r="K2665">
        <v>1438873007</v>
      </c>
      <c r="L2665" t="b">
        <v>0</v>
      </c>
      <c r="M2665">
        <v>56</v>
      </c>
      <c r="N2665" t="b">
        <v>1</v>
      </c>
      <c r="O2665" t="s">
        <v>8300</v>
      </c>
    </row>
    <row r="2666" spans="1:15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 s="12">
        <f t="shared" si="41"/>
        <v>42347.290972222225</v>
      </c>
      <c r="K2666">
        <v>1446683797</v>
      </c>
      <c r="L2666" t="b">
        <v>0</v>
      </c>
      <c r="M2666">
        <v>104</v>
      </c>
      <c r="N2666" t="b">
        <v>1</v>
      </c>
      <c r="O2666" t="s">
        <v>8300</v>
      </c>
    </row>
    <row r="2667" spans="1:15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 s="12">
        <f t="shared" si="41"/>
        <v>42128.895532407405</v>
      </c>
      <c r="K2667">
        <v>1426886974</v>
      </c>
      <c r="L2667" t="b">
        <v>0</v>
      </c>
      <c r="M2667">
        <v>46</v>
      </c>
      <c r="N2667" t="b">
        <v>1</v>
      </c>
      <c r="O2667" t="s">
        <v>8300</v>
      </c>
    </row>
    <row r="2668" spans="1:15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 s="12">
        <f t="shared" si="41"/>
        <v>42272.875</v>
      </c>
      <c r="K2668">
        <v>1440008439</v>
      </c>
      <c r="L2668" t="b">
        <v>0</v>
      </c>
      <c r="M2668">
        <v>206</v>
      </c>
      <c r="N2668" t="b">
        <v>1</v>
      </c>
      <c r="O2668" t="s">
        <v>8300</v>
      </c>
    </row>
    <row r="2669" spans="1:15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 s="12">
        <f t="shared" si="41"/>
        <v>42410.926111111112</v>
      </c>
      <c r="K2669">
        <v>1452550416</v>
      </c>
      <c r="L2669" t="b">
        <v>0</v>
      </c>
      <c r="M2669">
        <v>18</v>
      </c>
      <c r="N2669" t="b">
        <v>1</v>
      </c>
      <c r="O2669" t="s">
        <v>8300</v>
      </c>
    </row>
    <row r="2670" spans="1:15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 s="12">
        <f t="shared" si="41"/>
        <v>42317.60555555555</v>
      </c>
      <c r="K2670">
        <v>1443449265</v>
      </c>
      <c r="L2670" t="b">
        <v>0</v>
      </c>
      <c r="M2670">
        <v>28</v>
      </c>
      <c r="N2670" t="b">
        <v>1</v>
      </c>
      <c r="O2670" t="s">
        <v>8300</v>
      </c>
    </row>
    <row r="2671" spans="1:15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 s="12">
        <f t="shared" si="41"/>
        <v>42379.035833333328</v>
      </c>
      <c r="K2671">
        <v>1447203096</v>
      </c>
      <c r="L2671" t="b">
        <v>0</v>
      </c>
      <c r="M2671">
        <v>11</v>
      </c>
      <c r="N2671" t="b">
        <v>1</v>
      </c>
      <c r="O2671" t="s">
        <v>8300</v>
      </c>
    </row>
    <row r="2672" spans="1:15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 s="12">
        <f t="shared" si="41"/>
        <v>41849.020601851851</v>
      </c>
      <c r="K2672">
        <v>1404174580</v>
      </c>
      <c r="L2672" t="b">
        <v>1</v>
      </c>
      <c r="M2672">
        <v>60</v>
      </c>
      <c r="N2672" t="b">
        <v>0</v>
      </c>
      <c r="O2672" t="s">
        <v>8300</v>
      </c>
    </row>
    <row r="2673" spans="1:15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 s="12">
        <f t="shared" si="41"/>
        <v>41992.818055555559</v>
      </c>
      <c r="K2673">
        <v>1416419916</v>
      </c>
      <c r="L2673" t="b">
        <v>1</v>
      </c>
      <c r="M2673">
        <v>84</v>
      </c>
      <c r="N2673" t="b">
        <v>0</v>
      </c>
      <c r="O2673" t="s">
        <v>8300</v>
      </c>
    </row>
    <row r="2674" spans="1:15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 s="12">
        <f t="shared" si="41"/>
        <v>42366.25</v>
      </c>
      <c r="K2674">
        <v>1449436390</v>
      </c>
      <c r="L2674" t="b">
        <v>1</v>
      </c>
      <c r="M2674">
        <v>47</v>
      </c>
      <c r="N2674" t="b">
        <v>0</v>
      </c>
      <c r="O2674" t="s">
        <v>8300</v>
      </c>
    </row>
    <row r="2675" spans="1:15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 s="12">
        <f t="shared" si="41"/>
        <v>41941.947916666664</v>
      </c>
      <c r="K2675">
        <v>1412081999</v>
      </c>
      <c r="L2675" t="b">
        <v>1</v>
      </c>
      <c r="M2675">
        <v>66</v>
      </c>
      <c r="N2675" t="b">
        <v>0</v>
      </c>
      <c r="O2675" t="s">
        <v>8300</v>
      </c>
    </row>
    <row r="2676" spans="1:15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 s="12">
        <f t="shared" si="41"/>
        <v>42556.207638888889</v>
      </c>
      <c r="K2676">
        <v>1465398670</v>
      </c>
      <c r="L2676" t="b">
        <v>1</v>
      </c>
      <c r="M2676">
        <v>171</v>
      </c>
      <c r="N2676" t="b">
        <v>0</v>
      </c>
      <c r="O2676" t="s">
        <v>8300</v>
      </c>
    </row>
    <row r="2677" spans="1:15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 s="12">
        <f t="shared" si="41"/>
        <v>41953.899178240739</v>
      </c>
      <c r="K2677">
        <v>1413059689</v>
      </c>
      <c r="L2677" t="b">
        <v>1</v>
      </c>
      <c r="M2677">
        <v>29</v>
      </c>
      <c r="N2677" t="b">
        <v>0</v>
      </c>
      <c r="O2677" t="s">
        <v>8300</v>
      </c>
    </row>
    <row r="2678" spans="1:15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 s="12">
        <f t="shared" si="41"/>
        <v>42512.624699074076</v>
      </c>
      <c r="K2678">
        <v>1461337174</v>
      </c>
      <c r="L2678" t="b">
        <v>0</v>
      </c>
      <c r="M2678">
        <v>9</v>
      </c>
      <c r="N2678" t="b">
        <v>0</v>
      </c>
      <c r="O2678" t="s">
        <v>8300</v>
      </c>
    </row>
    <row r="2679" spans="1:15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 s="12">
        <f t="shared" si="41"/>
        <v>41823.029432870375</v>
      </c>
      <c r="K2679">
        <v>1401756143</v>
      </c>
      <c r="L2679" t="b">
        <v>0</v>
      </c>
      <c r="M2679">
        <v>27</v>
      </c>
      <c r="N2679" t="b">
        <v>0</v>
      </c>
      <c r="O2679" t="s">
        <v>8300</v>
      </c>
    </row>
    <row r="2680" spans="1:15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 s="12">
        <f t="shared" si="41"/>
        <v>42271.798206018517</v>
      </c>
      <c r="K2680">
        <v>1440529765</v>
      </c>
      <c r="L2680" t="b">
        <v>0</v>
      </c>
      <c r="M2680">
        <v>2</v>
      </c>
      <c r="N2680" t="b">
        <v>0</v>
      </c>
      <c r="O2680" t="s">
        <v>8300</v>
      </c>
    </row>
    <row r="2681" spans="1:15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 s="12">
        <f t="shared" si="41"/>
        <v>42063.001087962963</v>
      </c>
      <c r="K2681">
        <v>1422489694</v>
      </c>
      <c r="L2681" t="b">
        <v>0</v>
      </c>
      <c r="M2681">
        <v>3</v>
      </c>
      <c r="N2681" t="b">
        <v>0</v>
      </c>
      <c r="O2681" t="s">
        <v>8300</v>
      </c>
    </row>
    <row r="2682" spans="1:15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 s="12">
        <f t="shared" si="41"/>
        <v>42466.170034722221</v>
      </c>
      <c r="K2682">
        <v>1457327091</v>
      </c>
      <c r="L2682" t="b">
        <v>0</v>
      </c>
      <c r="M2682">
        <v>4</v>
      </c>
      <c r="N2682" t="b">
        <v>0</v>
      </c>
      <c r="O2682" t="s">
        <v>8300</v>
      </c>
    </row>
    <row r="2683" spans="1:15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 s="12">
        <f t="shared" si="41"/>
        <v>41830.895254629628</v>
      </c>
      <c r="K2683">
        <v>1402867750</v>
      </c>
      <c r="L2683" t="b">
        <v>0</v>
      </c>
      <c r="M2683">
        <v>2</v>
      </c>
      <c r="N2683" t="b">
        <v>0</v>
      </c>
      <c r="O2683" t="s">
        <v>8282</v>
      </c>
    </row>
    <row r="2684" spans="1:15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 s="12">
        <f t="shared" si="41"/>
        <v>41965.249305555553</v>
      </c>
      <c r="K2684">
        <v>1413838540</v>
      </c>
      <c r="L2684" t="b">
        <v>0</v>
      </c>
      <c r="M2684">
        <v>20</v>
      </c>
      <c r="N2684" t="b">
        <v>0</v>
      </c>
      <c r="O2684" t="s">
        <v>8282</v>
      </c>
    </row>
    <row r="2685" spans="1:15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 s="12">
        <f t="shared" si="41"/>
        <v>42064.75509259259</v>
      </c>
      <c r="K2685">
        <v>1422641240</v>
      </c>
      <c r="L2685" t="b">
        <v>0</v>
      </c>
      <c r="M2685">
        <v>3</v>
      </c>
      <c r="N2685" t="b">
        <v>0</v>
      </c>
      <c r="O2685" t="s">
        <v>8282</v>
      </c>
    </row>
    <row r="2686" spans="1:15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 s="12">
        <f t="shared" si="41"/>
        <v>41860.914641203708</v>
      </c>
      <c r="K2686">
        <v>1404165425</v>
      </c>
      <c r="L2686" t="b">
        <v>0</v>
      </c>
      <c r="M2686">
        <v>4</v>
      </c>
      <c r="N2686" t="b">
        <v>0</v>
      </c>
      <c r="O2686" t="s">
        <v>8282</v>
      </c>
    </row>
    <row r="2687" spans="1:15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 s="12">
        <f t="shared" si="41"/>
        <v>42121.654282407406</v>
      </c>
      <c r="K2687">
        <v>1424968930</v>
      </c>
      <c r="L2687" t="b">
        <v>0</v>
      </c>
      <c r="M2687">
        <v>1</v>
      </c>
      <c r="N2687" t="b">
        <v>0</v>
      </c>
      <c r="O2687" t="s">
        <v>8282</v>
      </c>
    </row>
    <row r="2688" spans="1:15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 s="12">
        <f t="shared" si="41"/>
        <v>41912.974803240737</v>
      </c>
      <c r="K2688">
        <v>1410391423</v>
      </c>
      <c r="L2688" t="b">
        <v>0</v>
      </c>
      <c r="M2688">
        <v>0</v>
      </c>
      <c r="N2688" t="b">
        <v>0</v>
      </c>
      <c r="O2688" t="s">
        <v>8282</v>
      </c>
    </row>
    <row r="2689" spans="1:15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 s="12">
        <f t="shared" si="41"/>
        <v>42184.64025462963</v>
      </c>
      <c r="K2689">
        <v>1432999318</v>
      </c>
      <c r="L2689" t="b">
        <v>0</v>
      </c>
      <c r="M2689">
        <v>0</v>
      </c>
      <c r="N2689" t="b">
        <v>0</v>
      </c>
      <c r="O2689" t="s">
        <v>8282</v>
      </c>
    </row>
    <row r="2690" spans="1:15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 s="12">
        <f t="shared" si="41"/>
        <v>42059.125</v>
      </c>
      <c r="K2690">
        <v>1422067870</v>
      </c>
      <c r="L2690" t="b">
        <v>0</v>
      </c>
      <c r="M2690">
        <v>14</v>
      </c>
      <c r="N2690" t="b">
        <v>0</v>
      </c>
      <c r="O2690" t="s">
        <v>8282</v>
      </c>
    </row>
    <row r="2691" spans="1:15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 s="12">
        <f t="shared" ref="J2691:J2754" si="42">(I2691/86400)+DATE(1970,1,1)</f>
        <v>42581.961689814816</v>
      </c>
      <c r="K2691">
        <v>1467327890</v>
      </c>
      <c r="L2691" t="b">
        <v>0</v>
      </c>
      <c r="M2691">
        <v>1</v>
      </c>
      <c r="N2691" t="b">
        <v>0</v>
      </c>
      <c r="O2691" t="s">
        <v>8282</v>
      </c>
    </row>
    <row r="2692" spans="1:15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 s="12">
        <f t="shared" si="42"/>
        <v>42158.105046296296</v>
      </c>
      <c r="K2692">
        <v>1429410676</v>
      </c>
      <c r="L2692" t="b">
        <v>0</v>
      </c>
      <c r="M2692">
        <v>118</v>
      </c>
      <c r="N2692" t="b">
        <v>0</v>
      </c>
      <c r="O2692" t="s">
        <v>8282</v>
      </c>
    </row>
    <row r="2693" spans="1:15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 s="12">
        <f t="shared" si="42"/>
        <v>42134.724039351851</v>
      </c>
      <c r="K2693">
        <v>1427390557</v>
      </c>
      <c r="L2693" t="b">
        <v>0</v>
      </c>
      <c r="M2693">
        <v>2</v>
      </c>
      <c r="N2693" t="b">
        <v>0</v>
      </c>
      <c r="O2693" t="s">
        <v>8282</v>
      </c>
    </row>
    <row r="2694" spans="1:15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 s="12">
        <f t="shared" si="42"/>
        <v>42088.292361111111</v>
      </c>
      <c r="K2694">
        <v>1424678460</v>
      </c>
      <c r="L2694" t="b">
        <v>0</v>
      </c>
      <c r="M2694">
        <v>1</v>
      </c>
      <c r="N2694" t="b">
        <v>0</v>
      </c>
      <c r="O2694" t="s">
        <v>8282</v>
      </c>
    </row>
    <row r="2695" spans="1:15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 s="12">
        <f t="shared" si="42"/>
        <v>41864.138495370367</v>
      </c>
      <c r="K2695">
        <v>1405307966</v>
      </c>
      <c r="L2695" t="b">
        <v>0</v>
      </c>
      <c r="M2695">
        <v>3</v>
      </c>
      <c r="N2695" t="b">
        <v>0</v>
      </c>
      <c r="O2695" t="s">
        <v>8282</v>
      </c>
    </row>
    <row r="2696" spans="1:15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 s="12">
        <f t="shared" si="42"/>
        <v>41908.140497685185</v>
      </c>
      <c r="K2696">
        <v>1409109739</v>
      </c>
      <c r="L2696" t="b">
        <v>0</v>
      </c>
      <c r="M2696">
        <v>1</v>
      </c>
      <c r="N2696" t="b">
        <v>0</v>
      </c>
      <c r="O2696" t="s">
        <v>8282</v>
      </c>
    </row>
    <row r="2697" spans="1:15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 s="12">
        <f t="shared" si="42"/>
        <v>42108.14025462963</v>
      </c>
      <c r="K2697">
        <v>1423801318</v>
      </c>
      <c r="L2697" t="b">
        <v>0</v>
      </c>
      <c r="M2697">
        <v>3</v>
      </c>
      <c r="N2697" t="b">
        <v>0</v>
      </c>
      <c r="O2697" t="s">
        <v>8282</v>
      </c>
    </row>
    <row r="2698" spans="1:15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 s="12">
        <f t="shared" si="42"/>
        <v>41998.844444444447</v>
      </c>
      <c r="K2698">
        <v>1416600960</v>
      </c>
      <c r="L2698" t="b">
        <v>0</v>
      </c>
      <c r="M2698">
        <v>38</v>
      </c>
      <c r="N2698" t="b">
        <v>0</v>
      </c>
      <c r="O2698" t="s">
        <v>8282</v>
      </c>
    </row>
    <row r="2699" spans="1:15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 s="12">
        <f t="shared" si="42"/>
        <v>42218.916666666672</v>
      </c>
      <c r="K2699">
        <v>1435876423</v>
      </c>
      <c r="L2699" t="b">
        <v>0</v>
      </c>
      <c r="M2699">
        <v>52</v>
      </c>
      <c r="N2699" t="b">
        <v>0</v>
      </c>
      <c r="O2699" t="s">
        <v>8282</v>
      </c>
    </row>
    <row r="2700" spans="1:15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 s="12">
        <f t="shared" si="42"/>
        <v>41817.898240740738</v>
      </c>
      <c r="K2700">
        <v>1401312808</v>
      </c>
      <c r="L2700" t="b">
        <v>0</v>
      </c>
      <c r="M2700">
        <v>2</v>
      </c>
      <c r="N2700" t="b">
        <v>0</v>
      </c>
      <c r="O2700" t="s">
        <v>8282</v>
      </c>
    </row>
    <row r="2701" spans="1:15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 s="12">
        <f t="shared" si="42"/>
        <v>41859.896562499998</v>
      </c>
      <c r="K2701">
        <v>1404941463</v>
      </c>
      <c r="L2701" t="b">
        <v>0</v>
      </c>
      <c r="M2701">
        <v>0</v>
      </c>
      <c r="N2701" t="b">
        <v>0</v>
      </c>
      <c r="O2701" t="s">
        <v>8282</v>
      </c>
    </row>
    <row r="2702" spans="1:15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 s="12">
        <f t="shared" si="42"/>
        <v>41900.874675925923</v>
      </c>
      <c r="K2702">
        <v>1408481972</v>
      </c>
      <c r="L2702" t="b">
        <v>0</v>
      </c>
      <c r="M2702">
        <v>4</v>
      </c>
      <c r="N2702" t="b">
        <v>0</v>
      </c>
      <c r="O2702" t="s">
        <v>8282</v>
      </c>
    </row>
    <row r="2703" spans="1:15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12">
        <f t="shared" si="42"/>
        <v>42832.733032407406</v>
      </c>
      <c r="K2703">
        <v>1488911734</v>
      </c>
      <c r="L2703" t="b">
        <v>0</v>
      </c>
      <c r="M2703">
        <v>46</v>
      </c>
      <c r="N2703" t="b">
        <v>0</v>
      </c>
      <c r="O2703" t="s">
        <v>8301</v>
      </c>
    </row>
    <row r="2704" spans="1:15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12">
        <f t="shared" si="42"/>
        <v>42830.760150462964</v>
      </c>
      <c r="K2704">
        <v>1488827677</v>
      </c>
      <c r="L2704" t="b">
        <v>1</v>
      </c>
      <c r="M2704">
        <v>26</v>
      </c>
      <c r="N2704" t="b">
        <v>0</v>
      </c>
      <c r="O2704" t="s">
        <v>8301</v>
      </c>
    </row>
    <row r="2705" spans="1:15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12">
        <f t="shared" si="42"/>
        <v>42816.648495370369</v>
      </c>
      <c r="K2705">
        <v>1485016430</v>
      </c>
      <c r="L2705" t="b">
        <v>0</v>
      </c>
      <c r="M2705">
        <v>45</v>
      </c>
      <c r="N2705" t="b">
        <v>0</v>
      </c>
      <c r="O2705" t="s">
        <v>8301</v>
      </c>
    </row>
    <row r="2706" spans="1:15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12">
        <f t="shared" si="42"/>
        <v>42830.820763888885</v>
      </c>
      <c r="K2706">
        <v>1487709714</v>
      </c>
      <c r="L2706" t="b">
        <v>0</v>
      </c>
      <c r="M2706">
        <v>7</v>
      </c>
      <c r="N2706" t="b">
        <v>0</v>
      </c>
      <c r="O2706" t="s">
        <v>8301</v>
      </c>
    </row>
    <row r="2707" spans="1:15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12">
        <f t="shared" si="42"/>
        <v>42818.874513888892</v>
      </c>
      <c r="K2707">
        <v>1486504758</v>
      </c>
      <c r="L2707" t="b">
        <v>0</v>
      </c>
      <c r="M2707">
        <v>8</v>
      </c>
      <c r="N2707" t="b">
        <v>0</v>
      </c>
      <c r="O2707" t="s">
        <v>8301</v>
      </c>
    </row>
    <row r="2708" spans="1:15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 s="12">
        <f t="shared" si="42"/>
        <v>41928.290972222225</v>
      </c>
      <c r="K2708">
        <v>1410937483</v>
      </c>
      <c r="L2708" t="b">
        <v>1</v>
      </c>
      <c r="M2708">
        <v>263</v>
      </c>
      <c r="N2708" t="b">
        <v>1</v>
      </c>
      <c r="O2708" t="s">
        <v>8301</v>
      </c>
    </row>
    <row r="2709" spans="1:15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 s="12">
        <f t="shared" si="42"/>
        <v>41421.290972222225</v>
      </c>
      <c r="K2709">
        <v>1367088443</v>
      </c>
      <c r="L2709" t="b">
        <v>1</v>
      </c>
      <c r="M2709">
        <v>394</v>
      </c>
      <c r="N2709" t="b">
        <v>1</v>
      </c>
      <c r="O2709" t="s">
        <v>8301</v>
      </c>
    </row>
    <row r="2710" spans="1:15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 s="12">
        <f t="shared" si="42"/>
        <v>42572.698217592595</v>
      </c>
      <c r="K2710">
        <v>1463935526</v>
      </c>
      <c r="L2710" t="b">
        <v>1</v>
      </c>
      <c r="M2710">
        <v>1049</v>
      </c>
      <c r="N2710" t="b">
        <v>1</v>
      </c>
      <c r="O2710" t="s">
        <v>8301</v>
      </c>
    </row>
    <row r="2711" spans="1:15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 s="12">
        <f t="shared" si="42"/>
        <v>42647.165972222225</v>
      </c>
      <c r="K2711">
        <v>1472528141</v>
      </c>
      <c r="L2711" t="b">
        <v>1</v>
      </c>
      <c r="M2711">
        <v>308</v>
      </c>
      <c r="N2711" t="b">
        <v>1</v>
      </c>
      <c r="O2711" t="s">
        <v>8301</v>
      </c>
    </row>
    <row r="2712" spans="1:15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 s="12">
        <f t="shared" si="42"/>
        <v>41860.083333333336</v>
      </c>
      <c r="K2712">
        <v>1404797428</v>
      </c>
      <c r="L2712" t="b">
        <v>1</v>
      </c>
      <c r="M2712">
        <v>1088</v>
      </c>
      <c r="N2712" t="b">
        <v>1</v>
      </c>
      <c r="O2712" t="s">
        <v>8301</v>
      </c>
    </row>
    <row r="2713" spans="1:15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 s="12">
        <f t="shared" si="42"/>
        <v>41810.917361111111</v>
      </c>
      <c r="K2713">
        <v>1400694790</v>
      </c>
      <c r="L2713" t="b">
        <v>1</v>
      </c>
      <c r="M2713">
        <v>73</v>
      </c>
      <c r="N2713" t="b">
        <v>1</v>
      </c>
      <c r="O2713" t="s">
        <v>8301</v>
      </c>
    </row>
    <row r="2714" spans="1:15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 s="12">
        <f t="shared" si="42"/>
        <v>41468.75</v>
      </c>
      <c r="K2714">
        <v>1370568560</v>
      </c>
      <c r="L2714" t="b">
        <v>1</v>
      </c>
      <c r="M2714">
        <v>143</v>
      </c>
      <c r="N2714" t="b">
        <v>1</v>
      </c>
      <c r="O2714" t="s">
        <v>8301</v>
      </c>
    </row>
    <row r="2715" spans="1:15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 s="12">
        <f t="shared" si="42"/>
        <v>42362.653749999998</v>
      </c>
      <c r="K2715">
        <v>1447515684</v>
      </c>
      <c r="L2715" t="b">
        <v>1</v>
      </c>
      <c r="M2715">
        <v>1420</v>
      </c>
      <c r="N2715" t="b">
        <v>1</v>
      </c>
      <c r="O2715" t="s">
        <v>8301</v>
      </c>
    </row>
    <row r="2716" spans="1:15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 s="12">
        <f t="shared" si="42"/>
        <v>42657.958333333328</v>
      </c>
      <c r="K2716">
        <v>1474040596</v>
      </c>
      <c r="L2716" t="b">
        <v>1</v>
      </c>
      <c r="M2716">
        <v>305</v>
      </c>
      <c r="N2716" t="b">
        <v>1</v>
      </c>
      <c r="O2716" t="s">
        <v>8301</v>
      </c>
    </row>
    <row r="2717" spans="1:15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 s="12">
        <f t="shared" si="42"/>
        <v>42421.398472222223</v>
      </c>
      <c r="K2717">
        <v>1453109628</v>
      </c>
      <c r="L2717" t="b">
        <v>1</v>
      </c>
      <c r="M2717">
        <v>551</v>
      </c>
      <c r="N2717" t="b">
        <v>1</v>
      </c>
      <c r="O2717" t="s">
        <v>8301</v>
      </c>
    </row>
    <row r="2718" spans="1:15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 s="12">
        <f t="shared" si="42"/>
        <v>42285.333252314813</v>
      </c>
      <c r="K2718">
        <v>1441699193</v>
      </c>
      <c r="L2718" t="b">
        <v>1</v>
      </c>
      <c r="M2718">
        <v>187</v>
      </c>
      <c r="N2718" t="b">
        <v>1</v>
      </c>
      <c r="O2718" t="s">
        <v>8301</v>
      </c>
    </row>
    <row r="2719" spans="1:15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 s="12">
        <f t="shared" si="42"/>
        <v>41979.956585648149</v>
      </c>
      <c r="K2719">
        <v>1414015049</v>
      </c>
      <c r="L2719" t="b">
        <v>1</v>
      </c>
      <c r="M2719">
        <v>325</v>
      </c>
      <c r="N2719" t="b">
        <v>1</v>
      </c>
      <c r="O2719" t="s">
        <v>8301</v>
      </c>
    </row>
    <row r="2720" spans="1:15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 s="12">
        <f t="shared" si="42"/>
        <v>42493.958333333328</v>
      </c>
      <c r="K2720">
        <v>1459865945</v>
      </c>
      <c r="L2720" t="b">
        <v>1</v>
      </c>
      <c r="M2720">
        <v>148</v>
      </c>
      <c r="N2720" t="b">
        <v>1</v>
      </c>
      <c r="O2720" t="s">
        <v>8301</v>
      </c>
    </row>
    <row r="2721" spans="1:15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 s="12">
        <f t="shared" si="42"/>
        <v>42477.98951388889</v>
      </c>
      <c r="K2721">
        <v>1455756294</v>
      </c>
      <c r="L2721" t="b">
        <v>0</v>
      </c>
      <c r="M2721">
        <v>69</v>
      </c>
      <c r="N2721" t="b">
        <v>1</v>
      </c>
      <c r="O2721" t="s">
        <v>8301</v>
      </c>
    </row>
    <row r="2722" spans="1:15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 s="12">
        <f t="shared" si="42"/>
        <v>42685.507557870369</v>
      </c>
      <c r="K2722">
        <v>1476270653</v>
      </c>
      <c r="L2722" t="b">
        <v>0</v>
      </c>
      <c r="M2722">
        <v>173</v>
      </c>
      <c r="N2722" t="b">
        <v>1</v>
      </c>
      <c r="O2722" t="s">
        <v>8301</v>
      </c>
    </row>
    <row r="2723" spans="1:15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 s="12">
        <f t="shared" si="42"/>
        <v>41523.791666666664</v>
      </c>
      <c r="K2723">
        <v>1375880598</v>
      </c>
      <c r="L2723" t="b">
        <v>0</v>
      </c>
      <c r="M2723">
        <v>269</v>
      </c>
      <c r="N2723" t="b">
        <v>1</v>
      </c>
      <c r="O2723" t="s">
        <v>8293</v>
      </c>
    </row>
    <row r="2724" spans="1:15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 s="12">
        <f t="shared" si="42"/>
        <v>42764.857094907406</v>
      </c>
      <c r="K2724">
        <v>1480538053</v>
      </c>
      <c r="L2724" t="b">
        <v>0</v>
      </c>
      <c r="M2724">
        <v>185</v>
      </c>
      <c r="N2724" t="b">
        <v>1</v>
      </c>
      <c r="O2724" t="s">
        <v>8293</v>
      </c>
    </row>
    <row r="2725" spans="1:15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 s="12">
        <f t="shared" si="42"/>
        <v>42004.880648148144</v>
      </c>
      <c r="K2725">
        <v>1414872488</v>
      </c>
      <c r="L2725" t="b">
        <v>0</v>
      </c>
      <c r="M2725">
        <v>176</v>
      </c>
      <c r="N2725" t="b">
        <v>1</v>
      </c>
      <c r="O2725" t="s">
        <v>8293</v>
      </c>
    </row>
    <row r="2726" spans="1:15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 s="12">
        <f t="shared" si="42"/>
        <v>42231.32707175926</v>
      </c>
      <c r="K2726">
        <v>1436860259</v>
      </c>
      <c r="L2726" t="b">
        <v>0</v>
      </c>
      <c r="M2726">
        <v>1019</v>
      </c>
      <c r="N2726" t="b">
        <v>1</v>
      </c>
      <c r="O2726" t="s">
        <v>8293</v>
      </c>
    </row>
    <row r="2727" spans="1:15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 s="12">
        <f t="shared" si="42"/>
        <v>42795.744618055556</v>
      </c>
      <c r="K2727">
        <v>1484070735</v>
      </c>
      <c r="L2727" t="b">
        <v>0</v>
      </c>
      <c r="M2727">
        <v>113</v>
      </c>
      <c r="N2727" t="b">
        <v>1</v>
      </c>
      <c r="O2727" t="s">
        <v>8293</v>
      </c>
    </row>
    <row r="2728" spans="1:15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 s="12">
        <f t="shared" si="42"/>
        <v>42482.579988425925</v>
      </c>
      <c r="K2728">
        <v>1458741311</v>
      </c>
      <c r="L2728" t="b">
        <v>0</v>
      </c>
      <c r="M2728">
        <v>404</v>
      </c>
      <c r="N2728" t="b">
        <v>1</v>
      </c>
      <c r="O2728" t="s">
        <v>8293</v>
      </c>
    </row>
    <row r="2729" spans="1:15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 s="12">
        <f t="shared" si="42"/>
        <v>42223.676655092597</v>
      </c>
      <c r="K2729">
        <v>1436804063</v>
      </c>
      <c r="L2729" t="b">
        <v>0</v>
      </c>
      <c r="M2729">
        <v>707</v>
      </c>
      <c r="N2729" t="b">
        <v>1</v>
      </c>
      <c r="O2729" t="s">
        <v>8293</v>
      </c>
    </row>
    <row r="2730" spans="1:15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 s="12">
        <f t="shared" si="42"/>
        <v>42368.59993055556</v>
      </c>
      <c r="K2730">
        <v>1448461434</v>
      </c>
      <c r="L2730" t="b">
        <v>0</v>
      </c>
      <c r="M2730">
        <v>392</v>
      </c>
      <c r="N2730" t="b">
        <v>1</v>
      </c>
      <c r="O2730" t="s">
        <v>8293</v>
      </c>
    </row>
    <row r="2731" spans="1:15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 s="12">
        <f t="shared" si="42"/>
        <v>42125.240706018521</v>
      </c>
      <c r="K2731">
        <v>1427867197</v>
      </c>
      <c r="L2731" t="b">
        <v>0</v>
      </c>
      <c r="M2731">
        <v>23</v>
      </c>
      <c r="N2731" t="b">
        <v>1</v>
      </c>
      <c r="O2731" t="s">
        <v>8293</v>
      </c>
    </row>
    <row r="2732" spans="1:15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 s="12">
        <f t="shared" si="42"/>
        <v>41386.541377314818</v>
      </c>
      <c r="K2732">
        <v>1363611575</v>
      </c>
      <c r="L2732" t="b">
        <v>0</v>
      </c>
      <c r="M2732">
        <v>682</v>
      </c>
      <c r="N2732" t="b">
        <v>1</v>
      </c>
      <c r="O2732" t="s">
        <v>8293</v>
      </c>
    </row>
    <row r="2733" spans="1:15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 s="12">
        <f t="shared" si="42"/>
        <v>41930.166666666664</v>
      </c>
      <c r="K2733">
        <v>1408624622</v>
      </c>
      <c r="L2733" t="b">
        <v>0</v>
      </c>
      <c r="M2733">
        <v>37</v>
      </c>
      <c r="N2733" t="b">
        <v>1</v>
      </c>
      <c r="O2733" t="s">
        <v>8293</v>
      </c>
    </row>
    <row r="2734" spans="1:15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 s="12">
        <f t="shared" si="42"/>
        <v>41422</v>
      </c>
      <c r="K2734">
        <v>1366917828</v>
      </c>
      <c r="L2734" t="b">
        <v>0</v>
      </c>
      <c r="M2734">
        <v>146</v>
      </c>
      <c r="N2734" t="b">
        <v>1</v>
      </c>
      <c r="O2734" t="s">
        <v>8293</v>
      </c>
    </row>
    <row r="2735" spans="1:15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 s="12">
        <f t="shared" si="42"/>
        <v>42104.231180555551</v>
      </c>
      <c r="K2735">
        <v>1423463574</v>
      </c>
      <c r="L2735" t="b">
        <v>0</v>
      </c>
      <c r="M2735">
        <v>119</v>
      </c>
      <c r="N2735" t="b">
        <v>1</v>
      </c>
      <c r="O2735" t="s">
        <v>8293</v>
      </c>
    </row>
    <row r="2736" spans="1:15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 s="12">
        <f t="shared" si="42"/>
        <v>42656.915972222225</v>
      </c>
      <c r="K2736">
        <v>1473782592</v>
      </c>
      <c r="L2736" t="b">
        <v>0</v>
      </c>
      <c r="M2736">
        <v>163</v>
      </c>
      <c r="N2736" t="b">
        <v>1</v>
      </c>
      <c r="O2736" t="s">
        <v>8293</v>
      </c>
    </row>
    <row r="2737" spans="1:15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 s="12">
        <f t="shared" si="42"/>
        <v>41346.833333333336</v>
      </c>
      <c r="K2737">
        <v>1360551250</v>
      </c>
      <c r="L2737" t="b">
        <v>0</v>
      </c>
      <c r="M2737">
        <v>339</v>
      </c>
      <c r="N2737" t="b">
        <v>1</v>
      </c>
      <c r="O2737" t="s">
        <v>8293</v>
      </c>
    </row>
    <row r="2738" spans="1:15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 s="12">
        <f t="shared" si="42"/>
        <v>41752.666354166664</v>
      </c>
      <c r="K2738">
        <v>1395676773</v>
      </c>
      <c r="L2738" t="b">
        <v>0</v>
      </c>
      <c r="M2738">
        <v>58</v>
      </c>
      <c r="N2738" t="b">
        <v>1</v>
      </c>
      <c r="O2738" t="s">
        <v>8293</v>
      </c>
    </row>
    <row r="2739" spans="1:15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 s="12">
        <f t="shared" si="42"/>
        <v>41654.791666666664</v>
      </c>
      <c r="K2739">
        <v>1386108087</v>
      </c>
      <c r="L2739" t="b">
        <v>0</v>
      </c>
      <c r="M2739">
        <v>456</v>
      </c>
      <c r="N2739" t="b">
        <v>1</v>
      </c>
      <c r="O2739" t="s">
        <v>8293</v>
      </c>
    </row>
    <row r="2740" spans="1:15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 s="12">
        <f t="shared" si="42"/>
        <v>42680.143564814818</v>
      </c>
      <c r="K2740">
        <v>1473218804</v>
      </c>
      <c r="L2740" t="b">
        <v>0</v>
      </c>
      <c r="M2740">
        <v>15</v>
      </c>
      <c r="N2740" t="b">
        <v>1</v>
      </c>
      <c r="O2740" t="s">
        <v>8293</v>
      </c>
    </row>
    <row r="2741" spans="1:15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 s="12">
        <f t="shared" si="42"/>
        <v>41764.887928240743</v>
      </c>
      <c r="K2741">
        <v>1395436717</v>
      </c>
      <c r="L2741" t="b">
        <v>0</v>
      </c>
      <c r="M2741">
        <v>191</v>
      </c>
      <c r="N2741" t="b">
        <v>1</v>
      </c>
      <c r="O2741" t="s">
        <v>8293</v>
      </c>
    </row>
    <row r="2742" spans="1:15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 s="12">
        <f t="shared" si="42"/>
        <v>42074.99018518519</v>
      </c>
      <c r="K2742">
        <v>1423529152</v>
      </c>
      <c r="L2742" t="b">
        <v>0</v>
      </c>
      <c r="M2742">
        <v>17</v>
      </c>
      <c r="N2742" t="b">
        <v>1</v>
      </c>
      <c r="O2742" t="s">
        <v>8293</v>
      </c>
    </row>
    <row r="2743" spans="1:15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 s="12">
        <f t="shared" si="42"/>
        <v>41932.088194444441</v>
      </c>
      <c r="K2743">
        <v>1412005602</v>
      </c>
      <c r="L2743" t="b">
        <v>0</v>
      </c>
      <c r="M2743">
        <v>4</v>
      </c>
      <c r="N2743" t="b">
        <v>0</v>
      </c>
      <c r="O2743" t="s">
        <v>8302</v>
      </c>
    </row>
    <row r="2744" spans="1:15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 s="12">
        <f t="shared" si="42"/>
        <v>41044.719756944447</v>
      </c>
      <c r="K2744">
        <v>1335892587</v>
      </c>
      <c r="L2744" t="b">
        <v>0</v>
      </c>
      <c r="M2744">
        <v>18</v>
      </c>
      <c r="N2744" t="b">
        <v>0</v>
      </c>
      <c r="O2744" t="s">
        <v>8302</v>
      </c>
    </row>
    <row r="2745" spans="1:15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 s="12">
        <f t="shared" si="42"/>
        <v>42662.328784722224</v>
      </c>
      <c r="K2745">
        <v>1474271607</v>
      </c>
      <c r="L2745" t="b">
        <v>0</v>
      </c>
      <c r="M2745">
        <v>0</v>
      </c>
      <c r="N2745" t="b">
        <v>0</v>
      </c>
      <c r="O2745" t="s">
        <v>8302</v>
      </c>
    </row>
    <row r="2746" spans="1:15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 s="12">
        <f t="shared" si="42"/>
        <v>40968.062476851854</v>
      </c>
      <c r="K2746">
        <v>1327886998</v>
      </c>
      <c r="L2746" t="b">
        <v>0</v>
      </c>
      <c r="M2746">
        <v>22</v>
      </c>
      <c r="N2746" t="b">
        <v>0</v>
      </c>
      <c r="O2746" t="s">
        <v>8302</v>
      </c>
    </row>
    <row r="2747" spans="1:15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 s="12">
        <f t="shared" si="42"/>
        <v>41104.988055555557</v>
      </c>
      <c r="K2747">
        <v>1337125368</v>
      </c>
      <c r="L2747" t="b">
        <v>0</v>
      </c>
      <c r="M2747">
        <v>49</v>
      </c>
      <c r="N2747" t="b">
        <v>0</v>
      </c>
      <c r="O2747" t="s">
        <v>8302</v>
      </c>
    </row>
    <row r="2748" spans="1:15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 s="12">
        <f t="shared" si="42"/>
        <v>41880.781377314815</v>
      </c>
      <c r="K2748">
        <v>1406745911</v>
      </c>
      <c r="L2748" t="b">
        <v>0</v>
      </c>
      <c r="M2748">
        <v>19</v>
      </c>
      <c r="N2748" t="b">
        <v>0</v>
      </c>
      <c r="O2748" t="s">
        <v>8302</v>
      </c>
    </row>
    <row r="2749" spans="1:15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 s="12">
        <f t="shared" si="42"/>
        <v>41076.131944444445</v>
      </c>
      <c r="K2749">
        <v>1337095997</v>
      </c>
      <c r="L2749" t="b">
        <v>0</v>
      </c>
      <c r="M2749">
        <v>4</v>
      </c>
      <c r="N2749" t="b">
        <v>0</v>
      </c>
      <c r="O2749" t="s">
        <v>8302</v>
      </c>
    </row>
    <row r="2750" spans="1:15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 s="12">
        <f t="shared" si="42"/>
        <v>42615.7106712963</v>
      </c>
      <c r="K2750">
        <v>1470243802</v>
      </c>
      <c r="L2750" t="b">
        <v>0</v>
      </c>
      <c r="M2750">
        <v>4</v>
      </c>
      <c r="N2750" t="b">
        <v>0</v>
      </c>
      <c r="O2750" t="s">
        <v>8302</v>
      </c>
    </row>
    <row r="2751" spans="1:15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 s="12">
        <f t="shared" si="42"/>
        <v>42098.757372685184</v>
      </c>
      <c r="K2751">
        <v>1425582637</v>
      </c>
      <c r="L2751" t="b">
        <v>0</v>
      </c>
      <c r="M2751">
        <v>2</v>
      </c>
      <c r="N2751" t="b">
        <v>0</v>
      </c>
      <c r="O2751" t="s">
        <v>8302</v>
      </c>
    </row>
    <row r="2752" spans="1:15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 s="12">
        <f t="shared" si="42"/>
        <v>41090.833333333336</v>
      </c>
      <c r="K2752">
        <v>1340055345</v>
      </c>
      <c r="L2752" t="b">
        <v>0</v>
      </c>
      <c r="M2752">
        <v>0</v>
      </c>
      <c r="N2752" t="b">
        <v>0</v>
      </c>
      <c r="O2752" t="s">
        <v>8302</v>
      </c>
    </row>
    <row r="2753" spans="1:15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 s="12">
        <f t="shared" si="42"/>
        <v>41807.887060185181</v>
      </c>
      <c r="K2753">
        <v>1397855842</v>
      </c>
      <c r="L2753" t="b">
        <v>0</v>
      </c>
      <c r="M2753">
        <v>0</v>
      </c>
      <c r="N2753" t="b">
        <v>0</v>
      </c>
      <c r="O2753" t="s">
        <v>8302</v>
      </c>
    </row>
    <row r="2754" spans="1:15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 s="12">
        <f t="shared" si="42"/>
        <v>40895.765092592592</v>
      </c>
      <c r="K2754">
        <v>1320776504</v>
      </c>
      <c r="L2754" t="b">
        <v>0</v>
      </c>
      <c r="M2754">
        <v>14</v>
      </c>
      <c r="N2754" t="b">
        <v>0</v>
      </c>
      <c r="O2754" t="s">
        <v>8302</v>
      </c>
    </row>
    <row r="2755" spans="1:15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 s="12">
        <f t="shared" ref="J2755:J2818" si="43">(I2755/86400)+DATE(1970,1,1)</f>
        <v>41147.900729166664</v>
      </c>
      <c r="K2755">
        <v>1343425023</v>
      </c>
      <c r="L2755" t="b">
        <v>0</v>
      </c>
      <c r="M2755">
        <v>8</v>
      </c>
      <c r="N2755" t="b">
        <v>0</v>
      </c>
      <c r="O2755" t="s">
        <v>8302</v>
      </c>
    </row>
    <row r="2756" spans="1:15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 s="12">
        <f t="shared" si="43"/>
        <v>41893.636006944442</v>
      </c>
      <c r="K2756">
        <v>1407856551</v>
      </c>
      <c r="L2756" t="b">
        <v>0</v>
      </c>
      <c r="M2756">
        <v>0</v>
      </c>
      <c r="N2756" t="b">
        <v>0</v>
      </c>
      <c r="O2756" t="s">
        <v>8302</v>
      </c>
    </row>
    <row r="2757" spans="1:15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 s="12">
        <f t="shared" si="43"/>
        <v>42102.790821759263</v>
      </c>
      <c r="K2757">
        <v>1425927527</v>
      </c>
      <c r="L2757" t="b">
        <v>0</v>
      </c>
      <c r="M2757">
        <v>15</v>
      </c>
      <c r="N2757" t="b">
        <v>0</v>
      </c>
      <c r="O2757" t="s">
        <v>8302</v>
      </c>
    </row>
    <row r="2758" spans="1:15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 s="12">
        <f t="shared" si="43"/>
        <v>41650.900474537033</v>
      </c>
      <c r="K2758">
        <v>1386884201</v>
      </c>
      <c r="L2758" t="b">
        <v>0</v>
      </c>
      <c r="M2758">
        <v>33</v>
      </c>
      <c r="N2758" t="b">
        <v>0</v>
      </c>
      <c r="O2758" t="s">
        <v>8302</v>
      </c>
    </row>
    <row r="2759" spans="1:15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 s="12">
        <f t="shared" si="43"/>
        <v>42588.65662037037</v>
      </c>
      <c r="K2759">
        <v>1469202332</v>
      </c>
      <c r="L2759" t="b">
        <v>0</v>
      </c>
      <c r="M2759">
        <v>2</v>
      </c>
      <c r="N2759" t="b">
        <v>0</v>
      </c>
      <c r="O2759" t="s">
        <v>8302</v>
      </c>
    </row>
    <row r="2760" spans="1:15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 s="12">
        <f t="shared" si="43"/>
        <v>42653.441932870366</v>
      </c>
      <c r="K2760">
        <v>1474886183</v>
      </c>
      <c r="L2760" t="b">
        <v>0</v>
      </c>
      <c r="M2760">
        <v>6</v>
      </c>
      <c r="N2760" t="b">
        <v>0</v>
      </c>
      <c r="O2760" t="s">
        <v>8302</v>
      </c>
    </row>
    <row r="2761" spans="1:15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 s="12">
        <f t="shared" si="43"/>
        <v>42567.36650462963</v>
      </c>
      <c r="K2761">
        <v>1464943666</v>
      </c>
      <c r="L2761" t="b">
        <v>0</v>
      </c>
      <c r="M2761">
        <v>2</v>
      </c>
      <c r="N2761" t="b">
        <v>0</v>
      </c>
      <c r="O2761" t="s">
        <v>8302</v>
      </c>
    </row>
    <row r="2762" spans="1:15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 s="12">
        <f t="shared" si="43"/>
        <v>41445.461319444446</v>
      </c>
      <c r="K2762">
        <v>1369134258</v>
      </c>
      <c r="L2762" t="b">
        <v>0</v>
      </c>
      <c r="M2762">
        <v>0</v>
      </c>
      <c r="N2762" t="b">
        <v>0</v>
      </c>
      <c r="O2762" t="s">
        <v>8302</v>
      </c>
    </row>
    <row r="2763" spans="1:15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 s="12">
        <f t="shared" si="43"/>
        <v>41277.063576388886</v>
      </c>
      <c r="K2763">
        <v>1354584693</v>
      </c>
      <c r="L2763" t="b">
        <v>0</v>
      </c>
      <c r="M2763">
        <v>4</v>
      </c>
      <c r="N2763" t="b">
        <v>0</v>
      </c>
      <c r="O2763" t="s">
        <v>8302</v>
      </c>
    </row>
    <row r="2764" spans="1:15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 s="12">
        <f t="shared" si="43"/>
        <v>40986.995312500003</v>
      </c>
      <c r="K2764">
        <v>1326934395</v>
      </c>
      <c r="L2764" t="b">
        <v>0</v>
      </c>
      <c r="M2764">
        <v>1</v>
      </c>
      <c r="N2764" t="b">
        <v>0</v>
      </c>
      <c r="O2764" t="s">
        <v>8302</v>
      </c>
    </row>
    <row r="2765" spans="1:15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 s="12">
        <f t="shared" si="43"/>
        <v>41418.579675925925</v>
      </c>
      <c r="K2765">
        <v>1365515684</v>
      </c>
      <c r="L2765" t="b">
        <v>0</v>
      </c>
      <c r="M2765">
        <v>3</v>
      </c>
      <c r="N2765" t="b">
        <v>0</v>
      </c>
      <c r="O2765" t="s">
        <v>8302</v>
      </c>
    </row>
    <row r="2766" spans="1:15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 s="12">
        <f t="shared" si="43"/>
        <v>41059.791666666664</v>
      </c>
      <c r="K2766">
        <v>1335855631</v>
      </c>
      <c r="L2766" t="b">
        <v>0</v>
      </c>
      <c r="M2766">
        <v>4</v>
      </c>
      <c r="N2766" t="b">
        <v>0</v>
      </c>
      <c r="O2766" t="s">
        <v>8302</v>
      </c>
    </row>
    <row r="2767" spans="1:15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 s="12">
        <f t="shared" si="43"/>
        <v>41210.579027777778</v>
      </c>
      <c r="K2767">
        <v>1350050028</v>
      </c>
      <c r="L2767" t="b">
        <v>0</v>
      </c>
      <c r="M2767">
        <v>0</v>
      </c>
      <c r="N2767" t="b">
        <v>0</v>
      </c>
      <c r="O2767" t="s">
        <v>8302</v>
      </c>
    </row>
    <row r="2768" spans="1:15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 s="12">
        <f t="shared" si="43"/>
        <v>40766.668032407411</v>
      </c>
      <c r="K2768">
        <v>1310486518</v>
      </c>
      <c r="L2768" t="b">
        <v>0</v>
      </c>
      <c r="M2768">
        <v>4</v>
      </c>
      <c r="N2768" t="b">
        <v>0</v>
      </c>
      <c r="O2768" t="s">
        <v>8302</v>
      </c>
    </row>
    <row r="2769" spans="1:15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 s="12">
        <f t="shared" si="43"/>
        <v>42232.958912037036</v>
      </c>
      <c r="K2769">
        <v>1434582050</v>
      </c>
      <c r="L2769" t="b">
        <v>0</v>
      </c>
      <c r="M2769">
        <v>3</v>
      </c>
      <c r="N2769" t="b">
        <v>0</v>
      </c>
      <c r="O2769" t="s">
        <v>8302</v>
      </c>
    </row>
    <row r="2770" spans="1:15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 s="12">
        <f t="shared" si="43"/>
        <v>40997.573182870372</v>
      </c>
      <c r="K2770">
        <v>1330440323</v>
      </c>
      <c r="L2770" t="b">
        <v>0</v>
      </c>
      <c r="M2770">
        <v>34</v>
      </c>
      <c r="N2770" t="b">
        <v>0</v>
      </c>
      <c r="O2770" t="s">
        <v>8302</v>
      </c>
    </row>
    <row r="2771" spans="1:15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 s="12">
        <f t="shared" si="43"/>
        <v>41795.826273148152</v>
      </c>
      <c r="K2771">
        <v>1397677790</v>
      </c>
      <c r="L2771" t="b">
        <v>0</v>
      </c>
      <c r="M2771">
        <v>2</v>
      </c>
      <c r="N2771" t="b">
        <v>0</v>
      </c>
      <c r="O2771" t="s">
        <v>8302</v>
      </c>
    </row>
    <row r="2772" spans="1:15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 s="12">
        <f t="shared" si="43"/>
        <v>41716.663541666669</v>
      </c>
      <c r="K2772">
        <v>1392569730</v>
      </c>
      <c r="L2772" t="b">
        <v>0</v>
      </c>
      <c r="M2772">
        <v>33</v>
      </c>
      <c r="N2772" t="b">
        <v>0</v>
      </c>
      <c r="O2772" t="s">
        <v>8302</v>
      </c>
    </row>
    <row r="2773" spans="1:15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 s="12">
        <f t="shared" si="43"/>
        <v>41306.708333333336</v>
      </c>
      <c r="K2773">
        <v>1355489140</v>
      </c>
      <c r="L2773" t="b">
        <v>0</v>
      </c>
      <c r="M2773">
        <v>0</v>
      </c>
      <c r="N2773" t="b">
        <v>0</v>
      </c>
      <c r="O2773" t="s">
        <v>8302</v>
      </c>
    </row>
    <row r="2774" spans="1:15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 s="12">
        <f t="shared" si="43"/>
        <v>41552.869143518517</v>
      </c>
      <c r="K2774">
        <v>1379710294</v>
      </c>
      <c r="L2774" t="b">
        <v>0</v>
      </c>
      <c r="M2774">
        <v>0</v>
      </c>
      <c r="N2774" t="b">
        <v>0</v>
      </c>
      <c r="O2774" t="s">
        <v>8302</v>
      </c>
    </row>
    <row r="2775" spans="1:15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 s="12">
        <f t="shared" si="43"/>
        <v>42484.86482638889</v>
      </c>
      <c r="K2775">
        <v>1460666721</v>
      </c>
      <c r="L2775" t="b">
        <v>0</v>
      </c>
      <c r="M2775">
        <v>1</v>
      </c>
      <c r="N2775" t="b">
        <v>0</v>
      </c>
      <c r="O2775" t="s">
        <v>8302</v>
      </c>
    </row>
    <row r="2776" spans="1:15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 s="12">
        <f t="shared" si="43"/>
        <v>41341.126481481479</v>
      </c>
      <c r="K2776">
        <v>1360119728</v>
      </c>
      <c r="L2776" t="b">
        <v>0</v>
      </c>
      <c r="M2776">
        <v>13</v>
      </c>
      <c r="N2776" t="b">
        <v>0</v>
      </c>
      <c r="O2776" t="s">
        <v>8302</v>
      </c>
    </row>
    <row r="2777" spans="1:15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 s="12">
        <f t="shared" si="43"/>
        <v>40893.013356481482</v>
      </c>
      <c r="K2777">
        <v>1321402754</v>
      </c>
      <c r="L2777" t="b">
        <v>0</v>
      </c>
      <c r="M2777">
        <v>2</v>
      </c>
      <c r="N2777" t="b">
        <v>0</v>
      </c>
      <c r="O2777" t="s">
        <v>8302</v>
      </c>
    </row>
    <row r="2778" spans="1:15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 s="12">
        <f t="shared" si="43"/>
        <v>42167.297175925924</v>
      </c>
      <c r="K2778">
        <v>1431414476</v>
      </c>
      <c r="L2778" t="b">
        <v>0</v>
      </c>
      <c r="M2778">
        <v>36</v>
      </c>
      <c r="N2778" t="b">
        <v>0</v>
      </c>
      <c r="O2778" t="s">
        <v>8302</v>
      </c>
    </row>
    <row r="2779" spans="1:15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 s="12">
        <f t="shared" si="43"/>
        <v>42202.669027777782</v>
      </c>
      <c r="K2779">
        <v>1434557004</v>
      </c>
      <c r="L2779" t="b">
        <v>0</v>
      </c>
      <c r="M2779">
        <v>1</v>
      </c>
      <c r="N2779" t="b">
        <v>0</v>
      </c>
      <c r="O2779" t="s">
        <v>8302</v>
      </c>
    </row>
    <row r="2780" spans="1:15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 s="12">
        <f t="shared" si="43"/>
        <v>41876.978078703702</v>
      </c>
      <c r="K2780">
        <v>1406417306</v>
      </c>
      <c r="L2780" t="b">
        <v>0</v>
      </c>
      <c r="M2780">
        <v>15</v>
      </c>
      <c r="N2780" t="b">
        <v>0</v>
      </c>
      <c r="O2780" t="s">
        <v>8302</v>
      </c>
    </row>
    <row r="2781" spans="1:15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 s="12">
        <f t="shared" si="43"/>
        <v>42330.627557870372</v>
      </c>
      <c r="K2781">
        <v>1445609021</v>
      </c>
      <c r="L2781" t="b">
        <v>0</v>
      </c>
      <c r="M2781">
        <v>1</v>
      </c>
      <c r="N2781" t="b">
        <v>0</v>
      </c>
      <c r="O2781" t="s">
        <v>8302</v>
      </c>
    </row>
    <row r="2782" spans="1:15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 s="12">
        <f t="shared" si="43"/>
        <v>42804.447777777779</v>
      </c>
      <c r="K2782">
        <v>1486550688</v>
      </c>
      <c r="L2782" t="b">
        <v>0</v>
      </c>
      <c r="M2782">
        <v>0</v>
      </c>
      <c r="N2782" t="b">
        <v>0</v>
      </c>
      <c r="O2782" t="s">
        <v>8302</v>
      </c>
    </row>
    <row r="2783" spans="1:15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12">
        <f t="shared" si="43"/>
        <v>42047.291666666672</v>
      </c>
      <c r="K2783">
        <v>1421274954</v>
      </c>
      <c r="L2783" t="b">
        <v>0</v>
      </c>
      <c r="M2783">
        <v>28</v>
      </c>
      <c r="N2783" t="b">
        <v>1</v>
      </c>
      <c r="O2783" t="s">
        <v>8269</v>
      </c>
    </row>
    <row r="2784" spans="1:15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12">
        <f t="shared" si="43"/>
        <v>42052.207638888889</v>
      </c>
      <c r="K2784">
        <v>1421964718</v>
      </c>
      <c r="L2784" t="b">
        <v>0</v>
      </c>
      <c r="M2784">
        <v>18</v>
      </c>
      <c r="N2784" t="b">
        <v>1</v>
      </c>
      <c r="O2784" t="s">
        <v>8269</v>
      </c>
    </row>
    <row r="2785" spans="1:15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12">
        <f t="shared" si="43"/>
        <v>42117.535254629634</v>
      </c>
      <c r="K2785">
        <v>1428583846</v>
      </c>
      <c r="L2785" t="b">
        <v>0</v>
      </c>
      <c r="M2785">
        <v>61</v>
      </c>
      <c r="N2785" t="b">
        <v>1</v>
      </c>
      <c r="O2785" t="s">
        <v>8269</v>
      </c>
    </row>
    <row r="2786" spans="1:15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12">
        <f t="shared" si="43"/>
        <v>41941.787534722222</v>
      </c>
      <c r="K2786">
        <v>1412794443</v>
      </c>
      <c r="L2786" t="b">
        <v>0</v>
      </c>
      <c r="M2786">
        <v>108</v>
      </c>
      <c r="N2786" t="b">
        <v>1</v>
      </c>
      <c r="O2786" t="s">
        <v>8269</v>
      </c>
    </row>
    <row r="2787" spans="1:15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12">
        <f t="shared" si="43"/>
        <v>42587.875</v>
      </c>
      <c r="K2787">
        <v>1467865967</v>
      </c>
      <c r="L2787" t="b">
        <v>0</v>
      </c>
      <c r="M2787">
        <v>142</v>
      </c>
      <c r="N2787" t="b">
        <v>1</v>
      </c>
      <c r="O2787" t="s">
        <v>8269</v>
      </c>
    </row>
    <row r="2788" spans="1:15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12">
        <f t="shared" si="43"/>
        <v>41829.569212962961</v>
      </c>
      <c r="K2788">
        <v>1403703580</v>
      </c>
      <c r="L2788" t="b">
        <v>0</v>
      </c>
      <c r="M2788">
        <v>74</v>
      </c>
      <c r="N2788" t="b">
        <v>1</v>
      </c>
      <c r="O2788" t="s">
        <v>8269</v>
      </c>
    </row>
    <row r="2789" spans="1:15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12">
        <f t="shared" si="43"/>
        <v>41838.198518518519</v>
      </c>
      <c r="K2789">
        <v>1403066752</v>
      </c>
      <c r="L2789" t="b">
        <v>0</v>
      </c>
      <c r="M2789">
        <v>38</v>
      </c>
      <c r="N2789" t="b">
        <v>1</v>
      </c>
      <c r="O2789" t="s">
        <v>8269</v>
      </c>
    </row>
    <row r="2790" spans="1:15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12">
        <f t="shared" si="43"/>
        <v>42580.701886574076</v>
      </c>
      <c r="K2790">
        <v>1467219043</v>
      </c>
      <c r="L2790" t="b">
        <v>0</v>
      </c>
      <c r="M2790">
        <v>20</v>
      </c>
      <c r="N2790" t="b">
        <v>1</v>
      </c>
      <c r="O2790" t="s">
        <v>8269</v>
      </c>
    </row>
    <row r="2791" spans="1:15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12">
        <f t="shared" si="43"/>
        <v>42075.166666666672</v>
      </c>
      <c r="K2791">
        <v>1424477934</v>
      </c>
      <c r="L2791" t="b">
        <v>0</v>
      </c>
      <c r="M2791">
        <v>24</v>
      </c>
      <c r="N2791" t="b">
        <v>1</v>
      </c>
      <c r="O2791" t="s">
        <v>8269</v>
      </c>
    </row>
    <row r="2792" spans="1:15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12">
        <f t="shared" si="43"/>
        <v>42046.938692129625</v>
      </c>
      <c r="K2792">
        <v>1421101903</v>
      </c>
      <c r="L2792" t="b">
        <v>0</v>
      </c>
      <c r="M2792">
        <v>66</v>
      </c>
      <c r="N2792" t="b">
        <v>1</v>
      </c>
      <c r="O2792" t="s">
        <v>8269</v>
      </c>
    </row>
    <row r="2793" spans="1:15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12">
        <f t="shared" si="43"/>
        <v>42622.166666666672</v>
      </c>
      <c r="K2793">
        <v>1470778559</v>
      </c>
      <c r="L2793" t="b">
        <v>0</v>
      </c>
      <c r="M2793">
        <v>28</v>
      </c>
      <c r="N2793" t="b">
        <v>1</v>
      </c>
      <c r="O2793" t="s">
        <v>8269</v>
      </c>
    </row>
    <row r="2794" spans="1:15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12">
        <f t="shared" si="43"/>
        <v>42228.231006944443</v>
      </c>
      <c r="K2794">
        <v>1435469559</v>
      </c>
      <c r="L2794" t="b">
        <v>0</v>
      </c>
      <c r="M2794">
        <v>24</v>
      </c>
      <c r="N2794" t="b">
        <v>1</v>
      </c>
      <c r="O2794" t="s">
        <v>8269</v>
      </c>
    </row>
    <row r="2795" spans="1:15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12">
        <f t="shared" si="43"/>
        <v>42206.419039351851</v>
      </c>
      <c r="K2795">
        <v>1434881005</v>
      </c>
      <c r="L2795" t="b">
        <v>0</v>
      </c>
      <c r="M2795">
        <v>73</v>
      </c>
      <c r="N2795" t="b">
        <v>1</v>
      </c>
      <c r="O2795" t="s">
        <v>8269</v>
      </c>
    </row>
    <row r="2796" spans="1:15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12">
        <f t="shared" si="43"/>
        <v>42432.791666666672</v>
      </c>
      <c r="K2796">
        <v>1455640559</v>
      </c>
      <c r="L2796" t="b">
        <v>0</v>
      </c>
      <c r="M2796">
        <v>3</v>
      </c>
      <c r="N2796" t="b">
        <v>1</v>
      </c>
      <c r="O2796" t="s">
        <v>8269</v>
      </c>
    </row>
    <row r="2797" spans="1:15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12">
        <f t="shared" si="43"/>
        <v>41796.958333333336</v>
      </c>
      <c r="K2797">
        <v>1400675841</v>
      </c>
      <c r="L2797" t="b">
        <v>0</v>
      </c>
      <c r="M2797">
        <v>20</v>
      </c>
      <c r="N2797" t="b">
        <v>1</v>
      </c>
      <c r="O2797" t="s">
        <v>8269</v>
      </c>
    </row>
    <row r="2798" spans="1:15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12">
        <f t="shared" si="43"/>
        <v>41825.528101851851</v>
      </c>
      <c r="K2798">
        <v>1401972028</v>
      </c>
      <c r="L2798" t="b">
        <v>0</v>
      </c>
      <c r="M2798">
        <v>21</v>
      </c>
      <c r="N2798" t="b">
        <v>1</v>
      </c>
      <c r="O2798" t="s">
        <v>8269</v>
      </c>
    </row>
    <row r="2799" spans="1:15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12">
        <f t="shared" si="43"/>
        <v>41828.94027777778</v>
      </c>
      <c r="K2799">
        <v>1402266840</v>
      </c>
      <c r="L2799" t="b">
        <v>0</v>
      </c>
      <c r="M2799">
        <v>94</v>
      </c>
      <c r="N2799" t="b">
        <v>1</v>
      </c>
      <c r="O2799" t="s">
        <v>8269</v>
      </c>
    </row>
    <row r="2800" spans="1:15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12">
        <f t="shared" si="43"/>
        <v>42216.666666666672</v>
      </c>
      <c r="K2800">
        <v>1437063121</v>
      </c>
      <c r="L2800" t="b">
        <v>0</v>
      </c>
      <c r="M2800">
        <v>139</v>
      </c>
      <c r="N2800" t="b">
        <v>1</v>
      </c>
      <c r="O2800" t="s">
        <v>8269</v>
      </c>
    </row>
    <row r="2801" spans="1:15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12">
        <f t="shared" si="43"/>
        <v>42538.666666666672</v>
      </c>
      <c r="K2801">
        <v>1463466070</v>
      </c>
      <c r="L2801" t="b">
        <v>0</v>
      </c>
      <c r="M2801">
        <v>130</v>
      </c>
      <c r="N2801" t="b">
        <v>1</v>
      </c>
      <c r="O2801" t="s">
        <v>8269</v>
      </c>
    </row>
    <row r="2802" spans="1:15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12">
        <f t="shared" si="43"/>
        <v>42008.552847222221</v>
      </c>
      <c r="K2802">
        <v>1415193366</v>
      </c>
      <c r="L2802" t="b">
        <v>0</v>
      </c>
      <c r="M2802">
        <v>31</v>
      </c>
      <c r="N2802" t="b">
        <v>1</v>
      </c>
      <c r="O2802" t="s">
        <v>8269</v>
      </c>
    </row>
    <row r="2803" spans="1:15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12">
        <f t="shared" si="43"/>
        <v>41922.458333333336</v>
      </c>
      <c r="K2803">
        <v>1411019409</v>
      </c>
      <c r="L2803" t="b">
        <v>0</v>
      </c>
      <c r="M2803">
        <v>13</v>
      </c>
      <c r="N2803" t="b">
        <v>1</v>
      </c>
      <c r="O2803" t="s">
        <v>8269</v>
      </c>
    </row>
    <row r="2804" spans="1:15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12">
        <f t="shared" si="43"/>
        <v>42222.64707175926</v>
      </c>
      <c r="K2804">
        <v>1436283107</v>
      </c>
      <c r="L2804" t="b">
        <v>0</v>
      </c>
      <c r="M2804">
        <v>90</v>
      </c>
      <c r="N2804" t="b">
        <v>1</v>
      </c>
      <c r="O2804" t="s">
        <v>8269</v>
      </c>
    </row>
    <row r="2805" spans="1:15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12">
        <f t="shared" si="43"/>
        <v>42201</v>
      </c>
      <c r="K2805">
        <v>1433295276</v>
      </c>
      <c r="L2805" t="b">
        <v>0</v>
      </c>
      <c r="M2805">
        <v>141</v>
      </c>
      <c r="N2805" t="b">
        <v>1</v>
      </c>
      <c r="O2805" t="s">
        <v>8269</v>
      </c>
    </row>
    <row r="2806" spans="1:15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12">
        <f t="shared" si="43"/>
        <v>41911.453587962962</v>
      </c>
      <c r="K2806">
        <v>1409395990</v>
      </c>
      <c r="L2806" t="b">
        <v>0</v>
      </c>
      <c r="M2806">
        <v>23</v>
      </c>
      <c r="N2806" t="b">
        <v>1</v>
      </c>
      <c r="O2806" t="s">
        <v>8269</v>
      </c>
    </row>
    <row r="2807" spans="1:15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12">
        <f t="shared" si="43"/>
        <v>42238.505474537036</v>
      </c>
      <c r="K2807">
        <v>1438085273</v>
      </c>
      <c r="L2807" t="b">
        <v>0</v>
      </c>
      <c r="M2807">
        <v>18</v>
      </c>
      <c r="N2807" t="b">
        <v>1</v>
      </c>
      <c r="O2807" t="s">
        <v>8269</v>
      </c>
    </row>
    <row r="2808" spans="1:15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12">
        <f t="shared" si="43"/>
        <v>42221.458333333328</v>
      </c>
      <c r="K2808">
        <v>1435645490</v>
      </c>
      <c r="L2808" t="b">
        <v>0</v>
      </c>
      <c r="M2808">
        <v>76</v>
      </c>
      <c r="N2808" t="b">
        <v>1</v>
      </c>
      <c r="O2808" t="s">
        <v>8269</v>
      </c>
    </row>
    <row r="2809" spans="1:15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12">
        <f t="shared" si="43"/>
        <v>42184.873124999998</v>
      </c>
      <c r="K2809">
        <v>1433019438</v>
      </c>
      <c r="L2809" t="b">
        <v>0</v>
      </c>
      <c r="M2809">
        <v>93</v>
      </c>
      <c r="N2809" t="b">
        <v>1</v>
      </c>
      <c r="O2809" t="s">
        <v>8269</v>
      </c>
    </row>
    <row r="2810" spans="1:15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12">
        <f t="shared" si="43"/>
        <v>42238.84646990741</v>
      </c>
      <c r="K2810">
        <v>1437682735</v>
      </c>
      <c r="L2810" t="b">
        <v>0</v>
      </c>
      <c r="M2810">
        <v>69</v>
      </c>
      <c r="N2810" t="b">
        <v>1</v>
      </c>
      <c r="O2810" t="s">
        <v>8269</v>
      </c>
    </row>
    <row r="2811" spans="1:15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12">
        <f t="shared" si="43"/>
        <v>42459.610416666663</v>
      </c>
      <c r="K2811">
        <v>1458647725</v>
      </c>
      <c r="L2811" t="b">
        <v>0</v>
      </c>
      <c r="M2811">
        <v>21</v>
      </c>
      <c r="N2811" t="b">
        <v>1</v>
      </c>
      <c r="O2811" t="s">
        <v>8269</v>
      </c>
    </row>
    <row r="2812" spans="1:15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12">
        <f t="shared" si="43"/>
        <v>41791.165972222225</v>
      </c>
      <c r="K2812">
        <v>1398828064</v>
      </c>
      <c r="L2812" t="b">
        <v>0</v>
      </c>
      <c r="M2812">
        <v>57</v>
      </c>
      <c r="N2812" t="b">
        <v>1</v>
      </c>
      <c r="O2812" t="s">
        <v>8269</v>
      </c>
    </row>
    <row r="2813" spans="1:15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12">
        <f t="shared" si="43"/>
        <v>42058.496562500004</v>
      </c>
      <c r="K2813">
        <v>1422100503</v>
      </c>
      <c r="L2813" t="b">
        <v>0</v>
      </c>
      <c r="M2813">
        <v>108</v>
      </c>
      <c r="N2813" t="b">
        <v>1</v>
      </c>
      <c r="O2813" t="s">
        <v>8269</v>
      </c>
    </row>
    <row r="2814" spans="1:15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12">
        <f t="shared" si="43"/>
        <v>42100.166666666672</v>
      </c>
      <c r="K2814">
        <v>1424368298</v>
      </c>
      <c r="L2814" t="b">
        <v>0</v>
      </c>
      <c r="M2814">
        <v>83</v>
      </c>
      <c r="N2814" t="b">
        <v>1</v>
      </c>
      <c r="O2814" t="s">
        <v>8269</v>
      </c>
    </row>
    <row r="2815" spans="1:15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12">
        <f t="shared" si="43"/>
        <v>42718.742604166662</v>
      </c>
      <c r="K2815">
        <v>1479577761</v>
      </c>
      <c r="L2815" t="b">
        <v>0</v>
      </c>
      <c r="M2815">
        <v>96</v>
      </c>
      <c r="N2815" t="b">
        <v>1</v>
      </c>
      <c r="O2815" t="s">
        <v>8269</v>
      </c>
    </row>
    <row r="2816" spans="1:15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12">
        <f t="shared" si="43"/>
        <v>42133.399479166663</v>
      </c>
      <c r="K2816">
        <v>1428572115</v>
      </c>
      <c r="L2816" t="b">
        <v>0</v>
      </c>
      <c r="M2816">
        <v>64</v>
      </c>
      <c r="N2816" t="b">
        <v>1</v>
      </c>
      <c r="O2816" t="s">
        <v>8269</v>
      </c>
    </row>
    <row r="2817" spans="1:15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12">
        <f t="shared" si="43"/>
        <v>42589.776724537034</v>
      </c>
      <c r="K2817">
        <v>1468003109</v>
      </c>
      <c r="L2817" t="b">
        <v>0</v>
      </c>
      <c r="M2817">
        <v>14</v>
      </c>
      <c r="N2817" t="b">
        <v>1</v>
      </c>
      <c r="O2817" t="s">
        <v>8269</v>
      </c>
    </row>
    <row r="2818" spans="1:15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12">
        <f t="shared" si="43"/>
        <v>42218.666666666672</v>
      </c>
      <c r="K2818">
        <v>1435921992</v>
      </c>
      <c r="L2818" t="b">
        <v>0</v>
      </c>
      <c r="M2818">
        <v>169</v>
      </c>
      <c r="N2818" t="b">
        <v>1</v>
      </c>
      <c r="O2818" t="s">
        <v>8269</v>
      </c>
    </row>
    <row r="2819" spans="1:15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12">
        <f t="shared" ref="J2819:J2882" si="44">(I2819/86400)+DATE(1970,1,1)</f>
        <v>42063.634976851856</v>
      </c>
      <c r="K2819">
        <v>1421680462</v>
      </c>
      <c r="L2819" t="b">
        <v>0</v>
      </c>
      <c r="M2819">
        <v>33</v>
      </c>
      <c r="N2819" t="b">
        <v>1</v>
      </c>
      <c r="O2819" t="s">
        <v>8269</v>
      </c>
    </row>
    <row r="2820" spans="1:15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12">
        <f t="shared" si="44"/>
        <v>42270.598217592589</v>
      </c>
      <c r="K2820">
        <v>1441290086</v>
      </c>
      <c r="L2820" t="b">
        <v>0</v>
      </c>
      <c r="M2820">
        <v>102</v>
      </c>
      <c r="N2820" t="b">
        <v>1</v>
      </c>
      <c r="O2820" t="s">
        <v>8269</v>
      </c>
    </row>
    <row r="2821" spans="1:15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12">
        <f t="shared" si="44"/>
        <v>42169.525567129633</v>
      </c>
      <c r="K2821">
        <v>1431693409</v>
      </c>
      <c r="L2821" t="b">
        <v>0</v>
      </c>
      <c r="M2821">
        <v>104</v>
      </c>
      <c r="N2821" t="b">
        <v>1</v>
      </c>
      <c r="O2821" t="s">
        <v>8269</v>
      </c>
    </row>
    <row r="2822" spans="1:15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12">
        <f t="shared" si="44"/>
        <v>42426</v>
      </c>
      <c r="K2822">
        <v>1454337589</v>
      </c>
      <c r="L2822" t="b">
        <v>0</v>
      </c>
      <c r="M2822">
        <v>20</v>
      </c>
      <c r="N2822" t="b">
        <v>1</v>
      </c>
      <c r="O2822" t="s">
        <v>8269</v>
      </c>
    </row>
    <row r="2823" spans="1:15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12">
        <f t="shared" si="44"/>
        <v>41905.922858796301</v>
      </c>
      <c r="K2823">
        <v>1408918135</v>
      </c>
      <c r="L2823" t="b">
        <v>0</v>
      </c>
      <c r="M2823">
        <v>35</v>
      </c>
      <c r="N2823" t="b">
        <v>1</v>
      </c>
      <c r="O2823" t="s">
        <v>8269</v>
      </c>
    </row>
    <row r="2824" spans="1:15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12">
        <f t="shared" si="44"/>
        <v>42090.642268518517</v>
      </c>
      <c r="K2824">
        <v>1424881492</v>
      </c>
      <c r="L2824" t="b">
        <v>0</v>
      </c>
      <c r="M2824">
        <v>94</v>
      </c>
      <c r="N2824" t="b">
        <v>1</v>
      </c>
      <c r="O2824" t="s">
        <v>8269</v>
      </c>
    </row>
    <row r="2825" spans="1:15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12">
        <f t="shared" si="44"/>
        <v>42094.957638888889</v>
      </c>
      <c r="K2825">
        <v>1425428206</v>
      </c>
      <c r="L2825" t="b">
        <v>0</v>
      </c>
      <c r="M2825">
        <v>14</v>
      </c>
      <c r="N2825" t="b">
        <v>1</v>
      </c>
      <c r="O2825" t="s">
        <v>8269</v>
      </c>
    </row>
    <row r="2826" spans="1:15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12">
        <f t="shared" si="44"/>
        <v>42168.071527777778</v>
      </c>
      <c r="K2826">
        <v>1431412196</v>
      </c>
      <c r="L2826" t="b">
        <v>0</v>
      </c>
      <c r="M2826">
        <v>15</v>
      </c>
      <c r="N2826" t="b">
        <v>1</v>
      </c>
      <c r="O2826" t="s">
        <v>8269</v>
      </c>
    </row>
    <row r="2827" spans="1:15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12">
        <f t="shared" si="44"/>
        <v>42342.792662037042</v>
      </c>
      <c r="K2827">
        <v>1446663686</v>
      </c>
      <c r="L2827" t="b">
        <v>0</v>
      </c>
      <c r="M2827">
        <v>51</v>
      </c>
      <c r="N2827" t="b">
        <v>1</v>
      </c>
      <c r="O2827" t="s">
        <v>8269</v>
      </c>
    </row>
    <row r="2828" spans="1:15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12">
        <f t="shared" si="44"/>
        <v>42195.291666666672</v>
      </c>
      <c r="K2828">
        <v>1434415812</v>
      </c>
      <c r="L2828" t="b">
        <v>0</v>
      </c>
      <c r="M2828">
        <v>19</v>
      </c>
      <c r="N2828" t="b">
        <v>1</v>
      </c>
      <c r="O2828" t="s">
        <v>8269</v>
      </c>
    </row>
    <row r="2829" spans="1:15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12">
        <f t="shared" si="44"/>
        <v>42524.6875</v>
      </c>
      <c r="K2829">
        <v>1462379066</v>
      </c>
      <c r="L2829" t="b">
        <v>0</v>
      </c>
      <c r="M2829">
        <v>23</v>
      </c>
      <c r="N2829" t="b">
        <v>1</v>
      </c>
      <c r="O2829" t="s">
        <v>8269</v>
      </c>
    </row>
    <row r="2830" spans="1:15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12">
        <f t="shared" si="44"/>
        <v>42279.958333333328</v>
      </c>
      <c r="K2830">
        <v>1441606869</v>
      </c>
      <c r="L2830" t="b">
        <v>0</v>
      </c>
      <c r="M2830">
        <v>97</v>
      </c>
      <c r="N2830" t="b">
        <v>1</v>
      </c>
      <c r="O2830" t="s">
        <v>8269</v>
      </c>
    </row>
    <row r="2831" spans="1:15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12">
        <f t="shared" si="44"/>
        <v>42523.434236111112</v>
      </c>
      <c r="K2831">
        <v>1462443918</v>
      </c>
      <c r="L2831" t="b">
        <v>0</v>
      </c>
      <c r="M2831">
        <v>76</v>
      </c>
      <c r="N2831" t="b">
        <v>1</v>
      </c>
      <c r="O2831" t="s">
        <v>8269</v>
      </c>
    </row>
    <row r="2832" spans="1:15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12">
        <f t="shared" si="44"/>
        <v>41771.165972222225</v>
      </c>
      <c r="K2832">
        <v>1398802148</v>
      </c>
      <c r="L2832" t="b">
        <v>0</v>
      </c>
      <c r="M2832">
        <v>11</v>
      </c>
      <c r="N2832" t="b">
        <v>1</v>
      </c>
      <c r="O2832" t="s">
        <v>8269</v>
      </c>
    </row>
    <row r="2833" spans="1:15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12">
        <f t="shared" si="44"/>
        <v>42201.824884259258</v>
      </c>
      <c r="K2833">
        <v>1434484070</v>
      </c>
      <c r="L2833" t="b">
        <v>0</v>
      </c>
      <c r="M2833">
        <v>52</v>
      </c>
      <c r="N2833" t="b">
        <v>1</v>
      </c>
      <c r="O2833" t="s">
        <v>8269</v>
      </c>
    </row>
    <row r="2834" spans="1:15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12">
        <f t="shared" si="44"/>
        <v>41966.916666666672</v>
      </c>
      <c r="K2834">
        <v>1414342894</v>
      </c>
      <c r="L2834" t="b">
        <v>0</v>
      </c>
      <c r="M2834">
        <v>95</v>
      </c>
      <c r="N2834" t="b">
        <v>1</v>
      </c>
      <c r="O2834" t="s">
        <v>8269</v>
      </c>
    </row>
    <row r="2835" spans="1:15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12">
        <f t="shared" si="44"/>
        <v>42288.083333333328</v>
      </c>
      <c r="K2835">
        <v>1442804633</v>
      </c>
      <c r="L2835" t="b">
        <v>0</v>
      </c>
      <c r="M2835">
        <v>35</v>
      </c>
      <c r="N2835" t="b">
        <v>1</v>
      </c>
      <c r="O2835" t="s">
        <v>8269</v>
      </c>
    </row>
    <row r="2836" spans="1:15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12">
        <f t="shared" si="44"/>
        <v>42034.959837962961</v>
      </c>
      <c r="K2836">
        <v>1421362930</v>
      </c>
      <c r="L2836" t="b">
        <v>0</v>
      </c>
      <c r="M2836">
        <v>21</v>
      </c>
      <c r="N2836" t="b">
        <v>1</v>
      </c>
      <c r="O2836" t="s">
        <v>8269</v>
      </c>
    </row>
    <row r="2837" spans="1:15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12">
        <f t="shared" si="44"/>
        <v>42343</v>
      </c>
      <c r="K2837">
        <v>1446742417</v>
      </c>
      <c r="L2837" t="b">
        <v>0</v>
      </c>
      <c r="M2837">
        <v>93</v>
      </c>
      <c r="N2837" t="b">
        <v>1</v>
      </c>
      <c r="O2837" t="s">
        <v>8269</v>
      </c>
    </row>
    <row r="2838" spans="1:15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12">
        <f t="shared" si="44"/>
        <v>42784.207638888889</v>
      </c>
      <c r="K2838">
        <v>1484115418</v>
      </c>
      <c r="L2838" t="b">
        <v>0</v>
      </c>
      <c r="M2838">
        <v>11</v>
      </c>
      <c r="N2838" t="b">
        <v>1</v>
      </c>
      <c r="O2838" t="s">
        <v>8269</v>
      </c>
    </row>
    <row r="2839" spans="1:15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12">
        <f t="shared" si="44"/>
        <v>42347.950046296297</v>
      </c>
      <c r="K2839">
        <v>1446241684</v>
      </c>
      <c r="L2839" t="b">
        <v>0</v>
      </c>
      <c r="M2839">
        <v>21</v>
      </c>
      <c r="N2839" t="b">
        <v>1</v>
      </c>
      <c r="O2839" t="s">
        <v>8269</v>
      </c>
    </row>
    <row r="2840" spans="1:15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12">
        <f t="shared" si="44"/>
        <v>41864.916666666664</v>
      </c>
      <c r="K2840">
        <v>1406039696</v>
      </c>
      <c r="L2840" t="b">
        <v>0</v>
      </c>
      <c r="M2840">
        <v>54</v>
      </c>
      <c r="N2840" t="b">
        <v>1</v>
      </c>
      <c r="O2840" t="s">
        <v>8269</v>
      </c>
    </row>
    <row r="2841" spans="1:15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12">
        <f t="shared" si="44"/>
        <v>41876.207638888889</v>
      </c>
      <c r="K2841">
        <v>1406958354</v>
      </c>
      <c r="L2841" t="b">
        <v>0</v>
      </c>
      <c r="M2841">
        <v>31</v>
      </c>
      <c r="N2841" t="b">
        <v>1</v>
      </c>
      <c r="O2841" t="s">
        <v>8269</v>
      </c>
    </row>
    <row r="2842" spans="1:15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12">
        <f t="shared" si="44"/>
        <v>42081.708333333328</v>
      </c>
      <c r="K2842">
        <v>1424825479</v>
      </c>
      <c r="L2842" t="b">
        <v>0</v>
      </c>
      <c r="M2842">
        <v>132</v>
      </c>
      <c r="N2842" t="b">
        <v>1</v>
      </c>
      <c r="O2842" t="s">
        <v>8269</v>
      </c>
    </row>
    <row r="2843" spans="1:15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12">
        <f t="shared" si="44"/>
        <v>42351.781215277777</v>
      </c>
      <c r="K2843">
        <v>1444844697</v>
      </c>
      <c r="L2843" t="b">
        <v>0</v>
      </c>
      <c r="M2843">
        <v>1</v>
      </c>
      <c r="N2843" t="b">
        <v>0</v>
      </c>
      <c r="O2843" t="s">
        <v>8269</v>
      </c>
    </row>
    <row r="2844" spans="1:15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12">
        <f t="shared" si="44"/>
        <v>41811.458333333336</v>
      </c>
      <c r="K2844">
        <v>1401058295</v>
      </c>
      <c r="L2844" t="b">
        <v>0</v>
      </c>
      <c r="M2844">
        <v>0</v>
      </c>
      <c r="N2844" t="b">
        <v>0</v>
      </c>
      <c r="O2844" t="s">
        <v>8269</v>
      </c>
    </row>
    <row r="2845" spans="1:15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12">
        <f t="shared" si="44"/>
        <v>42534.166666666672</v>
      </c>
      <c r="K2845">
        <v>1462210950</v>
      </c>
      <c r="L2845" t="b">
        <v>0</v>
      </c>
      <c r="M2845">
        <v>0</v>
      </c>
      <c r="N2845" t="b">
        <v>0</v>
      </c>
      <c r="O2845" t="s">
        <v>8269</v>
      </c>
    </row>
    <row r="2846" spans="1:15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12">
        <f t="shared" si="44"/>
        <v>42739.546064814815</v>
      </c>
      <c r="K2846">
        <v>1480943180</v>
      </c>
      <c r="L2846" t="b">
        <v>0</v>
      </c>
      <c r="M2846">
        <v>1</v>
      </c>
      <c r="N2846" t="b">
        <v>0</v>
      </c>
      <c r="O2846" t="s">
        <v>8269</v>
      </c>
    </row>
    <row r="2847" spans="1:15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12">
        <f t="shared" si="44"/>
        <v>42163.016585648147</v>
      </c>
      <c r="K2847">
        <v>1428539033</v>
      </c>
      <c r="L2847" t="b">
        <v>0</v>
      </c>
      <c r="M2847">
        <v>39</v>
      </c>
      <c r="N2847" t="b">
        <v>0</v>
      </c>
      <c r="O2847" t="s">
        <v>8269</v>
      </c>
    </row>
    <row r="2848" spans="1:15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12">
        <f t="shared" si="44"/>
        <v>42153.692060185189</v>
      </c>
      <c r="K2848">
        <v>1429029394</v>
      </c>
      <c r="L2848" t="b">
        <v>0</v>
      </c>
      <c r="M2848">
        <v>0</v>
      </c>
      <c r="N2848" t="b">
        <v>0</v>
      </c>
      <c r="O2848" t="s">
        <v>8269</v>
      </c>
    </row>
    <row r="2849" spans="1:15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12">
        <f t="shared" si="44"/>
        <v>42513.806307870371</v>
      </c>
      <c r="K2849">
        <v>1458847265</v>
      </c>
      <c r="L2849" t="b">
        <v>0</v>
      </c>
      <c r="M2849">
        <v>0</v>
      </c>
      <c r="N2849" t="b">
        <v>0</v>
      </c>
      <c r="O2849" t="s">
        <v>8269</v>
      </c>
    </row>
    <row r="2850" spans="1:15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12">
        <f t="shared" si="44"/>
        <v>42153.648831018523</v>
      </c>
      <c r="K2850">
        <v>1430321659</v>
      </c>
      <c r="L2850" t="b">
        <v>0</v>
      </c>
      <c r="M2850">
        <v>3</v>
      </c>
      <c r="N2850" t="b">
        <v>0</v>
      </c>
      <c r="O2850" t="s">
        <v>8269</v>
      </c>
    </row>
    <row r="2851" spans="1:15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12">
        <f t="shared" si="44"/>
        <v>42483.428240740745</v>
      </c>
      <c r="K2851">
        <v>1458814600</v>
      </c>
      <c r="L2851" t="b">
        <v>0</v>
      </c>
      <c r="M2851">
        <v>1</v>
      </c>
      <c r="N2851" t="b">
        <v>0</v>
      </c>
      <c r="O2851" t="s">
        <v>8269</v>
      </c>
    </row>
    <row r="2852" spans="1:15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12">
        <f t="shared" si="44"/>
        <v>41888.007071759261</v>
      </c>
      <c r="K2852">
        <v>1407370211</v>
      </c>
      <c r="L2852" t="b">
        <v>0</v>
      </c>
      <c r="M2852">
        <v>13</v>
      </c>
      <c r="N2852" t="b">
        <v>0</v>
      </c>
      <c r="O2852" t="s">
        <v>8269</v>
      </c>
    </row>
    <row r="2853" spans="1:15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12">
        <f t="shared" si="44"/>
        <v>42398.970138888893</v>
      </c>
      <c r="K2853">
        <v>1453334629</v>
      </c>
      <c r="L2853" t="b">
        <v>0</v>
      </c>
      <c r="M2853">
        <v>0</v>
      </c>
      <c r="N2853" t="b">
        <v>0</v>
      </c>
      <c r="O2853" t="s">
        <v>8269</v>
      </c>
    </row>
    <row r="2854" spans="1:15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12">
        <f t="shared" si="44"/>
        <v>41811.045173611114</v>
      </c>
      <c r="K2854">
        <v>1400720703</v>
      </c>
      <c r="L2854" t="b">
        <v>0</v>
      </c>
      <c r="M2854">
        <v>6</v>
      </c>
      <c r="N2854" t="b">
        <v>0</v>
      </c>
      <c r="O2854" t="s">
        <v>8269</v>
      </c>
    </row>
    <row r="2855" spans="1:15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12">
        <f t="shared" si="44"/>
        <v>41896.190937499996</v>
      </c>
      <c r="K2855">
        <v>1405485297</v>
      </c>
      <c r="L2855" t="b">
        <v>0</v>
      </c>
      <c r="M2855">
        <v>0</v>
      </c>
      <c r="N2855" t="b">
        <v>0</v>
      </c>
      <c r="O2855" t="s">
        <v>8269</v>
      </c>
    </row>
    <row r="2856" spans="1:15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12">
        <f t="shared" si="44"/>
        <v>42131.71665509259</v>
      </c>
      <c r="K2856">
        <v>1429290719</v>
      </c>
      <c r="L2856" t="b">
        <v>0</v>
      </c>
      <c r="M2856">
        <v>14</v>
      </c>
      <c r="N2856" t="b">
        <v>0</v>
      </c>
      <c r="O2856" t="s">
        <v>8269</v>
      </c>
    </row>
    <row r="2857" spans="1:15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12">
        <f t="shared" si="44"/>
        <v>42398.981944444444</v>
      </c>
      <c r="K2857">
        <v>1451607071</v>
      </c>
      <c r="L2857" t="b">
        <v>0</v>
      </c>
      <c r="M2857">
        <v>5</v>
      </c>
      <c r="N2857" t="b">
        <v>0</v>
      </c>
      <c r="O2857" t="s">
        <v>8269</v>
      </c>
    </row>
    <row r="2858" spans="1:15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12">
        <f t="shared" si="44"/>
        <v>42224.898611111115</v>
      </c>
      <c r="K2858">
        <v>1433897647</v>
      </c>
      <c r="L2858" t="b">
        <v>0</v>
      </c>
      <c r="M2858">
        <v>6</v>
      </c>
      <c r="N2858" t="b">
        <v>0</v>
      </c>
      <c r="O2858" t="s">
        <v>8269</v>
      </c>
    </row>
    <row r="2859" spans="1:15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12">
        <f t="shared" si="44"/>
        <v>42786.75</v>
      </c>
      <c r="K2859">
        <v>1482444295</v>
      </c>
      <c r="L2859" t="b">
        <v>0</v>
      </c>
      <c r="M2859">
        <v>15</v>
      </c>
      <c r="N2859" t="b">
        <v>0</v>
      </c>
      <c r="O2859" t="s">
        <v>8269</v>
      </c>
    </row>
    <row r="2860" spans="1:15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12">
        <f t="shared" si="44"/>
        <v>41978.477777777778</v>
      </c>
      <c r="K2860">
        <v>1415711095</v>
      </c>
      <c r="L2860" t="b">
        <v>0</v>
      </c>
      <c r="M2860">
        <v>0</v>
      </c>
      <c r="N2860" t="b">
        <v>0</v>
      </c>
      <c r="O2860" t="s">
        <v>8269</v>
      </c>
    </row>
    <row r="2861" spans="1:15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12">
        <f t="shared" si="44"/>
        <v>42293.362314814818</v>
      </c>
      <c r="K2861">
        <v>1439800904</v>
      </c>
      <c r="L2861" t="b">
        <v>0</v>
      </c>
      <c r="M2861">
        <v>1</v>
      </c>
      <c r="N2861" t="b">
        <v>0</v>
      </c>
      <c r="O2861" t="s">
        <v>8269</v>
      </c>
    </row>
    <row r="2862" spans="1:15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12">
        <f t="shared" si="44"/>
        <v>42540.80064814815</v>
      </c>
      <c r="K2862">
        <v>1461179576</v>
      </c>
      <c r="L2862" t="b">
        <v>0</v>
      </c>
      <c r="M2862">
        <v>9</v>
      </c>
      <c r="N2862" t="b">
        <v>0</v>
      </c>
      <c r="O2862" t="s">
        <v>8269</v>
      </c>
    </row>
    <row r="2863" spans="1:15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12">
        <f t="shared" si="44"/>
        <v>42271.590833333335</v>
      </c>
      <c r="K2863">
        <v>1441894248</v>
      </c>
      <c r="L2863" t="b">
        <v>0</v>
      </c>
      <c r="M2863">
        <v>3</v>
      </c>
      <c r="N2863" t="b">
        <v>0</v>
      </c>
      <c r="O2863" t="s">
        <v>8269</v>
      </c>
    </row>
    <row r="2864" spans="1:15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12">
        <f t="shared" si="44"/>
        <v>41814.789687500001</v>
      </c>
      <c r="K2864">
        <v>1401044229</v>
      </c>
      <c r="L2864" t="b">
        <v>0</v>
      </c>
      <c r="M2864">
        <v>3</v>
      </c>
      <c r="N2864" t="b">
        <v>0</v>
      </c>
      <c r="O2864" t="s">
        <v>8269</v>
      </c>
    </row>
    <row r="2865" spans="1:15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12">
        <f t="shared" si="44"/>
        <v>41891.675034722226</v>
      </c>
      <c r="K2865">
        <v>1405095123</v>
      </c>
      <c r="L2865" t="b">
        <v>0</v>
      </c>
      <c r="M2865">
        <v>1</v>
      </c>
      <c r="N2865" t="b">
        <v>0</v>
      </c>
      <c r="O2865" t="s">
        <v>8269</v>
      </c>
    </row>
    <row r="2866" spans="1:15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12">
        <f t="shared" si="44"/>
        <v>42202.554166666669</v>
      </c>
      <c r="K2866">
        <v>1434552207</v>
      </c>
      <c r="L2866" t="b">
        <v>0</v>
      </c>
      <c r="M2866">
        <v>3</v>
      </c>
      <c r="N2866" t="b">
        <v>0</v>
      </c>
      <c r="O2866" t="s">
        <v>8269</v>
      </c>
    </row>
    <row r="2867" spans="1:15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12">
        <f t="shared" si="44"/>
        <v>42010.114108796297</v>
      </c>
      <c r="K2867">
        <v>1415328259</v>
      </c>
      <c r="L2867" t="b">
        <v>0</v>
      </c>
      <c r="M2867">
        <v>0</v>
      </c>
      <c r="N2867" t="b">
        <v>0</v>
      </c>
      <c r="O2867" t="s">
        <v>8269</v>
      </c>
    </row>
    <row r="2868" spans="1:15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12">
        <f t="shared" si="44"/>
        <v>42657.916666666672</v>
      </c>
      <c r="K2868">
        <v>1473893721</v>
      </c>
      <c r="L2868" t="b">
        <v>0</v>
      </c>
      <c r="M2868">
        <v>2</v>
      </c>
      <c r="N2868" t="b">
        <v>0</v>
      </c>
      <c r="O2868" t="s">
        <v>8269</v>
      </c>
    </row>
    <row r="2869" spans="1:15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12">
        <f t="shared" si="44"/>
        <v>42555.166666666672</v>
      </c>
      <c r="K2869">
        <v>1465533672</v>
      </c>
      <c r="L2869" t="b">
        <v>0</v>
      </c>
      <c r="M2869">
        <v>10</v>
      </c>
      <c r="N2869" t="b">
        <v>0</v>
      </c>
      <c r="O2869" t="s">
        <v>8269</v>
      </c>
    </row>
    <row r="2870" spans="1:15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12">
        <f t="shared" si="44"/>
        <v>42648.827013888891</v>
      </c>
      <c r="K2870">
        <v>1473105054</v>
      </c>
      <c r="L2870" t="b">
        <v>0</v>
      </c>
      <c r="M2870">
        <v>60</v>
      </c>
      <c r="N2870" t="b">
        <v>0</v>
      </c>
      <c r="O2870" t="s">
        <v>8269</v>
      </c>
    </row>
    <row r="2871" spans="1:15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12">
        <f t="shared" si="44"/>
        <v>42570.593530092592</v>
      </c>
      <c r="K2871">
        <v>1466345681</v>
      </c>
      <c r="L2871" t="b">
        <v>0</v>
      </c>
      <c r="M2871">
        <v>5</v>
      </c>
      <c r="N2871" t="b">
        <v>0</v>
      </c>
      <c r="O2871" t="s">
        <v>8269</v>
      </c>
    </row>
    <row r="2872" spans="1:15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12">
        <f t="shared" si="44"/>
        <v>41776.189409722225</v>
      </c>
      <c r="K2872">
        <v>1397709165</v>
      </c>
      <c r="L2872" t="b">
        <v>0</v>
      </c>
      <c r="M2872">
        <v>9</v>
      </c>
      <c r="N2872" t="b">
        <v>0</v>
      </c>
      <c r="O2872" t="s">
        <v>8269</v>
      </c>
    </row>
    <row r="2873" spans="1:15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12">
        <f t="shared" si="44"/>
        <v>41994.738576388889</v>
      </c>
      <c r="K2873">
        <v>1417455813</v>
      </c>
      <c r="L2873" t="b">
        <v>0</v>
      </c>
      <c r="M2873">
        <v>13</v>
      </c>
      <c r="N2873" t="b">
        <v>0</v>
      </c>
      <c r="O2873" t="s">
        <v>8269</v>
      </c>
    </row>
    <row r="2874" spans="1:15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12">
        <f t="shared" si="44"/>
        <v>42175.11618055556</v>
      </c>
      <c r="K2874">
        <v>1429584438</v>
      </c>
      <c r="L2874" t="b">
        <v>0</v>
      </c>
      <c r="M2874">
        <v>0</v>
      </c>
      <c r="N2874" t="b">
        <v>0</v>
      </c>
      <c r="O2874" t="s">
        <v>8269</v>
      </c>
    </row>
    <row r="2875" spans="1:15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12">
        <f t="shared" si="44"/>
        <v>42032.817488425921</v>
      </c>
      <c r="K2875">
        <v>1419881831</v>
      </c>
      <c r="L2875" t="b">
        <v>0</v>
      </c>
      <c r="M2875">
        <v>8</v>
      </c>
      <c r="N2875" t="b">
        <v>0</v>
      </c>
      <c r="O2875" t="s">
        <v>8269</v>
      </c>
    </row>
    <row r="2876" spans="1:15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12">
        <f t="shared" si="44"/>
        <v>42752.84474537037</v>
      </c>
      <c r="K2876">
        <v>1482092186</v>
      </c>
      <c r="L2876" t="b">
        <v>0</v>
      </c>
      <c r="M2876">
        <v>3</v>
      </c>
      <c r="N2876" t="b">
        <v>0</v>
      </c>
      <c r="O2876" t="s">
        <v>8269</v>
      </c>
    </row>
    <row r="2877" spans="1:15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12">
        <f t="shared" si="44"/>
        <v>42495.128391203703</v>
      </c>
      <c r="K2877">
        <v>1459825493</v>
      </c>
      <c r="L2877" t="b">
        <v>0</v>
      </c>
      <c r="M2877">
        <v>3</v>
      </c>
      <c r="N2877" t="b">
        <v>0</v>
      </c>
      <c r="O2877" t="s">
        <v>8269</v>
      </c>
    </row>
    <row r="2878" spans="1:15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12">
        <f t="shared" si="44"/>
        <v>42201.743969907402</v>
      </c>
      <c r="K2878">
        <v>1434477079</v>
      </c>
      <c r="L2878" t="b">
        <v>0</v>
      </c>
      <c r="M2878">
        <v>0</v>
      </c>
      <c r="N2878" t="b">
        <v>0</v>
      </c>
      <c r="O2878" t="s">
        <v>8269</v>
      </c>
    </row>
    <row r="2879" spans="1:15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12">
        <f t="shared" si="44"/>
        <v>42704.708333333328</v>
      </c>
      <c r="K2879">
        <v>1477781724</v>
      </c>
      <c r="L2879" t="b">
        <v>0</v>
      </c>
      <c r="M2879">
        <v>6</v>
      </c>
      <c r="N2879" t="b">
        <v>0</v>
      </c>
      <c r="O2879" t="s">
        <v>8269</v>
      </c>
    </row>
    <row r="2880" spans="1:15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12">
        <f t="shared" si="44"/>
        <v>42188.615682870368</v>
      </c>
      <c r="K2880">
        <v>1430750795</v>
      </c>
      <c r="L2880" t="b">
        <v>0</v>
      </c>
      <c r="M2880">
        <v>4</v>
      </c>
      <c r="N2880" t="b">
        <v>0</v>
      </c>
      <c r="O2880" t="s">
        <v>8269</v>
      </c>
    </row>
    <row r="2881" spans="1:15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12">
        <f t="shared" si="44"/>
        <v>42389.725243055553</v>
      </c>
      <c r="K2881">
        <v>1450718661</v>
      </c>
      <c r="L2881" t="b">
        <v>0</v>
      </c>
      <c r="M2881">
        <v>1</v>
      </c>
      <c r="N2881" t="b">
        <v>0</v>
      </c>
      <c r="O2881" t="s">
        <v>8269</v>
      </c>
    </row>
    <row r="2882" spans="1:15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12">
        <f t="shared" si="44"/>
        <v>42236.711805555555</v>
      </c>
      <c r="K2882">
        <v>1436305452</v>
      </c>
      <c r="L2882" t="b">
        <v>0</v>
      </c>
      <c r="M2882">
        <v>29</v>
      </c>
      <c r="N2882" t="b">
        <v>0</v>
      </c>
      <c r="O2882" t="s">
        <v>8269</v>
      </c>
    </row>
    <row r="2883" spans="1:15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12">
        <f t="shared" ref="J2883:J2946" si="45">(I2883/86400)+DATE(1970,1,1)</f>
        <v>41976.639305555553</v>
      </c>
      <c r="K2883">
        <v>1412432436</v>
      </c>
      <c r="L2883" t="b">
        <v>0</v>
      </c>
      <c r="M2883">
        <v>0</v>
      </c>
      <c r="N2883" t="b">
        <v>0</v>
      </c>
      <c r="O2883" t="s">
        <v>8269</v>
      </c>
    </row>
    <row r="2884" spans="1:15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12">
        <f t="shared" si="45"/>
        <v>42491.596273148149</v>
      </c>
      <c r="K2884">
        <v>1459520318</v>
      </c>
      <c r="L2884" t="b">
        <v>0</v>
      </c>
      <c r="M2884">
        <v>4</v>
      </c>
      <c r="N2884" t="b">
        <v>0</v>
      </c>
      <c r="O2884" t="s">
        <v>8269</v>
      </c>
    </row>
    <row r="2885" spans="1:15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12">
        <f t="shared" si="45"/>
        <v>42406.207638888889</v>
      </c>
      <c r="K2885">
        <v>1451684437</v>
      </c>
      <c r="L2885" t="b">
        <v>0</v>
      </c>
      <c r="M2885">
        <v>5</v>
      </c>
      <c r="N2885" t="b">
        <v>0</v>
      </c>
      <c r="O2885" t="s">
        <v>8269</v>
      </c>
    </row>
    <row r="2886" spans="1:15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12">
        <f t="shared" si="45"/>
        <v>41978.727256944447</v>
      </c>
      <c r="K2886">
        <v>1415208435</v>
      </c>
      <c r="L2886" t="b">
        <v>0</v>
      </c>
      <c r="M2886">
        <v>4</v>
      </c>
      <c r="N2886" t="b">
        <v>0</v>
      </c>
      <c r="O2886" t="s">
        <v>8269</v>
      </c>
    </row>
    <row r="2887" spans="1:15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12">
        <f t="shared" si="45"/>
        <v>42077.034733796296</v>
      </c>
      <c r="K2887">
        <v>1423705801</v>
      </c>
      <c r="L2887" t="b">
        <v>0</v>
      </c>
      <c r="M2887">
        <v>5</v>
      </c>
      <c r="N2887" t="b">
        <v>0</v>
      </c>
      <c r="O2887" t="s">
        <v>8269</v>
      </c>
    </row>
    <row r="2888" spans="1:15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12">
        <f t="shared" si="45"/>
        <v>42266.165972222225</v>
      </c>
      <c r="K2888">
        <v>1442243484</v>
      </c>
      <c r="L2888" t="b">
        <v>0</v>
      </c>
      <c r="M2888">
        <v>1</v>
      </c>
      <c r="N2888" t="b">
        <v>0</v>
      </c>
      <c r="O2888" t="s">
        <v>8269</v>
      </c>
    </row>
    <row r="2889" spans="1:15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12">
        <f t="shared" si="45"/>
        <v>42015.427361111113</v>
      </c>
      <c r="K2889">
        <v>1418379324</v>
      </c>
      <c r="L2889" t="b">
        <v>0</v>
      </c>
      <c r="M2889">
        <v>1</v>
      </c>
      <c r="N2889" t="b">
        <v>0</v>
      </c>
      <c r="O2889" t="s">
        <v>8269</v>
      </c>
    </row>
    <row r="2890" spans="1:15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12">
        <f t="shared" si="45"/>
        <v>41930.207638888889</v>
      </c>
      <c r="K2890">
        <v>1412945440</v>
      </c>
      <c r="L2890" t="b">
        <v>0</v>
      </c>
      <c r="M2890">
        <v>0</v>
      </c>
      <c r="N2890" t="b">
        <v>0</v>
      </c>
      <c r="O2890" t="s">
        <v>8269</v>
      </c>
    </row>
    <row r="2891" spans="1:15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12">
        <f t="shared" si="45"/>
        <v>41880.863252314812</v>
      </c>
      <c r="K2891">
        <v>1406752985</v>
      </c>
      <c r="L2891" t="b">
        <v>0</v>
      </c>
      <c r="M2891">
        <v>14</v>
      </c>
      <c r="N2891" t="b">
        <v>0</v>
      </c>
      <c r="O2891" t="s">
        <v>8269</v>
      </c>
    </row>
    <row r="2892" spans="1:15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12">
        <f t="shared" si="45"/>
        <v>41860.125</v>
      </c>
      <c r="K2892">
        <v>1405100992</v>
      </c>
      <c r="L2892" t="b">
        <v>0</v>
      </c>
      <c r="M2892">
        <v>3</v>
      </c>
      <c r="N2892" t="b">
        <v>0</v>
      </c>
      <c r="O2892" t="s">
        <v>8269</v>
      </c>
    </row>
    <row r="2893" spans="1:15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12">
        <f t="shared" si="45"/>
        <v>42475.84175925926</v>
      </c>
      <c r="K2893">
        <v>1455570728</v>
      </c>
      <c r="L2893" t="b">
        <v>0</v>
      </c>
      <c r="M2893">
        <v>10</v>
      </c>
      <c r="N2893" t="b">
        <v>0</v>
      </c>
      <c r="O2893" t="s">
        <v>8269</v>
      </c>
    </row>
    <row r="2894" spans="1:15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12">
        <f t="shared" si="45"/>
        <v>41876.875</v>
      </c>
      <c r="K2894">
        <v>1408381704</v>
      </c>
      <c r="L2894" t="b">
        <v>0</v>
      </c>
      <c r="M2894">
        <v>17</v>
      </c>
      <c r="N2894" t="b">
        <v>0</v>
      </c>
      <c r="O2894" t="s">
        <v>8269</v>
      </c>
    </row>
    <row r="2895" spans="1:15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12">
        <f t="shared" si="45"/>
        <v>42013.083333333328</v>
      </c>
      <c r="K2895">
        <v>1415644395</v>
      </c>
      <c r="L2895" t="b">
        <v>0</v>
      </c>
      <c r="M2895">
        <v>2</v>
      </c>
      <c r="N2895" t="b">
        <v>0</v>
      </c>
      <c r="O2895" t="s">
        <v>8269</v>
      </c>
    </row>
    <row r="2896" spans="1:15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12">
        <f t="shared" si="45"/>
        <v>42097.944618055553</v>
      </c>
      <c r="K2896">
        <v>1422920415</v>
      </c>
      <c r="L2896" t="b">
        <v>0</v>
      </c>
      <c r="M2896">
        <v>0</v>
      </c>
      <c r="N2896" t="b">
        <v>0</v>
      </c>
      <c r="O2896" t="s">
        <v>8269</v>
      </c>
    </row>
    <row r="2897" spans="1:15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12">
        <f t="shared" si="45"/>
        <v>41812.875</v>
      </c>
      <c r="K2897">
        <v>1403356792</v>
      </c>
      <c r="L2897" t="b">
        <v>0</v>
      </c>
      <c r="M2897">
        <v>4</v>
      </c>
      <c r="N2897" t="b">
        <v>0</v>
      </c>
      <c r="O2897" t="s">
        <v>8269</v>
      </c>
    </row>
    <row r="2898" spans="1:15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12">
        <f t="shared" si="45"/>
        <v>42716.25</v>
      </c>
      <c r="K2898">
        <v>1480283321</v>
      </c>
      <c r="L2898" t="b">
        <v>0</v>
      </c>
      <c r="M2898">
        <v>12</v>
      </c>
      <c r="N2898" t="b">
        <v>0</v>
      </c>
      <c r="O2898" t="s">
        <v>8269</v>
      </c>
    </row>
    <row r="2899" spans="1:15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12">
        <f t="shared" si="45"/>
        <v>42288.645196759258</v>
      </c>
      <c r="K2899">
        <v>1441985458</v>
      </c>
      <c r="L2899" t="b">
        <v>0</v>
      </c>
      <c r="M2899">
        <v>3</v>
      </c>
      <c r="N2899" t="b">
        <v>0</v>
      </c>
      <c r="O2899" t="s">
        <v>8269</v>
      </c>
    </row>
    <row r="2900" spans="1:15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12">
        <f t="shared" si="45"/>
        <v>42308.664965277778</v>
      </c>
      <c r="K2900">
        <v>1443715053</v>
      </c>
      <c r="L2900" t="b">
        <v>0</v>
      </c>
      <c r="M2900">
        <v>12</v>
      </c>
      <c r="N2900" t="b">
        <v>0</v>
      </c>
      <c r="O2900" t="s">
        <v>8269</v>
      </c>
    </row>
    <row r="2901" spans="1:15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12">
        <f t="shared" si="45"/>
        <v>42575.078217592592</v>
      </c>
      <c r="K2901">
        <v>1464141158</v>
      </c>
      <c r="L2901" t="b">
        <v>0</v>
      </c>
      <c r="M2901">
        <v>0</v>
      </c>
      <c r="N2901" t="b">
        <v>0</v>
      </c>
      <c r="O2901" t="s">
        <v>8269</v>
      </c>
    </row>
    <row r="2902" spans="1:15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12">
        <f t="shared" si="45"/>
        <v>41860.234166666669</v>
      </c>
      <c r="K2902">
        <v>1404970632</v>
      </c>
      <c r="L2902" t="b">
        <v>0</v>
      </c>
      <c r="M2902">
        <v>7</v>
      </c>
      <c r="N2902" t="b">
        <v>0</v>
      </c>
      <c r="O2902" t="s">
        <v>8269</v>
      </c>
    </row>
    <row r="2903" spans="1:15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12">
        <f t="shared" si="45"/>
        <v>42042.904386574075</v>
      </c>
      <c r="K2903">
        <v>1418161339</v>
      </c>
      <c r="L2903" t="b">
        <v>0</v>
      </c>
      <c r="M2903">
        <v>2</v>
      </c>
      <c r="N2903" t="b">
        <v>0</v>
      </c>
      <c r="O2903" t="s">
        <v>8269</v>
      </c>
    </row>
    <row r="2904" spans="1:15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12">
        <f t="shared" si="45"/>
        <v>42240.439768518518</v>
      </c>
      <c r="K2904">
        <v>1437820396</v>
      </c>
      <c r="L2904" t="b">
        <v>0</v>
      </c>
      <c r="M2904">
        <v>1</v>
      </c>
      <c r="N2904" t="b">
        <v>0</v>
      </c>
      <c r="O2904" t="s">
        <v>8269</v>
      </c>
    </row>
    <row r="2905" spans="1:15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12">
        <f t="shared" si="45"/>
        <v>42256.166874999995</v>
      </c>
      <c r="K2905">
        <v>1436587218</v>
      </c>
      <c r="L2905" t="b">
        <v>0</v>
      </c>
      <c r="M2905">
        <v>4</v>
      </c>
      <c r="N2905" t="b">
        <v>0</v>
      </c>
      <c r="O2905" t="s">
        <v>8269</v>
      </c>
    </row>
    <row r="2906" spans="1:15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12">
        <f t="shared" si="45"/>
        <v>41952.5</v>
      </c>
      <c r="K2906">
        <v>1414538031</v>
      </c>
      <c r="L2906" t="b">
        <v>0</v>
      </c>
      <c r="M2906">
        <v>4</v>
      </c>
      <c r="N2906" t="b">
        <v>0</v>
      </c>
      <c r="O2906" t="s">
        <v>8269</v>
      </c>
    </row>
    <row r="2907" spans="1:15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12">
        <f t="shared" si="45"/>
        <v>42620.056863425925</v>
      </c>
      <c r="K2907">
        <v>1472001713</v>
      </c>
      <c r="L2907" t="b">
        <v>0</v>
      </c>
      <c r="M2907">
        <v>17</v>
      </c>
      <c r="N2907" t="b">
        <v>0</v>
      </c>
      <c r="O2907" t="s">
        <v>8269</v>
      </c>
    </row>
    <row r="2908" spans="1:15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12">
        <f t="shared" si="45"/>
        <v>42217.041666666672</v>
      </c>
      <c r="K2908">
        <v>1436888066</v>
      </c>
      <c r="L2908" t="b">
        <v>0</v>
      </c>
      <c r="M2908">
        <v>7</v>
      </c>
      <c r="N2908" t="b">
        <v>0</v>
      </c>
      <c r="O2908" t="s">
        <v>8269</v>
      </c>
    </row>
    <row r="2909" spans="1:15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12">
        <f t="shared" si="45"/>
        <v>42504.877743055556</v>
      </c>
      <c r="K2909">
        <v>1458075837</v>
      </c>
      <c r="L2909" t="b">
        <v>0</v>
      </c>
      <c r="M2909">
        <v>2</v>
      </c>
      <c r="N2909" t="b">
        <v>0</v>
      </c>
      <c r="O2909" t="s">
        <v>8269</v>
      </c>
    </row>
    <row r="2910" spans="1:15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12">
        <f t="shared" si="45"/>
        <v>42529.73170138889</v>
      </c>
      <c r="K2910">
        <v>1462815219</v>
      </c>
      <c r="L2910" t="b">
        <v>0</v>
      </c>
      <c r="M2910">
        <v>5</v>
      </c>
      <c r="N2910" t="b">
        <v>0</v>
      </c>
      <c r="O2910" t="s">
        <v>8269</v>
      </c>
    </row>
    <row r="2911" spans="1:15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12">
        <f t="shared" si="45"/>
        <v>41968.823611111111</v>
      </c>
      <c r="K2911">
        <v>1413527001</v>
      </c>
      <c r="L2911" t="b">
        <v>0</v>
      </c>
      <c r="M2911">
        <v>1</v>
      </c>
      <c r="N2911" t="b">
        <v>0</v>
      </c>
      <c r="O2911" t="s">
        <v>8269</v>
      </c>
    </row>
    <row r="2912" spans="1:15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12">
        <f t="shared" si="45"/>
        <v>42167.841284722221</v>
      </c>
      <c r="K2912">
        <v>1428955887</v>
      </c>
      <c r="L2912" t="b">
        <v>0</v>
      </c>
      <c r="M2912">
        <v>1</v>
      </c>
      <c r="N2912" t="b">
        <v>0</v>
      </c>
      <c r="O2912" t="s">
        <v>8269</v>
      </c>
    </row>
    <row r="2913" spans="1:15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12">
        <f t="shared" si="45"/>
        <v>42182.768819444449</v>
      </c>
      <c r="K2913">
        <v>1431973626</v>
      </c>
      <c r="L2913" t="b">
        <v>0</v>
      </c>
      <c r="M2913">
        <v>14</v>
      </c>
      <c r="N2913" t="b">
        <v>0</v>
      </c>
      <c r="O2913" t="s">
        <v>8269</v>
      </c>
    </row>
    <row r="2914" spans="1:15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12">
        <f t="shared" si="45"/>
        <v>42384.131643518514</v>
      </c>
      <c r="K2914">
        <v>1450235374</v>
      </c>
      <c r="L2914" t="b">
        <v>0</v>
      </c>
      <c r="M2914">
        <v>26</v>
      </c>
      <c r="N2914" t="b">
        <v>0</v>
      </c>
      <c r="O2914" t="s">
        <v>8269</v>
      </c>
    </row>
    <row r="2915" spans="1:15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12">
        <f t="shared" si="45"/>
        <v>41888.922905092593</v>
      </c>
      <c r="K2915">
        <v>1404857339</v>
      </c>
      <c r="L2915" t="b">
        <v>0</v>
      </c>
      <c r="M2915">
        <v>2</v>
      </c>
      <c r="N2915" t="b">
        <v>0</v>
      </c>
      <c r="O2915" t="s">
        <v>8269</v>
      </c>
    </row>
    <row r="2916" spans="1:15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12">
        <f t="shared" si="45"/>
        <v>42077.865671296298</v>
      </c>
      <c r="K2916">
        <v>1421185594</v>
      </c>
      <c r="L2916" t="b">
        <v>0</v>
      </c>
      <c r="M2916">
        <v>1</v>
      </c>
      <c r="N2916" t="b">
        <v>0</v>
      </c>
      <c r="O2916" t="s">
        <v>8269</v>
      </c>
    </row>
    <row r="2917" spans="1:15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12">
        <f t="shared" si="45"/>
        <v>42445.356365740736</v>
      </c>
      <c r="K2917">
        <v>1455528790</v>
      </c>
      <c r="L2917" t="b">
        <v>0</v>
      </c>
      <c r="M2917">
        <v>3</v>
      </c>
      <c r="N2917" t="b">
        <v>0</v>
      </c>
      <c r="O2917" t="s">
        <v>8269</v>
      </c>
    </row>
    <row r="2918" spans="1:15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12">
        <f t="shared" si="45"/>
        <v>41778.476724537039</v>
      </c>
      <c r="K2918">
        <v>1398511589</v>
      </c>
      <c r="L2918" t="b">
        <v>0</v>
      </c>
      <c r="M2918">
        <v>7</v>
      </c>
      <c r="N2918" t="b">
        <v>0</v>
      </c>
      <c r="O2918" t="s">
        <v>8269</v>
      </c>
    </row>
    <row r="2919" spans="1:15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12">
        <f t="shared" si="45"/>
        <v>42263.234340277777</v>
      </c>
      <c r="K2919">
        <v>1440826647</v>
      </c>
      <c r="L2919" t="b">
        <v>0</v>
      </c>
      <c r="M2919">
        <v>9</v>
      </c>
      <c r="N2919" t="b">
        <v>0</v>
      </c>
      <c r="O2919" t="s">
        <v>8269</v>
      </c>
    </row>
    <row r="2920" spans="1:15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12">
        <f t="shared" si="45"/>
        <v>42306.629710648151</v>
      </c>
      <c r="K2920">
        <v>1443712007</v>
      </c>
      <c r="L2920" t="b">
        <v>0</v>
      </c>
      <c r="M2920">
        <v>20</v>
      </c>
      <c r="N2920" t="b">
        <v>0</v>
      </c>
      <c r="O2920" t="s">
        <v>8269</v>
      </c>
    </row>
    <row r="2921" spans="1:15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12">
        <f t="shared" si="45"/>
        <v>41856.61954861111</v>
      </c>
      <c r="K2921">
        <v>1404658329</v>
      </c>
      <c r="L2921" t="b">
        <v>0</v>
      </c>
      <c r="M2921">
        <v>6</v>
      </c>
      <c r="N2921" t="b">
        <v>0</v>
      </c>
      <c r="O2921" t="s">
        <v>8269</v>
      </c>
    </row>
    <row r="2922" spans="1:15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12">
        <f t="shared" si="45"/>
        <v>42088.750810185185</v>
      </c>
      <c r="K2922">
        <v>1424718070</v>
      </c>
      <c r="L2922" t="b">
        <v>0</v>
      </c>
      <c r="M2922">
        <v>13</v>
      </c>
      <c r="N2922" t="b">
        <v>0</v>
      </c>
      <c r="O2922" t="s">
        <v>8269</v>
      </c>
    </row>
    <row r="2923" spans="1:15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12">
        <f t="shared" si="45"/>
        <v>41907.886620370373</v>
      </c>
      <c r="K2923">
        <v>1409087804</v>
      </c>
      <c r="L2923" t="b">
        <v>0</v>
      </c>
      <c r="M2923">
        <v>3</v>
      </c>
      <c r="N2923" t="b">
        <v>1</v>
      </c>
      <c r="O2923" t="s">
        <v>8303</v>
      </c>
    </row>
    <row r="2924" spans="1:15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12">
        <f t="shared" si="45"/>
        <v>42142.874155092592</v>
      </c>
      <c r="K2924">
        <v>1428094727</v>
      </c>
      <c r="L2924" t="b">
        <v>0</v>
      </c>
      <c r="M2924">
        <v>6</v>
      </c>
      <c r="N2924" t="b">
        <v>1</v>
      </c>
      <c r="O2924" t="s">
        <v>8303</v>
      </c>
    </row>
    <row r="2925" spans="1:15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12">
        <f t="shared" si="45"/>
        <v>42028.125</v>
      </c>
      <c r="K2925">
        <v>1420774779</v>
      </c>
      <c r="L2925" t="b">
        <v>0</v>
      </c>
      <c r="M2925">
        <v>10</v>
      </c>
      <c r="N2925" t="b">
        <v>1</v>
      </c>
      <c r="O2925" t="s">
        <v>8303</v>
      </c>
    </row>
    <row r="2926" spans="1:15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12">
        <f t="shared" si="45"/>
        <v>42133.165972222225</v>
      </c>
      <c r="K2926">
        <v>1428585710</v>
      </c>
      <c r="L2926" t="b">
        <v>0</v>
      </c>
      <c r="M2926">
        <v>147</v>
      </c>
      <c r="N2926" t="b">
        <v>1</v>
      </c>
      <c r="O2926" t="s">
        <v>8303</v>
      </c>
    </row>
    <row r="2927" spans="1:15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12">
        <f t="shared" si="45"/>
        <v>41893.584120370375</v>
      </c>
      <c r="K2927">
        <v>1407852068</v>
      </c>
      <c r="L2927" t="b">
        <v>0</v>
      </c>
      <c r="M2927">
        <v>199</v>
      </c>
      <c r="N2927" t="b">
        <v>1</v>
      </c>
      <c r="O2927" t="s">
        <v>8303</v>
      </c>
    </row>
    <row r="2928" spans="1:15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12">
        <f t="shared" si="45"/>
        <v>42058.765960648147</v>
      </c>
      <c r="K2928">
        <v>1423506179</v>
      </c>
      <c r="L2928" t="b">
        <v>0</v>
      </c>
      <c r="M2928">
        <v>50</v>
      </c>
      <c r="N2928" t="b">
        <v>1</v>
      </c>
      <c r="O2928" t="s">
        <v>8303</v>
      </c>
    </row>
    <row r="2929" spans="1:15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12">
        <f t="shared" si="45"/>
        <v>41835.208333333336</v>
      </c>
      <c r="K2929">
        <v>1402934629</v>
      </c>
      <c r="L2929" t="b">
        <v>0</v>
      </c>
      <c r="M2929">
        <v>21</v>
      </c>
      <c r="N2929" t="b">
        <v>1</v>
      </c>
      <c r="O2929" t="s">
        <v>8303</v>
      </c>
    </row>
    <row r="2930" spans="1:15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12">
        <f t="shared" si="45"/>
        <v>42433.998217592598</v>
      </c>
      <c r="K2930">
        <v>1454543846</v>
      </c>
      <c r="L2930" t="b">
        <v>0</v>
      </c>
      <c r="M2930">
        <v>24</v>
      </c>
      <c r="N2930" t="b">
        <v>1</v>
      </c>
      <c r="O2930" t="s">
        <v>8303</v>
      </c>
    </row>
    <row r="2931" spans="1:15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12">
        <f t="shared" si="45"/>
        <v>41784.564328703702</v>
      </c>
      <c r="K2931">
        <v>1398432758</v>
      </c>
      <c r="L2931" t="b">
        <v>0</v>
      </c>
      <c r="M2931">
        <v>32</v>
      </c>
      <c r="N2931" t="b">
        <v>1</v>
      </c>
      <c r="O2931" t="s">
        <v>8303</v>
      </c>
    </row>
    <row r="2932" spans="1:15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12">
        <f t="shared" si="45"/>
        <v>42131.584074074075</v>
      </c>
      <c r="K2932">
        <v>1428415264</v>
      </c>
      <c r="L2932" t="b">
        <v>0</v>
      </c>
      <c r="M2932">
        <v>62</v>
      </c>
      <c r="N2932" t="b">
        <v>1</v>
      </c>
      <c r="O2932" t="s">
        <v>8303</v>
      </c>
    </row>
    <row r="2933" spans="1:15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12">
        <f t="shared" si="45"/>
        <v>41897.255555555559</v>
      </c>
      <c r="K2933">
        <v>1408604363</v>
      </c>
      <c r="L2933" t="b">
        <v>0</v>
      </c>
      <c r="M2933">
        <v>9</v>
      </c>
      <c r="N2933" t="b">
        <v>1</v>
      </c>
      <c r="O2933" t="s">
        <v>8303</v>
      </c>
    </row>
    <row r="2934" spans="1:15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12">
        <f t="shared" si="45"/>
        <v>42056.458333333328</v>
      </c>
      <c r="K2934">
        <v>1421812637</v>
      </c>
      <c r="L2934" t="b">
        <v>0</v>
      </c>
      <c r="M2934">
        <v>38</v>
      </c>
      <c r="N2934" t="b">
        <v>1</v>
      </c>
      <c r="O2934" t="s">
        <v>8303</v>
      </c>
    </row>
    <row r="2935" spans="1:15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12">
        <f t="shared" si="45"/>
        <v>42525.956631944442</v>
      </c>
      <c r="K2935">
        <v>1462489053</v>
      </c>
      <c r="L2935" t="b">
        <v>0</v>
      </c>
      <c r="M2935">
        <v>54</v>
      </c>
      <c r="N2935" t="b">
        <v>1</v>
      </c>
      <c r="O2935" t="s">
        <v>8303</v>
      </c>
    </row>
    <row r="2936" spans="1:15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12">
        <f t="shared" si="45"/>
        <v>41805.636157407411</v>
      </c>
      <c r="K2936">
        <v>1400253364</v>
      </c>
      <c r="L2936" t="b">
        <v>0</v>
      </c>
      <c r="M2936">
        <v>37</v>
      </c>
      <c r="N2936" t="b">
        <v>1</v>
      </c>
      <c r="O2936" t="s">
        <v>8303</v>
      </c>
    </row>
    <row r="2937" spans="1:15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12">
        <f t="shared" si="45"/>
        <v>42611.708333333328</v>
      </c>
      <c r="K2937">
        <v>1467468008</v>
      </c>
      <c r="L2937" t="b">
        <v>0</v>
      </c>
      <c r="M2937">
        <v>39</v>
      </c>
      <c r="N2937" t="b">
        <v>1</v>
      </c>
      <c r="O2937" t="s">
        <v>8303</v>
      </c>
    </row>
    <row r="2938" spans="1:15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12">
        <f t="shared" si="45"/>
        <v>41925.207638888889</v>
      </c>
      <c r="K2938">
        <v>1412091423</v>
      </c>
      <c r="L2938" t="b">
        <v>0</v>
      </c>
      <c r="M2938">
        <v>34</v>
      </c>
      <c r="N2938" t="b">
        <v>1</v>
      </c>
      <c r="O2938" t="s">
        <v>8303</v>
      </c>
    </row>
    <row r="2939" spans="1:15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12">
        <f t="shared" si="45"/>
        <v>41833.457326388889</v>
      </c>
      <c r="K2939">
        <v>1402657113</v>
      </c>
      <c r="L2939" t="b">
        <v>0</v>
      </c>
      <c r="M2939">
        <v>55</v>
      </c>
      <c r="N2939" t="b">
        <v>1</v>
      </c>
      <c r="O2939" t="s">
        <v>8303</v>
      </c>
    </row>
    <row r="2940" spans="1:15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12">
        <f t="shared" si="45"/>
        <v>42034.703865740739</v>
      </c>
      <c r="K2940">
        <v>1420044814</v>
      </c>
      <c r="L2940" t="b">
        <v>0</v>
      </c>
      <c r="M2940">
        <v>32</v>
      </c>
      <c r="N2940" t="b">
        <v>1</v>
      </c>
      <c r="O2940" t="s">
        <v>8303</v>
      </c>
    </row>
    <row r="2941" spans="1:15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12">
        <f t="shared" si="45"/>
        <v>41879.041666666664</v>
      </c>
      <c r="K2941">
        <v>1406316312</v>
      </c>
      <c r="L2941" t="b">
        <v>0</v>
      </c>
      <c r="M2941">
        <v>25</v>
      </c>
      <c r="N2941" t="b">
        <v>1</v>
      </c>
      <c r="O2941" t="s">
        <v>8303</v>
      </c>
    </row>
    <row r="2942" spans="1:15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12">
        <f t="shared" si="45"/>
        <v>42022.773356481484</v>
      </c>
      <c r="K2942">
        <v>1418150018</v>
      </c>
      <c r="L2942" t="b">
        <v>0</v>
      </c>
      <c r="M2942">
        <v>33</v>
      </c>
      <c r="N2942" t="b">
        <v>1</v>
      </c>
      <c r="O2942" t="s">
        <v>8303</v>
      </c>
    </row>
    <row r="2943" spans="1:15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12">
        <f t="shared" si="45"/>
        <v>42064.960127314815</v>
      </c>
      <c r="K2943">
        <v>1422658955</v>
      </c>
      <c r="L2943" t="b">
        <v>0</v>
      </c>
      <c r="M2943">
        <v>1</v>
      </c>
      <c r="N2943" t="b">
        <v>0</v>
      </c>
      <c r="O2943" t="s">
        <v>8301</v>
      </c>
    </row>
    <row r="2944" spans="1:15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12">
        <f t="shared" si="45"/>
        <v>42354.845833333333</v>
      </c>
      <c r="K2944">
        <v>1448565459</v>
      </c>
      <c r="L2944" t="b">
        <v>0</v>
      </c>
      <c r="M2944">
        <v>202</v>
      </c>
      <c r="N2944" t="b">
        <v>0</v>
      </c>
      <c r="O2944" t="s">
        <v>8301</v>
      </c>
    </row>
    <row r="2945" spans="1:15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12">
        <f t="shared" si="45"/>
        <v>42107.129398148143</v>
      </c>
      <c r="K2945">
        <v>1426302380</v>
      </c>
      <c r="L2945" t="b">
        <v>0</v>
      </c>
      <c r="M2945">
        <v>0</v>
      </c>
      <c r="N2945" t="b">
        <v>0</v>
      </c>
      <c r="O2945" t="s">
        <v>8301</v>
      </c>
    </row>
    <row r="2946" spans="1:15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12">
        <f t="shared" si="45"/>
        <v>42162.9143287037</v>
      </c>
      <c r="K2946">
        <v>1431122198</v>
      </c>
      <c r="L2946" t="b">
        <v>0</v>
      </c>
      <c r="M2946">
        <v>1</v>
      </c>
      <c r="N2946" t="b">
        <v>0</v>
      </c>
      <c r="O2946" t="s">
        <v>8301</v>
      </c>
    </row>
    <row r="2947" spans="1:15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12">
        <f t="shared" ref="J2947:J3010" si="46">(I2947/86400)+DATE(1970,1,1)</f>
        <v>42148.139583333337</v>
      </c>
      <c r="K2947">
        <v>1429845660</v>
      </c>
      <c r="L2947" t="b">
        <v>0</v>
      </c>
      <c r="M2947">
        <v>0</v>
      </c>
      <c r="N2947" t="b">
        <v>0</v>
      </c>
      <c r="O2947" t="s">
        <v>8301</v>
      </c>
    </row>
    <row r="2948" spans="1:15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12">
        <f t="shared" si="46"/>
        <v>42597.531157407408</v>
      </c>
      <c r="K2948">
        <v>1468673092</v>
      </c>
      <c r="L2948" t="b">
        <v>0</v>
      </c>
      <c r="M2948">
        <v>2</v>
      </c>
      <c r="N2948" t="b">
        <v>0</v>
      </c>
      <c r="O2948" t="s">
        <v>8301</v>
      </c>
    </row>
    <row r="2949" spans="1:15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12">
        <f t="shared" si="46"/>
        <v>42698.71597222222</v>
      </c>
      <c r="K2949">
        <v>1475760567</v>
      </c>
      <c r="L2949" t="b">
        <v>0</v>
      </c>
      <c r="M2949">
        <v>13</v>
      </c>
      <c r="N2949" t="b">
        <v>0</v>
      </c>
      <c r="O2949" t="s">
        <v>8301</v>
      </c>
    </row>
    <row r="2950" spans="1:15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12">
        <f t="shared" si="46"/>
        <v>42157.649224537032</v>
      </c>
      <c r="K2950">
        <v>1428075293</v>
      </c>
      <c r="L2950" t="b">
        <v>0</v>
      </c>
      <c r="M2950">
        <v>9</v>
      </c>
      <c r="N2950" t="b">
        <v>0</v>
      </c>
      <c r="O2950" t="s">
        <v>8301</v>
      </c>
    </row>
    <row r="2951" spans="1:15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12">
        <f t="shared" si="46"/>
        <v>42327.864780092597</v>
      </c>
      <c r="K2951">
        <v>1445370317</v>
      </c>
      <c r="L2951" t="b">
        <v>0</v>
      </c>
      <c r="M2951">
        <v>2</v>
      </c>
      <c r="N2951" t="b">
        <v>0</v>
      </c>
      <c r="O2951" t="s">
        <v>8301</v>
      </c>
    </row>
    <row r="2952" spans="1:15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12">
        <f t="shared" si="46"/>
        <v>42392.36518518519</v>
      </c>
      <c r="K2952">
        <v>1450946752</v>
      </c>
      <c r="L2952" t="b">
        <v>0</v>
      </c>
      <c r="M2952">
        <v>0</v>
      </c>
      <c r="N2952" t="b">
        <v>0</v>
      </c>
      <c r="O2952" t="s">
        <v>8301</v>
      </c>
    </row>
    <row r="2953" spans="1:15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12">
        <f t="shared" si="46"/>
        <v>41917.802928240737</v>
      </c>
      <c r="K2953">
        <v>1408648573</v>
      </c>
      <c r="L2953" t="b">
        <v>0</v>
      </c>
      <c r="M2953">
        <v>58</v>
      </c>
      <c r="N2953" t="b">
        <v>0</v>
      </c>
      <c r="O2953" t="s">
        <v>8301</v>
      </c>
    </row>
    <row r="2954" spans="1:15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12">
        <f t="shared" si="46"/>
        <v>42660.166666666672</v>
      </c>
      <c r="K2954">
        <v>1473957239</v>
      </c>
      <c r="L2954" t="b">
        <v>0</v>
      </c>
      <c r="M2954">
        <v>8</v>
      </c>
      <c r="N2954" t="b">
        <v>0</v>
      </c>
      <c r="O2954" t="s">
        <v>8301</v>
      </c>
    </row>
    <row r="2955" spans="1:15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12">
        <f t="shared" si="46"/>
        <v>42285.791909722218</v>
      </c>
      <c r="K2955">
        <v>1441738821</v>
      </c>
      <c r="L2955" t="b">
        <v>0</v>
      </c>
      <c r="M2955">
        <v>3</v>
      </c>
      <c r="N2955" t="b">
        <v>0</v>
      </c>
      <c r="O2955" t="s">
        <v>8301</v>
      </c>
    </row>
    <row r="2956" spans="1:15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12">
        <f t="shared" si="46"/>
        <v>42810.541701388887</v>
      </c>
      <c r="K2956">
        <v>1487944803</v>
      </c>
      <c r="L2956" t="b">
        <v>0</v>
      </c>
      <c r="M2956">
        <v>0</v>
      </c>
      <c r="N2956" t="b">
        <v>0</v>
      </c>
      <c r="O2956" t="s">
        <v>8301</v>
      </c>
    </row>
    <row r="2957" spans="1:15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12">
        <f t="shared" si="46"/>
        <v>42171.741307870368</v>
      </c>
      <c r="K2957">
        <v>1431884849</v>
      </c>
      <c r="L2957" t="b">
        <v>0</v>
      </c>
      <c r="M2957">
        <v>11</v>
      </c>
      <c r="N2957" t="b">
        <v>0</v>
      </c>
      <c r="O2957" t="s">
        <v>8301</v>
      </c>
    </row>
    <row r="2958" spans="1:15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12">
        <f t="shared" si="46"/>
        <v>42494.958912037036</v>
      </c>
      <c r="K2958">
        <v>1459810850</v>
      </c>
      <c r="L2958" t="b">
        <v>0</v>
      </c>
      <c r="M2958">
        <v>20</v>
      </c>
      <c r="N2958" t="b">
        <v>0</v>
      </c>
      <c r="O2958" t="s">
        <v>8301</v>
      </c>
    </row>
    <row r="2959" spans="1:15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12">
        <f t="shared" si="46"/>
        <v>42090.969583333332</v>
      </c>
      <c r="K2959">
        <v>1422317772</v>
      </c>
      <c r="L2959" t="b">
        <v>0</v>
      </c>
      <c r="M2959">
        <v>3</v>
      </c>
      <c r="N2959" t="b">
        <v>0</v>
      </c>
      <c r="O2959" t="s">
        <v>8301</v>
      </c>
    </row>
    <row r="2960" spans="1:15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12">
        <f t="shared" si="46"/>
        <v>42498.73746527778</v>
      </c>
      <c r="K2960">
        <v>1457548917</v>
      </c>
      <c r="L2960" t="b">
        <v>0</v>
      </c>
      <c r="M2960">
        <v>0</v>
      </c>
      <c r="N2960" t="b">
        <v>0</v>
      </c>
      <c r="O2960" t="s">
        <v>8301</v>
      </c>
    </row>
    <row r="2961" spans="1:15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12">
        <f t="shared" si="46"/>
        <v>42528.008391203708</v>
      </c>
      <c r="K2961">
        <v>1462666325</v>
      </c>
      <c r="L2961" t="b">
        <v>0</v>
      </c>
      <c r="M2961">
        <v>0</v>
      </c>
      <c r="N2961" t="b">
        <v>0</v>
      </c>
      <c r="O2961" t="s">
        <v>8301</v>
      </c>
    </row>
    <row r="2962" spans="1:15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12">
        <f t="shared" si="46"/>
        <v>41893.757210648146</v>
      </c>
      <c r="K2962">
        <v>1407867023</v>
      </c>
      <c r="L2962" t="b">
        <v>0</v>
      </c>
      <c r="M2962">
        <v>0</v>
      </c>
      <c r="N2962" t="b">
        <v>0</v>
      </c>
      <c r="O2962" t="s">
        <v>8301</v>
      </c>
    </row>
    <row r="2963" spans="1:15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12">
        <f t="shared" si="46"/>
        <v>42089.166666666672</v>
      </c>
      <c r="K2963">
        <v>1424927159</v>
      </c>
      <c r="L2963" t="b">
        <v>0</v>
      </c>
      <c r="M2963">
        <v>108</v>
      </c>
      <c r="N2963" t="b">
        <v>1</v>
      </c>
      <c r="O2963" t="s">
        <v>8269</v>
      </c>
    </row>
    <row r="2964" spans="1:15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12">
        <f t="shared" si="46"/>
        <v>42064.290972222225</v>
      </c>
      <c r="K2964">
        <v>1422769906</v>
      </c>
      <c r="L2964" t="b">
        <v>0</v>
      </c>
      <c r="M2964">
        <v>20</v>
      </c>
      <c r="N2964" t="b">
        <v>1</v>
      </c>
      <c r="O2964" t="s">
        <v>8269</v>
      </c>
    </row>
    <row r="2965" spans="1:15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12">
        <f t="shared" si="46"/>
        <v>42187.470185185186</v>
      </c>
      <c r="K2965">
        <v>1433243824</v>
      </c>
      <c r="L2965" t="b">
        <v>0</v>
      </c>
      <c r="M2965">
        <v>98</v>
      </c>
      <c r="N2965" t="b">
        <v>1</v>
      </c>
      <c r="O2965" t="s">
        <v>8269</v>
      </c>
    </row>
    <row r="2966" spans="1:15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12">
        <f t="shared" si="46"/>
        <v>41857.897222222222</v>
      </c>
      <c r="K2966">
        <v>1404769819</v>
      </c>
      <c r="L2966" t="b">
        <v>0</v>
      </c>
      <c r="M2966">
        <v>196</v>
      </c>
      <c r="N2966" t="b">
        <v>1</v>
      </c>
      <c r="O2966" t="s">
        <v>8269</v>
      </c>
    </row>
    <row r="2967" spans="1:15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12">
        <f t="shared" si="46"/>
        <v>42192.729548611111</v>
      </c>
      <c r="K2967">
        <v>1433698233</v>
      </c>
      <c r="L2967" t="b">
        <v>0</v>
      </c>
      <c r="M2967">
        <v>39</v>
      </c>
      <c r="N2967" t="b">
        <v>1</v>
      </c>
      <c r="O2967" t="s">
        <v>8269</v>
      </c>
    </row>
    <row r="2968" spans="1:15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12">
        <f t="shared" si="46"/>
        <v>42263.738564814819</v>
      </c>
      <c r="K2968">
        <v>1439833412</v>
      </c>
      <c r="L2968" t="b">
        <v>0</v>
      </c>
      <c r="M2968">
        <v>128</v>
      </c>
      <c r="N2968" t="b">
        <v>1</v>
      </c>
      <c r="O2968" t="s">
        <v>8269</v>
      </c>
    </row>
    <row r="2969" spans="1:15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12">
        <f t="shared" si="46"/>
        <v>42072.156157407408</v>
      </c>
      <c r="K2969">
        <v>1423284292</v>
      </c>
      <c r="L2969" t="b">
        <v>0</v>
      </c>
      <c r="M2969">
        <v>71</v>
      </c>
      <c r="N2969" t="b">
        <v>1</v>
      </c>
      <c r="O2969" t="s">
        <v>8269</v>
      </c>
    </row>
    <row r="2970" spans="1:15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12">
        <f t="shared" si="46"/>
        <v>42599.165972222225</v>
      </c>
      <c r="K2970">
        <v>1470227660</v>
      </c>
      <c r="L2970" t="b">
        <v>0</v>
      </c>
      <c r="M2970">
        <v>47</v>
      </c>
      <c r="N2970" t="b">
        <v>1</v>
      </c>
      <c r="O2970" t="s">
        <v>8269</v>
      </c>
    </row>
    <row r="2971" spans="1:15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12">
        <f t="shared" si="46"/>
        <v>42127.952083333337</v>
      </c>
      <c r="K2971">
        <v>1428087153</v>
      </c>
      <c r="L2971" t="b">
        <v>0</v>
      </c>
      <c r="M2971">
        <v>17</v>
      </c>
      <c r="N2971" t="b">
        <v>1</v>
      </c>
      <c r="O2971" t="s">
        <v>8269</v>
      </c>
    </row>
    <row r="2972" spans="1:15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12">
        <f t="shared" si="46"/>
        <v>41838.669571759259</v>
      </c>
      <c r="K2972">
        <v>1403107451</v>
      </c>
      <c r="L2972" t="b">
        <v>0</v>
      </c>
      <c r="M2972">
        <v>91</v>
      </c>
      <c r="N2972" t="b">
        <v>1</v>
      </c>
      <c r="O2972" t="s">
        <v>8269</v>
      </c>
    </row>
    <row r="2973" spans="1:15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12">
        <f t="shared" si="46"/>
        <v>41882.658310185187</v>
      </c>
      <c r="K2973">
        <v>1406908078</v>
      </c>
      <c r="L2973" t="b">
        <v>0</v>
      </c>
      <c r="M2973">
        <v>43</v>
      </c>
      <c r="N2973" t="b">
        <v>1</v>
      </c>
      <c r="O2973" t="s">
        <v>8269</v>
      </c>
    </row>
    <row r="2974" spans="1:15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12">
        <f t="shared" si="46"/>
        <v>42709.041666666672</v>
      </c>
      <c r="K2974">
        <v>1479609520</v>
      </c>
      <c r="L2974" t="b">
        <v>0</v>
      </c>
      <c r="M2974">
        <v>17</v>
      </c>
      <c r="N2974" t="b">
        <v>1</v>
      </c>
      <c r="O2974" t="s">
        <v>8269</v>
      </c>
    </row>
    <row r="2975" spans="1:15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12">
        <f t="shared" si="46"/>
        <v>42370.166666666672</v>
      </c>
      <c r="K2975">
        <v>1449171508</v>
      </c>
      <c r="L2975" t="b">
        <v>0</v>
      </c>
      <c r="M2975">
        <v>33</v>
      </c>
      <c r="N2975" t="b">
        <v>1</v>
      </c>
      <c r="O2975" t="s">
        <v>8269</v>
      </c>
    </row>
    <row r="2976" spans="1:15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12">
        <f t="shared" si="46"/>
        <v>41908.065972222219</v>
      </c>
      <c r="K2976">
        <v>1409275671</v>
      </c>
      <c r="L2976" t="b">
        <v>0</v>
      </c>
      <c r="M2976">
        <v>87</v>
      </c>
      <c r="N2976" t="b">
        <v>1</v>
      </c>
      <c r="O2976" t="s">
        <v>8269</v>
      </c>
    </row>
    <row r="2977" spans="1:15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12">
        <f t="shared" si="46"/>
        <v>41970.125</v>
      </c>
      <c r="K2977">
        <v>1414599886</v>
      </c>
      <c r="L2977" t="b">
        <v>0</v>
      </c>
      <c r="M2977">
        <v>113</v>
      </c>
      <c r="N2977" t="b">
        <v>1</v>
      </c>
      <c r="O2977" t="s">
        <v>8269</v>
      </c>
    </row>
    <row r="2978" spans="1:15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12">
        <f t="shared" si="46"/>
        <v>42442.5</v>
      </c>
      <c r="K2978">
        <v>1456421530</v>
      </c>
      <c r="L2978" t="b">
        <v>0</v>
      </c>
      <c r="M2978">
        <v>14</v>
      </c>
      <c r="N2978" t="b">
        <v>1</v>
      </c>
      <c r="O2978" t="s">
        <v>8269</v>
      </c>
    </row>
    <row r="2979" spans="1:15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12">
        <f t="shared" si="46"/>
        <v>42086.093055555553</v>
      </c>
      <c r="K2979">
        <v>1421960934</v>
      </c>
      <c r="L2979" t="b">
        <v>0</v>
      </c>
      <c r="M2979">
        <v>30</v>
      </c>
      <c r="N2979" t="b">
        <v>1</v>
      </c>
      <c r="O2979" t="s">
        <v>8269</v>
      </c>
    </row>
    <row r="2980" spans="1:15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12">
        <f t="shared" si="46"/>
        <v>41932.249305555553</v>
      </c>
      <c r="K2980">
        <v>1412954547</v>
      </c>
      <c r="L2980" t="b">
        <v>0</v>
      </c>
      <c r="M2980">
        <v>16</v>
      </c>
      <c r="N2980" t="b">
        <v>1</v>
      </c>
      <c r="O2980" t="s">
        <v>8269</v>
      </c>
    </row>
    <row r="2981" spans="1:15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12">
        <f t="shared" si="46"/>
        <v>42010.25</v>
      </c>
      <c r="K2981">
        <v>1419104823</v>
      </c>
      <c r="L2981" t="b">
        <v>0</v>
      </c>
      <c r="M2981">
        <v>46</v>
      </c>
      <c r="N2981" t="b">
        <v>1</v>
      </c>
      <c r="O2981" t="s">
        <v>8269</v>
      </c>
    </row>
    <row r="2982" spans="1:15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12">
        <f t="shared" si="46"/>
        <v>42240.083333333328</v>
      </c>
      <c r="K2982">
        <v>1438639130</v>
      </c>
      <c r="L2982" t="b">
        <v>0</v>
      </c>
      <c r="M2982">
        <v>24</v>
      </c>
      <c r="N2982" t="b">
        <v>1</v>
      </c>
      <c r="O2982" t="s">
        <v>8269</v>
      </c>
    </row>
    <row r="2983" spans="1:15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12">
        <f t="shared" si="46"/>
        <v>42270.559675925921</v>
      </c>
      <c r="K2983">
        <v>1439126756</v>
      </c>
      <c r="L2983" t="b">
        <v>1</v>
      </c>
      <c r="M2983">
        <v>97</v>
      </c>
      <c r="N2983" t="b">
        <v>1</v>
      </c>
      <c r="O2983" t="s">
        <v>8301</v>
      </c>
    </row>
    <row r="2984" spans="1:15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12">
        <f t="shared" si="46"/>
        <v>42411.686840277776</v>
      </c>
      <c r="K2984">
        <v>1452616143</v>
      </c>
      <c r="L2984" t="b">
        <v>1</v>
      </c>
      <c r="M2984">
        <v>59</v>
      </c>
      <c r="N2984" t="b">
        <v>1</v>
      </c>
      <c r="O2984" t="s">
        <v>8301</v>
      </c>
    </row>
    <row r="2985" spans="1:15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12">
        <f t="shared" si="46"/>
        <v>41954.674027777779</v>
      </c>
      <c r="K2985">
        <v>1410534636</v>
      </c>
      <c r="L2985" t="b">
        <v>1</v>
      </c>
      <c r="M2985">
        <v>1095</v>
      </c>
      <c r="N2985" t="b">
        <v>1</v>
      </c>
      <c r="O2985" t="s">
        <v>8301</v>
      </c>
    </row>
    <row r="2986" spans="1:15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12">
        <f t="shared" si="46"/>
        <v>42606.278715277775</v>
      </c>
      <c r="K2986">
        <v>1469428881</v>
      </c>
      <c r="L2986" t="b">
        <v>1</v>
      </c>
      <c r="M2986">
        <v>218</v>
      </c>
      <c r="N2986" t="b">
        <v>1</v>
      </c>
      <c r="O2986" t="s">
        <v>8301</v>
      </c>
    </row>
    <row r="2987" spans="1:15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12">
        <f t="shared" si="46"/>
        <v>42674.166666666672</v>
      </c>
      <c r="K2987">
        <v>1476228128</v>
      </c>
      <c r="L2987" t="b">
        <v>0</v>
      </c>
      <c r="M2987">
        <v>111</v>
      </c>
      <c r="N2987" t="b">
        <v>1</v>
      </c>
      <c r="O2987" t="s">
        <v>8301</v>
      </c>
    </row>
    <row r="2988" spans="1:15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12">
        <f t="shared" si="46"/>
        <v>42491.458402777775</v>
      </c>
      <c r="K2988">
        <v>1456920006</v>
      </c>
      <c r="L2988" t="b">
        <v>0</v>
      </c>
      <c r="M2988">
        <v>56</v>
      </c>
      <c r="N2988" t="b">
        <v>1</v>
      </c>
      <c r="O2988" t="s">
        <v>8301</v>
      </c>
    </row>
    <row r="2989" spans="1:15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12">
        <f t="shared" si="46"/>
        <v>42656</v>
      </c>
      <c r="K2989">
        <v>1473837751</v>
      </c>
      <c r="L2989" t="b">
        <v>0</v>
      </c>
      <c r="M2989">
        <v>265</v>
      </c>
      <c r="N2989" t="b">
        <v>1</v>
      </c>
      <c r="O2989" t="s">
        <v>8301</v>
      </c>
    </row>
    <row r="2990" spans="1:15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12">
        <f t="shared" si="46"/>
        <v>42541.36204861111</v>
      </c>
      <c r="K2990">
        <v>1463820081</v>
      </c>
      <c r="L2990" t="b">
        <v>0</v>
      </c>
      <c r="M2990">
        <v>28</v>
      </c>
      <c r="N2990" t="b">
        <v>1</v>
      </c>
      <c r="O2990" t="s">
        <v>8301</v>
      </c>
    </row>
    <row r="2991" spans="1:15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12">
        <f t="shared" si="46"/>
        <v>42359.207638888889</v>
      </c>
      <c r="K2991">
        <v>1448756962</v>
      </c>
      <c r="L2991" t="b">
        <v>0</v>
      </c>
      <c r="M2991">
        <v>364</v>
      </c>
      <c r="N2991" t="b">
        <v>1</v>
      </c>
      <c r="O2991" t="s">
        <v>8301</v>
      </c>
    </row>
    <row r="2992" spans="1:15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12">
        <f t="shared" si="46"/>
        <v>42376.57430555555</v>
      </c>
      <c r="K2992">
        <v>1449150420</v>
      </c>
      <c r="L2992" t="b">
        <v>0</v>
      </c>
      <c r="M2992">
        <v>27</v>
      </c>
      <c r="N2992" t="b">
        <v>1</v>
      </c>
      <c r="O2992" t="s">
        <v>8301</v>
      </c>
    </row>
    <row r="2993" spans="1:15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12">
        <f t="shared" si="46"/>
        <v>42762.837152777778</v>
      </c>
      <c r="K2993">
        <v>1483646730</v>
      </c>
      <c r="L2993" t="b">
        <v>0</v>
      </c>
      <c r="M2993">
        <v>93</v>
      </c>
      <c r="N2993" t="b">
        <v>1</v>
      </c>
      <c r="O2993" t="s">
        <v>8301</v>
      </c>
    </row>
    <row r="2994" spans="1:15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12">
        <f t="shared" si="46"/>
        <v>42652.767476851848</v>
      </c>
      <c r="K2994">
        <v>1473445510</v>
      </c>
      <c r="L2994" t="b">
        <v>0</v>
      </c>
      <c r="M2994">
        <v>64</v>
      </c>
      <c r="N2994" t="b">
        <v>1</v>
      </c>
      <c r="O2994" t="s">
        <v>8301</v>
      </c>
    </row>
    <row r="2995" spans="1:15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12">
        <f t="shared" si="46"/>
        <v>42420.838738425926</v>
      </c>
      <c r="K2995">
        <v>1453406867</v>
      </c>
      <c r="L2995" t="b">
        <v>0</v>
      </c>
      <c r="M2995">
        <v>22</v>
      </c>
      <c r="N2995" t="b">
        <v>1</v>
      </c>
      <c r="O2995" t="s">
        <v>8301</v>
      </c>
    </row>
    <row r="2996" spans="1:15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12">
        <f t="shared" si="46"/>
        <v>41915.478842592594</v>
      </c>
      <c r="K2996">
        <v>1409743772</v>
      </c>
      <c r="L2996" t="b">
        <v>0</v>
      </c>
      <c r="M2996">
        <v>59</v>
      </c>
      <c r="N2996" t="b">
        <v>1</v>
      </c>
      <c r="O2996" t="s">
        <v>8301</v>
      </c>
    </row>
    <row r="2997" spans="1:15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12">
        <f t="shared" si="46"/>
        <v>42754.665173611109</v>
      </c>
      <c r="K2997">
        <v>1482249471</v>
      </c>
      <c r="L2997" t="b">
        <v>0</v>
      </c>
      <c r="M2997">
        <v>249</v>
      </c>
      <c r="N2997" t="b">
        <v>1</v>
      </c>
      <c r="O2997" t="s">
        <v>8301</v>
      </c>
    </row>
    <row r="2998" spans="1:15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12">
        <f t="shared" si="46"/>
        <v>42150.912499999999</v>
      </c>
      <c r="K2998">
        <v>1427493240</v>
      </c>
      <c r="L2998" t="b">
        <v>0</v>
      </c>
      <c r="M2998">
        <v>392</v>
      </c>
      <c r="N2998" t="b">
        <v>1</v>
      </c>
      <c r="O2998" t="s">
        <v>8301</v>
      </c>
    </row>
    <row r="2999" spans="1:15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12">
        <f t="shared" si="46"/>
        <v>42793.207638888889</v>
      </c>
      <c r="K2999">
        <v>1486661793</v>
      </c>
      <c r="L2999" t="b">
        <v>0</v>
      </c>
      <c r="M2999">
        <v>115</v>
      </c>
      <c r="N2999" t="b">
        <v>1</v>
      </c>
      <c r="O2999" t="s">
        <v>8301</v>
      </c>
    </row>
    <row r="3000" spans="1:15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12">
        <f t="shared" si="46"/>
        <v>41806.184027777781</v>
      </c>
      <c r="K3000">
        <v>1400474329</v>
      </c>
      <c r="L3000" t="b">
        <v>0</v>
      </c>
      <c r="M3000">
        <v>433</v>
      </c>
      <c r="N3000" t="b">
        <v>1</v>
      </c>
      <c r="O3000" t="s">
        <v>8301</v>
      </c>
    </row>
    <row r="3001" spans="1:15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12">
        <f t="shared" si="46"/>
        <v>42795.083333333328</v>
      </c>
      <c r="K3001">
        <v>1487094360</v>
      </c>
      <c r="L3001" t="b">
        <v>0</v>
      </c>
      <c r="M3001">
        <v>20</v>
      </c>
      <c r="N3001" t="b">
        <v>1</v>
      </c>
      <c r="O3001" t="s">
        <v>8301</v>
      </c>
    </row>
    <row r="3002" spans="1:15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12">
        <f t="shared" si="46"/>
        <v>42766.75</v>
      </c>
      <c r="K3002">
        <v>1484682670</v>
      </c>
      <c r="L3002" t="b">
        <v>0</v>
      </c>
      <c r="M3002">
        <v>8</v>
      </c>
      <c r="N3002" t="b">
        <v>1</v>
      </c>
      <c r="O3002" t="s">
        <v>8301</v>
      </c>
    </row>
    <row r="3003" spans="1:15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12">
        <f t="shared" si="46"/>
        <v>42564.895625000005</v>
      </c>
      <c r="K3003">
        <v>1465853382</v>
      </c>
      <c r="L3003" t="b">
        <v>0</v>
      </c>
      <c r="M3003">
        <v>175</v>
      </c>
      <c r="N3003" t="b">
        <v>1</v>
      </c>
      <c r="O3003" t="s">
        <v>8301</v>
      </c>
    </row>
    <row r="3004" spans="1:15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12">
        <f t="shared" si="46"/>
        <v>41269.83625</v>
      </c>
      <c r="K3004">
        <v>1353960252</v>
      </c>
      <c r="L3004" t="b">
        <v>0</v>
      </c>
      <c r="M3004">
        <v>104</v>
      </c>
      <c r="N3004" t="b">
        <v>1</v>
      </c>
      <c r="O3004" t="s">
        <v>8301</v>
      </c>
    </row>
    <row r="3005" spans="1:15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12">
        <f t="shared" si="46"/>
        <v>42430.249305555553</v>
      </c>
      <c r="K3005">
        <v>1454098976</v>
      </c>
      <c r="L3005" t="b">
        <v>0</v>
      </c>
      <c r="M3005">
        <v>17</v>
      </c>
      <c r="N3005" t="b">
        <v>1</v>
      </c>
      <c r="O3005" t="s">
        <v>8301</v>
      </c>
    </row>
    <row r="3006" spans="1:15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12">
        <f t="shared" si="46"/>
        <v>41958.922731481478</v>
      </c>
      <c r="K3006">
        <v>1413493724</v>
      </c>
      <c r="L3006" t="b">
        <v>0</v>
      </c>
      <c r="M3006">
        <v>277</v>
      </c>
      <c r="N3006" t="b">
        <v>1</v>
      </c>
      <c r="O3006" t="s">
        <v>8301</v>
      </c>
    </row>
    <row r="3007" spans="1:15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12">
        <f t="shared" si="46"/>
        <v>41918.674826388888</v>
      </c>
      <c r="K3007">
        <v>1410019905</v>
      </c>
      <c r="L3007" t="b">
        <v>0</v>
      </c>
      <c r="M3007">
        <v>118</v>
      </c>
      <c r="N3007" t="b">
        <v>1</v>
      </c>
      <c r="O3007" t="s">
        <v>8301</v>
      </c>
    </row>
    <row r="3008" spans="1:15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12">
        <f t="shared" si="46"/>
        <v>41987.756840277776</v>
      </c>
      <c r="K3008">
        <v>1415988591</v>
      </c>
      <c r="L3008" t="b">
        <v>0</v>
      </c>
      <c r="M3008">
        <v>97</v>
      </c>
      <c r="N3008" t="b">
        <v>1</v>
      </c>
      <c r="O3008" t="s">
        <v>8301</v>
      </c>
    </row>
    <row r="3009" spans="1:15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12">
        <f t="shared" si="46"/>
        <v>42119.216238425928</v>
      </c>
      <c r="K3009">
        <v>1428124283</v>
      </c>
      <c r="L3009" t="b">
        <v>0</v>
      </c>
      <c r="M3009">
        <v>20</v>
      </c>
      <c r="N3009" t="b">
        <v>1</v>
      </c>
      <c r="O3009" t="s">
        <v>8301</v>
      </c>
    </row>
    <row r="3010" spans="1:15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12">
        <f t="shared" si="46"/>
        <v>42390.212025462963</v>
      </c>
      <c r="K3010">
        <v>1450760719</v>
      </c>
      <c r="L3010" t="b">
        <v>0</v>
      </c>
      <c r="M3010">
        <v>26</v>
      </c>
      <c r="N3010" t="b">
        <v>1</v>
      </c>
      <c r="O3010" t="s">
        <v>8301</v>
      </c>
    </row>
    <row r="3011" spans="1:15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12">
        <f t="shared" ref="J3011:J3074" si="47">(I3011/86400)+DATE(1970,1,1)</f>
        <v>41969.611574074079</v>
      </c>
      <c r="K3011">
        <v>1414417240</v>
      </c>
      <c r="L3011" t="b">
        <v>0</v>
      </c>
      <c r="M3011">
        <v>128</v>
      </c>
      <c r="N3011" t="b">
        <v>1</v>
      </c>
      <c r="O3011" t="s">
        <v>8301</v>
      </c>
    </row>
    <row r="3012" spans="1:15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12">
        <f t="shared" si="47"/>
        <v>42056.832395833335</v>
      </c>
      <c r="K3012">
        <v>1419364719</v>
      </c>
      <c r="L3012" t="b">
        <v>0</v>
      </c>
      <c r="M3012">
        <v>15</v>
      </c>
      <c r="N3012" t="b">
        <v>1</v>
      </c>
      <c r="O3012" t="s">
        <v>8301</v>
      </c>
    </row>
    <row r="3013" spans="1:15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12">
        <f t="shared" si="47"/>
        <v>42361.957638888889</v>
      </c>
      <c r="K3013">
        <v>1448536516</v>
      </c>
      <c r="L3013" t="b">
        <v>0</v>
      </c>
      <c r="M3013">
        <v>25</v>
      </c>
      <c r="N3013" t="b">
        <v>1</v>
      </c>
      <c r="O3013" t="s">
        <v>8301</v>
      </c>
    </row>
    <row r="3014" spans="1:15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12">
        <f t="shared" si="47"/>
        <v>42045.702893518523</v>
      </c>
      <c r="K3014">
        <v>1421772730</v>
      </c>
      <c r="L3014" t="b">
        <v>0</v>
      </c>
      <c r="M3014">
        <v>55</v>
      </c>
      <c r="N3014" t="b">
        <v>1</v>
      </c>
      <c r="O3014" t="s">
        <v>8301</v>
      </c>
    </row>
    <row r="3015" spans="1:15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12">
        <f t="shared" si="47"/>
        <v>42176.836215277777</v>
      </c>
      <c r="K3015">
        <v>1432325049</v>
      </c>
      <c r="L3015" t="b">
        <v>0</v>
      </c>
      <c r="M3015">
        <v>107</v>
      </c>
      <c r="N3015" t="b">
        <v>1</v>
      </c>
      <c r="O3015" t="s">
        <v>8301</v>
      </c>
    </row>
    <row r="3016" spans="1:15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12">
        <f t="shared" si="47"/>
        <v>41948.208333333336</v>
      </c>
      <c r="K3016">
        <v>1412737080</v>
      </c>
      <c r="L3016" t="b">
        <v>0</v>
      </c>
      <c r="M3016">
        <v>557</v>
      </c>
      <c r="N3016" t="b">
        <v>1</v>
      </c>
      <c r="O3016" t="s">
        <v>8301</v>
      </c>
    </row>
    <row r="3017" spans="1:15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12">
        <f t="shared" si="47"/>
        <v>41801.166666666664</v>
      </c>
      <c r="K3017">
        <v>1401125238</v>
      </c>
      <c r="L3017" t="b">
        <v>0</v>
      </c>
      <c r="M3017">
        <v>40</v>
      </c>
      <c r="N3017" t="b">
        <v>1</v>
      </c>
      <c r="O3017" t="s">
        <v>8301</v>
      </c>
    </row>
    <row r="3018" spans="1:15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12">
        <f t="shared" si="47"/>
        <v>41838.548055555555</v>
      </c>
      <c r="K3018">
        <v>1400504952</v>
      </c>
      <c r="L3018" t="b">
        <v>0</v>
      </c>
      <c r="M3018">
        <v>36</v>
      </c>
      <c r="N3018" t="b">
        <v>1</v>
      </c>
      <c r="O3018" t="s">
        <v>8301</v>
      </c>
    </row>
    <row r="3019" spans="1:15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12">
        <f t="shared" si="47"/>
        <v>41871.850034722222</v>
      </c>
      <c r="K3019">
        <v>1405974243</v>
      </c>
      <c r="L3019" t="b">
        <v>0</v>
      </c>
      <c r="M3019">
        <v>159</v>
      </c>
      <c r="N3019" t="b">
        <v>1</v>
      </c>
      <c r="O3019" t="s">
        <v>8301</v>
      </c>
    </row>
    <row r="3020" spans="1:15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12">
        <f t="shared" si="47"/>
        <v>42205.916666666672</v>
      </c>
      <c r="K3020">
        <v>1433747376</v>
      </c>
      <c r="L3020" t="b">
        <v>0</v>
      </c>
      <c r="M3020">
        <v>41</v>
      </c>
      <c r="N3020" t="b">
        <v>1</v>
      </c>
      <c r="O3020" t="s">
        <v>8301</v>
      </c>
    </row>
    <row r="3021" spans="1:15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12">
        <f t="shared" si="47"/>
        <v>41786.125</v>
      </c>
      <c r="K3021">
        <v>1398801620</v>
      </c>
      <c r="L3021" t="b">
        <v>0</v>
      </c>
      <c r="M3021">
        <v>226</v>
      </c>
      <c r="N3021" t="b">
        <v>1</v>
      </c>
      <c r="O3021" t="s">
        <v>8301</v>
      </c>
    </row>
    <row r="3022" spans="1:15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12">
        <f t="shared" si="47"/>
        <v>42230.846446759257</v>
      </c>
      <c r="K3022">
        <v>1434399533</v>
      </c>
      <c r="L3022" t="b">
        <v>0</v>
      </c>
      <c r="M3022">
        <v>30</v>
      </c>
      <c r="N3022" t="b">
        <v>1</v>
      </c>
      <c r="O3022" t="s">
        <v>8301</v>
      </c>
    </row>
    <row r="3023" spans="1:15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12">
        <f t="shared" si="47"/>
        <v>42696.249305555553</v>
      </c>
      <c r="K3023">
        <v>1476715869</v>
      </c>
      <c r="L3023" t="b">
        <v>0</v>
      </c>
      <c r="M3023">
        <v>103</v>
      </c>
      <c r="N3023" t="b">
        <v>1</v>
      </c>
      <c r="O3023" t="s">
        <v>8301</v>
      </c>
    </row>
    <row r="3024" spans="1:15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12">
        <f t="shared" si="47"/>
        <v>42609.95380787037</v>
      </c>
      <c r="K3024">
        <v>1468450409</v>
      </c>
      <c r="L3024" t="b">
        <v>0</v>
      </c>
      <c r="M3024">
        <v>62</v>
      </c>
      <c r="N3024" t="b">
        <v>1</v>
      </c>
      <c r="O3024" t="s">
        <v>8301</v>
      </c>
    </row>
    <row r="3025" spans="1:15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12">
        <f t="shared" si="47"/>
        <v>42166.675763888888</v>
      </c>
      <c r="K3025">
        <v>1430151186</v>
      </c>
      <c r="L3025" t="b">
        <v>0</v>
      </c>
      <c r="M3025">
        <v>6</v>
      </c>
      <c r="N3025" t="b">
        <v>1</v>
      </c>
      <c r="O3025" t="s">
        <v>8301</v>
      </c>
    </row>
    <row r="3026" spans="1:15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12">
        <f t="shared" si="47"/>
        <v>41188.993923611109</v>
      </c>
      <c r="K3026">
        <v>1346975475</v>
      </c>
      <c r="L3026" t="b">
        <v>0</v>
      </c>
      <c r="M3026">
        <v>182</v>
      </c>
      <c r="N3026" t="b">
        <v>1</v>
      </c>
      <c r="O3026" t="s">
        <v>8301</v>
      </c>
    </row>
    <row r="3027" spans="1:15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12">
        <f t="shared" si="47"/>
        <v>41789.666666666664</v>
      </c>
      <c r="K3027">
        <v>1399032813</v>
      </c>
      <c r="L3027" t="b">
        <v>0</v>
      </c>
      <c r="M3027">
        <v>145</v>
      </c>
      <c r="N3027" t="b">
        <v>1</v>
      </c>
      <c r="O3027" t="s">
        <v>8301</v>
      </c>
    </row>
    <row r="3028" spans="1:15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12">
        <f t="shared" si="47"/>
        <v>42797.459398148145</v>
      </c>
      <c r="K3028">
        <v>1487329292</v>
      </c>
      <c r="L3028" t="b">
        <v>0</v>
      </c>
      <c r="M3028">
        <v>25</v>
      </c>
      <c r="N3028" t="b">
        <v>1</v>
      </c>
      <c r="O3028" t="s">
        <v>8301</v>
      </c>
    </row>
    <row r="3029" spans="1:15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12">
        <f t="shared" si="47"/>
        <v>42083.662627314814</v>
      </c>
      <c r="K3029">
        <v>1424278451</v>
      </c>
      <c r="L3029" t="b">
        <v>0</v>
      </c>
      <c r="M3029">
        <v>320</v>
      </c>
      <c r="N3029" t="b">
        <v>1</v>
      </c>
      <c r="O3029" t="s">
        <v>8301</v>
      </c>
    </row>
    <row r="3030" spans="1:15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12">
        <f t="shared" si="47"/>
        <v>42597.264178240745</v>
      </c>
      <c r="K3030">
        <v>1468650025</v>
      </c>
      <c r="L3030" t="b">
        <v>0</v>
      </c>
      <c r="M3030">
        <v>99</v>
      </c>
      <c r="N3030" t="b">
        <v>1</v>
      </c>
      <c r="O3030" t="s">
        <v>8301</v>
      </c>
    </row>
    <row r="3031" spans="1:15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12">
        <f t="shared" si="47"/>
        <v>41961.190972222219</v>
      </c>
      <c r="K3031">
        <v>1413824447</v>
      </c>
      <c r="L3031" t="b">
        <v>0</v>
      </c>
      <c r="M3031">
        <v>348</v>
      </c>
      <c r="N3031" t="b">
        <v>1</v>
      </c>
      <c r="O3031" t="s">
        <v>8301</v>
      </c>
    </row>
    <row r="3032" spans="1:15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12">
        <f t="shared" si="47"/>
        <v>42263.747349537036</v>
      </c>
      <c r="K3032">
        <v>1439834171</v>
      </c>
      <c r="L3032" t="b">
        <v>0</v>
      </c>
      <c r="M3032">
        <v>41</v>
      </c>
      <c r="N3032" t="b">
        <v>1</v>
      </c>
      <c r="O3032" t="s">
        <v>8301</v>
      </c>
    </row>
    <row r="3033" spans="1:15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12">
        <f t="shared" si="47"/>
        <v>42657.882488425923</v>
      </c>
      <c r="K3033">
        <v>1471295447</v>
      </c>
      <c r="L3033" t="b">
        <v>0</v>
      </c>
      <c r="M3033">
        <v>29</v>
      </c>
      <c r="N3033" t="b">
        <v>1</v>
      </c>
      <c r="O3033" t="s">
        <v>8301</v>
      </c>
    </row>
    <row r="3034" spans="1:15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12">
        <f t="shared" si="47"/>
        <v>42258.044664351852</v>
      </c>
      <c r="K3034">
        <v>1439341459</v>
      </c>
      <c r="L3034" t="b">
        <v>0</v>
      </c>
      <c r="M3034">
        <v>25</v>
      </c>
      <c r="N3034" t="b">
        <v>1</v>
      </c>
      <c r="O3034" t="s">
        <v>8301</v>
      </c>
    </row>
    <row r="3035" spans="1:15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12">
        <f t="shared" si="47"/>
        <v>42600.110243055555</v>
      </c>
      <c r="K3035">
        <v>1468895925</v>
      </c>
      <c r="L3035" t="b">
        <v>0</v>
      </c>
      <c r="M3035">
        <v>23</v>
      </c>
      <c r="N3035" t="b">
        <v>1</v>
      </c>
      <c r="O3035" t="s">
        <v>8301</v>
      </c>
    </row>
    <row r="3036" spans="1:15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12">
        <f t="shared" si="47"/>
        <v>42675.165972222225</v>
      </c>
      <c r="K3036">
        <v>1475326255</v>
      </c>
      <c r="L3036" t="b">
        <v>0</v>
      </c>
      <c r="M3036">
        <v>1260</v>
      </c>
      <c r="N3036" t="b">
        <v>1</v>
      </c>
      <c r="O3036" t="s">
        <v>8301</v>
      </c>
    </row>
    <row r="3037" spans="1:15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12">
        <f t="shared" si="47"/>
        <v>41398.560289351852</v>
      </c>
      <c r="K3037">
        <v>1365082009</v>
      </c>
      <c r="L3037" t="b">
        <v>0</v>
      </c>
      <c r="M3037">
        <v>307</v>
      </c>
      <c r="N3037" t="b">
        <v>1</v>
      </c>
      <c r="O3037" t="s">
        <v>8301</v>
      </c>
    </row>
    <row r="3038" spans="1:15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12">
        <f t="shared" si="47"/>
        <v>41502.499305555553</v>
      </c>
      <c r="K3038">
        <v>1373568644</v>
      </c>
      <c r="L3038" t="b">
        <v>0</v>
      </c>
      <c r="M3038">
        <v>329</v>
      </c>
      <c r="N3038" t="b">
        <v>1</v>
      </c>
      <c r="O3038" t="s">
        <v>8301</v>
      </c>
    </row>
    <row r="3039" spans="1:15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12">
        <f t="shared" si="47"/>
        <v>40453.207638888889</v>
      </c>
      <c r="K3039">
        <v>1279574773</v>
      </c>
      <c r="L3039" t="b">
        <v>0</v>
      </c>
      <c r="M3039">
        <v>32</v>
      </c>
      <c r="N3039" t="b">
        <v>1</v>
      </c>
      <c r="O3039" t="s">
        <v>8301</v>
      </c>
    </row>
    <row r="3040" spans="1:15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12">
        <f t="shared" si="47"/>
        <v>42433.252280092594</v>
      </c>
      <c r="K3040">
        <v>1451887397</v>
      </c>
      <c r="L3040" t="b">
        <v>0</v>
      </c>
      <c r="M3040">
        <v>27</v>
      </c>
      <c r="N3040" t="b">
        <v>1</v>
      </c>
      <c r="O3040" t="s">
        <v>8301</v>
      </c>
    </row>
    <row r="3041" spans="1:15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12">
        <f t="shared" si="47"/>
        <v>41637.332638888889</v>
      </c>
      <c r="K3041">
        <v>1386011038</v>
      </c>
      <c r="L3041" t="b">
        <v>0</v>
      </c>
      <c r="M3041">
        <v>236</v>
      </c>
      <c r="N3041" t="b">
        <v>1</v>
      </c>
      <c r="O3041" t="s">
        <v>8301</v>
      </c>
    </row>
    <row r="3042" spans="1:15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12">
        <f t="shared" si="47"/>
        <v>42181.958333333328</v>
      </c>
      <c r="K3042">
        <v>1434999621</v>
      </c>
      <c r="L3042" t="b">
        <v>0</v>
      </c>
      <c r="M3042">
        <v>42</v>
      </c>
      <c r="N3042" t="b">
        <v>1</v>
      </c>
      <c r="O3042" t="s">
        <v>8301</v>
      </c>
    </row>
    <row r="3043" spans="1:15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12">
        <f t="shared" si="47"/>
        <v>42389.868611111116</v>
      </c>
      <c r="K3043">
        <v>1450731048</v>
      </c>
      <c r="L3043" t="b">
        <v>0</v>
      </c>
      <c r="M3043">
        <v>95</v>
      </c>
      <c r="N3043" t="b">
        <v>1</v>
      </c>
      <c r="O3043" t="s">
        <v>8301</v>
      </c>
    </row>
    <row r="3044" spans="1:15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12">
        <f t="shared" si="47"/>
        <v>42283.688043981485</v>
      </c>
      <c r="K3044">
        <v>1441557047</v>
      </c>
      <c r="L3044" t="b">
        <v>0</v>
      </c>
      <c r="M3044">
        <v>37</v>
      </c>
      <c r="N3044" t="b">
        <v>1</v>
      </c>
      <c r="O3044" t="s">
        <v>8301</v>
      </c>
    </row>
    <row r="3045" spans="1:15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12">
        <f t="shared" si="47"/>
        <v>42110.118055555555</v>
      </c>
      <c r="K3045">
        <v>1426815699</v>
      </c>
      <c r="L3045" t="b">
        <v>0</v>
      </c>
      <c r="M3045">
        <v>128</v>
      </c>
      <c r="N3045" t="b">
        <v>1</v>
      </c>
      <c r="O3045" t="s">
        <v>8301</v>
      </c>
    </row>
    <row r="3046" spans="1:15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12">
        <f t="shared" si="47"/>
        <v>42402.7268287037</v>
      </c>
      <c r="K3046">
        <v>1453137998</v>
      </c>
      <c r="L3046" t="b">
        <v>0</v>
      </c>
      <c r="M3046">
        <v>156</v>
      </c>
      <c r="N3046" t="b">
        <v>1</v>
      </c>
      <c r="O3046" t="s">
        <v>8301</v>
      </c>
    </row>
    <row r="3047" spans="1:15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12">
        <f t="shared" si="47"/>
        <v>41873.155729166669</v>
      </c>
      <c r="K3047">
        <v>1406087055</v>
      </c>
      <c r="L3047" t="b">
        <v>0</v>
      </c>
      <c r="M3047">
        <v>64</v>
      </c>
      <c r="N3047" t="b">
        <v>1</v>
      </c>
      <c r="O3047" t="s">
        <v>8301</v>
      </c>
    </row>
    <row r="3048" spans="1:15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12">
        <f t="shared" si="47"/>
        <v>41892.202777777777</v>
      </c>
      <c r="K3048">
        <v>1407784586</v>
      </c>
      <c r="L3048" t="b">
        <v>0</v>
      </c>
      <c r="M3048">
        <v>58</v>
      </c>
      <c r="N3048" t="b">
        <v>1</v>
      </c>
      <c r="O3048" t="s">
        <v>8301</v>
      </c>
    </row>
    <row r="3049" spans="1:15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12">
        <f t="shared" si="47"/>
        <v>42487.552777777775</v>
      </c>
      <c r="K3049">
        <v>1457999054</v>
      </c>
      <c r="L3049" t="b">
        <v>0</v>
      </c>
      <c r="M3049">
        <v>20</v>
      </c>
      <c r="N3049" t="b">
        <v>1</v>
      </c>
      <c r="O3049" t="s">
        <v>8301</v>
      </c>
    </row>
    <row r="3050" spans="1:15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12">
        <f t="shared" si="47"/>
        <v>42004.890277777777</v>
      </c>
      <c r="K3050">
        <v>1417556262</v>
      </c>
      <c r="L3050" t="b">
        <v>0</v>
      </c>
      <c r="M3050">
        <v>47</v>
      </c>
      <c r="N3050" t="b">
        <v>1</v>
      </c>
      <c r="O3050" t="s">
        <v>8301</v>
      </c>
    </row>
    <row r="3051" spans="1:15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12">
        <f t="shared" si="47"/>
        <v>42169.014525462961</v>
      </c>
      <c r="K3051">
        <v>1431649255</v>
      </c>
      <c r="L3051" t="b">
        <v>0</v>
      </c>
      <c r="M3051">
        <v>54</v>
      </c>
      <c r="N3051" t="b">
        <v>1</v>
      </c>
      <c r="O3051" t="s">
        <v>8301</v>
      </c>
    </row>
    <row r="3052" spans="1:15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12">
        <f t="shared" si="47"/>
        <v>42495.16851851852</v>
      </c>
      <c r="K3052">
        <v>1459828960</v>
      </c>
      <c r="L3052" t="b">
        <v>0</v>
      </c>
      <c r="M3052">
        <v>9</v>
      </c>
      <c r="N3052" t="b">
        <v>1</v>
      </c>
      <c r="O3052" t="s">
        <v>8301</v>
      </c>
    </row>
    <row r="3053" spans="1:15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12">
        <f t="shared" si="47"/>
        <v>42774.416030092594</v>
      </c>
      <c r="K3053">
        <v>1483955945</v>
      </c>
      <c r="L3053" t="b">
        <v>1</v>
      </c>
      <c r="M3053">
        <v>35</v>
      </c>
      <c r="N3053" t="b">
        <v>0</v>
      </c>
      <c r="O3053" t="s">
        <v>8301</v>
      </c>
    </row>
    <row r="3054" spans="1:15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12">
        <f t="shared" si="47"/>
        <v>42152.665972222225</v>
      </c>
      <c r="K3054">
        <v>1430237094</v>
      </c>
      <c r="L3054" t="b">
        <v>0</v>
      </c>
      <c r="M3054">
        <v>2</v>
      </c>
      <c r="N3054" t="b">
        <v>0</v>
      </c>
      <c r="O3054" t="s">
        <v>8301</v>
      </c>
    </row>
    <row r="3055" spans="1:15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12">
        <f t="shared" si="47"/>
        <v>41914.165972222225</v>
      </c>
      <c r="K3055">
        <v>1407781013</v>
      </c>
      <c r="L3055" t="b">
        <v>0</v>
      </c>
      <c r="M3055">
        <v>3</v>
      </c>
      <c r="N3055" t="b">
        <v>0</v>
      </c>
      <c r="O3055" t="s">
        <v>8301</v>
      </c>
    </row>
    <row r="3056" spans="1:15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12">
        <f t="shared" si="47"/>
        <v>42065.044444444444</v>
      </c>
      <c r="K3056">
        <v>1422043154</v>
      </c>
      <c r="L3056" t="b">
        <v>0</v>
      </c>
      <c r="M3056">
        <v>0</v>
      </c>
      <c r="N3056" t="b">
        <v>0</v>
      </c>
      <c r="O3056" t="s">
        <v>8301</v>
      </c>
    </row>
    <row r="3057" spans="1:15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12">
        <f t="shared" si="47"/>
        <v>42013.95821759259</v>
      </c>
      <c r="K3057">
        <v>1415660390</v>
      </c>
      <c r="L3057" t="b">
        <v>0</v>
      </c>
      <c r="M3057">
        <v>1</v>
      </c>
      <c r="N3057" t="b">
        <v>0</v>
      </c>
      <c r="O3057" t="s">
        <v>8301</v>
      </c>
    </row>
    <row r="3058" spans="1:15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12">
        <f t="shared" si="47"/>
        <v>41911.636388888888</v>
      </c>
      <c r="K3058">
        <v>1406819784</v>
      </c>
      <c r="L3058" t="b">
        <v>0</v>
      </c>
      <c r="M3058">
        <v>0</v>
      </c>
      <c r="N3058" t="b">
        <v>0</v>
      </c>
      <c r="O3058" t="s">
        <v>8301</v>
      </c>
    </row>
    <row r="3059" spans="1:15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12">
        <f t="shared" si="47"/>
        <v>42463.608923611115</v>
      </c>
      <c r="K3059">
        <v>1457105811</v>
      </c>
      <c r="L3059" t="b">
        <v>0</v>
      </c>
      <c r="M3059">
        <v>0</v>
      </c>
      <c r="N3059" t="b">
        <v>0</v>
      </c>
      <c r="O3059" t="s">
        <v>8301</v>
      </c>
    </row>
    <row r="3060" spans="1:15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12">
        <f t="shared" si="47"/>
        <v>42510.374305555553</v>
      </c>
      <c r="K3060">
        <v>1459414740</v>
      </c>
      <c r="L3060" t="b">
        <v>0</v>
      </c>
      <c r="M3060">
        <v>3</v>
      </c>
      <c r="N3060" t="b">
        <v>0</v>
      </c>
      <c r="O3060" t="s">
        <v>8301</v>
      </c>
    </row>
    <row r="3061" spans="1:15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12">
        <f t="shared" si="47"/>
        <v>41859.935717592591</v>
      </c>
      <c r="K3061">
        <v>1404944846</v>
      </c>
      <c r="L3061" t="b">
        <v>0</v>
      </c>
      <c r="M3061">
        <v>11</v>
      </c>
      <c r="N3061" t="b">
        <v>0</v>
      </c>
      <c r="O3061" t="s">
        <v>8301</v>
      </c>
    </row>
    <row r="3062" spans="1:15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12">
        <f t="shared" si="47"/>
        <v>42275.274699074071</v>
      </c>
      <c r="K3062">
        <v>1440830134</v>
      </c>
      <c r="L3062" t="b">
        <v>0</v>
      </c>
      <c r="M3062">
        <v>6</v>
      </c>
      <c r="N3062" t="b">
        <v>0</v>
      </c>
      <c r="O3062" t="s">
        <v>8301</v>
      </c>
    </row>
    <row r="3063" spans="1:15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12">
        <f t="shared" si="47"/>
        <v>41864.784120370372</v>
      </c>
      <c r="K3063">
        <v>1405363748</v>
      </c>
      <c r="L3063" t="b">
        <v>0</v>
      </c>
      <c r="M3063">
        <v>0</v>
      </c>
      <c r="N3063" t="b">
        <v>0</v>
      </c>
      <c r="O3063" t="s">
        <v>8301</v>
      </c>
    </row>
    <row r="3064" spans="1:15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12">
        <f t="shared" si="47"/>
        <v>42277.75</v>
      </c>
      <c r="K3064">
        <v>1441111892</v>
      </c>
      <c r="L3064" t="b">
        <v>0</v>
      </c>
      <c r="M3064">
        <v>67</v>
      </c>
      <c r="N3064" t="b">
        <v>0</v>
      </c>
      <c r="O3064" t="s">
        <v>8301</v>
      </c>
    </row>
    <row r="3065" spans="1:15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12">
        <f t="shared" si="47"/>
        <v>42665.922893518524</v>
      </c>
      <c r="K3065">
        <v>1474150138</v>
      </c>
      <c r="L3065" t="b">
        <v>0</v>
      </c>
      <c r="M3065">
        <v>23</v>
      </c>
      <c r="N3065" t="b">
        <v>0</v>
      </c>
      <c r="O3065" t="s">
        <v>8301</v>
      </c>
    </row>
    <row r="3066" spans="1:15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12">
        <f t="shared" si="47"/>
        <v>42330.290972222225</v>
      </c>
      <c r="K3066">
        <v>1445483246</v>
      </c>
      <c r="L3066" t="b">
        <v>0</v>
      </c>
      <c r="M3066">
        <v>72</v>
      </c>
      <c r="N3066" t="b">
        <v>0</v>
      </c>
      <c r="O3066" t="s">
        <v>8301</v>
      </c>
    </row>
    <row r="3067" spans="1:15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12">
        <f t="shared" si="47"/>
        <v>41850.055231481485</v>
      </c>
      <c r="K3067">
        <v>1404523172</v>
      </c>
      <c r="L3067" t="b">
        <v>0</v>
      </c>
      <c r="M3067">
        <v>2</v>
      </c>
      <c r="N3067" t="b">
        <v>0</v>
      </c>
      <c r="O3067" t="s">
        <v>8301</v>
      </c>
    </row>
    <row r="3068" spans="1:15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12">
        <f t="shared" si="47"/>
        <v>42561.228437500002</v>
      </c>
      <c r="K3068">
        <v>1465536537</v>
      </c>
      <c r="L3068" t="b">
        <v>0</v>
      </c>
      <c r="M3068">
        <v>15</v>
      </c>
      <c r="N3068" t="b">
        <v>0</v>
      </c>
      <c r="O3068" t="s">
        <v>8301</v>
      </c>
    </row>
    <row r="3069" spans="1:15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12">
        <f t="shared" si="47"/>
        <v>42256.938414351855</v>
      </c>
      <c r="K3069">
        <v>1439245879</v>
      </c>
      <c r="L3069" t="b">
        <v>0</v>
      </c>
      <c r="M3069">
        <v>1</v>
      </c>
      <c r="N3069" t="b">
        <v>0</v>
      </c>
      <c r="O3069" t="s">
        <v>8301</v>
      </c>
    </row>
    <row r="3070" spans="1:15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12">
        <f t="shared" si="47"/>
        <v>42293.691574074073</v>
      </c>
      <c r="K3070">
        <v>1442421352</v>
      </c>
      <c r="L3070" t="b">
        <v>0</v>
      </c>
      <c r="M3070">
        <v>2</v>
      </c>
      <c r="N3070" t="b">
        <v>0</v>
      </c>
      <c r="O3070" t="s">
        <v>8301</v>
      </c>
    </row>
    <row r="3071" spans="1:15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12">
        <f t="shared" si="47"/>
        <v>41987.833726851852</v>
      </c>
      <c r="K3071">
        <v>1415995234</v>
      </c>
      <c r="L3071" t="b">
        <v>0</v>
      </c>
      <c r="M3071">
        <v>7</v>
      </c>
      <c r="N3071" t="b">
        <v>0</v>
      </c>
      <c r="O3071" t="s">
        <v>8301</v>
      </c>
    </row>
    <row r="3072" spans="1:15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12">
        <f t="shared" si="47"/>
        <v>42711.733437499999</v>
      </c>
      <c r="K3072">
        <v>1479317769</v>
      </c>
      <c r="L3072" t="b">
        <v>0</v>
      </c>
      <c r="M3072">
        <v>16</v>
      </c>
      <c r="N3072" t="b">
        <v>0</v>
      </c>
      <c r="O3072" t="s">
        <v>8301</v>
      </c>
    </row>
    <row r="3073" spans="1:15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12">
        <f t="shared" si="47"/>
        <v>42115.249305555553</v>
      </c>
      <c r="K3073">
        <v>1428082481</v>
      </c>
      <c r="L3073" t="b">
        <v>0</v>
      </c>
      <c r="M3073">
        <v>117</v>
      </c>
      <c r="N3073" t="b">
        <v>0</v>
      </c>
      <c r="O3073" t="s">
        <v>8301</v>
      </c>
    </row>
    <row r="3074" spans="1:15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12">
        <f t="shared" si="47"/>
        <v>42673.073611111111</v>
      </c>
      <c r="K3074">
        <v>1476549262</v>
      </c>
      <c r="L3074" t="b">
        <v>0</v>
      </c>
      <c r="M3074">
        <v>2</v>
      </c>
      <c r="N3074" t="b">
        <v>0</v>
      </c>
      <c r="O3074" t="s">
        <v>8301</v>
      </c>
    </row>
    <row r="3075" spans="1:15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12">
        <f t="shared" ref="J3075:J3138" si="48">(I3075/86400)+DATE(1970,1,1)</f>
        <v>42169.804861111115</v>
      </c>
      <c r="K3075">
        <v>1429287900</v>
      </c>
      <c r="L3075" t="b">
        <v>0</v>
      </c>
      <c r="M3075">
        <v>7</v>
      </c>
      <c r="N3075" t="b">
        <v>0</v>
      </c>
      <c r="O3075" t="s">
        <v>8301</v>
      </c>
    </row>
    <row r="3076" spans="1:15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12">
        <f t="shared" si="48"/>
        <v>42439.571284722224</v>
      </c>
      <c r="K3076">
        <v>1455025359</v>
      </c>
      <c r="L3076" t="b">
        <v>0</v>
      </c>
      <c r="M3076">
        <v>3</v>
      </c>
      <c r="N3076" t="b">
        <v>0</v>
      </c>
      <c r="O3076" t="s">
        <v>8301</v>
      </c>
    </row>
    <row r="3077" spans="1:15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12">
        <f t="shared" si="48"/>
        <v>42601.102314814816</v>
      </c>
      <c r="K3077">
        <v>1467253640</v>
      </c>
      <c r="L3077" t="b">
        <v>0</v>
      </c>
      <c r="M3077">
        <v>20</v>
      </c>
      <c r="N3077" t="b">
        <v>0</v>
      </c>
      <c r="O3077" t="s">
        <v>8301</v>
      </c>
    </row>
    <row r="3078" spans="1:15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12">
        <f t="shared" si="48"/>
        <v>42286.651886574073</v>
      </c>
      <c r="K3078">
        <v>1439221123</v>
      </c>
      <c r="L3078" t="b">
        <v>0</v>
      </c>
      <c r="M3078">
        <v>50</v>
      </c>
      <c r="N3078" t="b">
        <v>0</v>
      </c>
      <c r="O3078" t="s">
        <v>8301</v>
      </c>
    </row>
    <row r="3079" spans="1:15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12">
        <f t="shared" si="48"/>
        <v>42796.956921296296</v>
      </c>
      <c r="K3079">
        <v>1485903478</v>
      </c>
      <c r="L3079" t="b">
        <v>0</v>
      </c>
      <c r="M3079">
        <v>2</v>
      </c>
      <c r="N3079" t="b">
        <v>0</v>
      </c>
      <c r="O3079" t="s">
        <v>8301</v>
      </c>
    </row>
    <row r="3080" spans="1:15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12">
        <f t="shared" si="48"/>
        <v>42061.138831018514</v>
      </c>
      <c r="K3080">
        <v>1422328795</v>
      </c>
      <c r="L3080" t="b">
        <v>0</v>
      </c>
      <c r="M3080">
        <v>3</v>
      </c>
      <c r="N3080" t="b">
        <v>0</v>
      </c>
      <c r="O3080" t="s">
        <v>8301</v>
      </c>
    </row>
    <row r="3081" spans="1:15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12">
        <f t="shared" si="48"/>
        <v>42085.671701388885</v>
      </c>
      <c r="K3081">
        <v>1424452035</v>
      </c>
      <c r="L3081" t="b">
        <v>0</v>
      </c>
      <c r="M3081">
        <v>27</v>
      </c>
      <c r="N3081" t="b">
        <v>0</v>
      </c>
      <c r="O3081" t="s">
        <v>8301</v>
      </c>
    </row>
    <row r="3082" spans="1:15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12">
        <f t="shared" si="48"/>
        <v>42000.0699537037</v>
      </c>
      <c r="K3082">
        <v>1414456844</v>
      </c>
      <c r="L3082" t="b">
        <v>0</v>
      </c>
      <c r="M3082">
        <v>7</v>
      </c>
      <c r="N3082" t="b">
        <v>0</v>
      </c>
      <c r="O3082" t="s">
        <v>8301</v>
      </c>
    </row>
    <row r="3083" spans="1:15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12">
        <f t="shared" si="48"/>
        <v>42267.181608796294</v>
      </c>
      <c r="K3083">
        <v>1440130891</v>
      </c>
      <c r="L3083" t="b">
        <v>0</v>
      </c>
      <c r="M3083">
        <v>5</v>
      </c>
      <c r="N3083" t="b">
        <v>0</v>
      </c>
      <c r="O3083" t="s">
        <v>8301</v>
      </c>
    </row>
    <row r="3084" spans="1:15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12">
        <f t="shared" si="48"/>
        <v>42323.96465277778</v>
      </c>
      <c r="K3084">
        <v>1445033346</v>
      </c>
      <c r="L3084" t="b">
        <v>0</v>
      </c>
      <c r="M3084">
        <v>0</v>
      </c>
      <c r="N3084" t="b">
        <v>0</v>
      </c>
      <c r="O3084" t="s">
        <v>8301</v>
      </c>
    </row>
    <row r="3085" spans="1:15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12">
        <f t="shared" si="48"/>
        <v>41883.208333333336</v>
      </c>
      <c r="K3085">
        <v>1406986278</v>
      </c>
      <c r="L3085" t="b">
        <v>0</v>
      </c>
      <c r="M3085">
        <v>3</v>
      </c>
      <c r="N3085" t="b">
        <v>0</v>
      </c>
      <c r="O3085" t="s">
        <v>8301</v>
      </c>
    </row>
    <row r="3086" spans="1:15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12">
        <f t="shared" si="48"/>
        <v>42129.783333333333</v>
      </c>
      <c r="K3086">
        <v>1428340931</v>
      </c>
      <c r="L3086" t="b">
        <v>0</v>
      </c>
      <c r="M3086">
        <v>6</v>
      </c>
      <c r="N3086" t="b">
        <v>0</v>
      </c>
      <c r="O3086" t="s">
        <v>8301</v>
      </c>
    </row>
    <row r="3087" spans="1:15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12">
        <f t="shared" si="48"/>
        <v>42276.883784722224</v>
      </c>
      <c r="K3087">
        <v>1440969159</v>
      </c>
      <c r="L3087" t="b">
        <v>0</v>
      </c>
      <c r="M3087">
        <v>9</v>
      </c>
      <c r="N3087" t="b">
        <v>0</v>
      </c>
      <c r="O3087" t="s">
        <v>8301</v>
      </c>
    </row>
    <row r="3088" spans="1:15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12">
        <f t="shared" si="48"/>
        <v>42233.67082175926</v>
      </c>
      <c r="K3088">
        <v>1434643559</v>
      </c>
      <c r="L3088" t="b">
        <v>0</v>
      </c>
      <c r="M3088">
        <v>3</v>
      </c>
      <c r="N3088" t="b">
        <v>0</v>
      </c>
      <c r="O3088" t="s">
        <v>8301</v>
      </c>
    </row>
    <row r="3089" spans="1:15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12">
        <f t="shared" si="48"/>
        <v>42725.192013888889</v>
      </c>
      <c r="K3089">
        <v>1477107390</v>
      </c>
      <c r="L3089" t="b">
        <v>0</v>
      </c>
      <c r="M3089">
        <v>2</v>
      </c>
      <c r="N3089" t="b">
        <v>0</v>
      </c>
      <c r="O3089" t="s">
        <v>8301</v>
      </c>
    </row>
    <row r="3090" spans="1:15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12">
        <f t="shared" si="48"/>
        <v>42012.570138888885</v>
      </c>
      <c r="K3090">
        <v>1418046247</v>
      </c>
      <c r="L3090" t="b">
        <v>0</v>
      </c>
      <c r="M3090">
        <v>3</v>
      </c>
      <c r="N3090" t="b">
        <v>0</v>
      </c>
      <c r="O3090" t="s">
        <v>8301</v>
      </c>
    </row>
    <row r="3091" spans="1:15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12">
        <f t="shared" si="48"/>
        <v>42560.082638888889</v>
      </c>
      <c r="K3091">
        <v>1465304483</v>
      </c>
      <c r="L3091" t="b">
        <v>0</v>
      </c>
      <c r="M3091">
        <v>45</v>
      </c>
      <c r="N3091" t="b">
        <v>0</v>
      </c>
      <c r="O3091" t="s">
        <v>8301</v>
      </c>
    </row>
    <row r="3092" spans="1:15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12">
        <f t="shared" si="48"/>
        <v>42125.777141203704</v>
      </c>
      <c r="K3092">
        <v>1425325145</v>
      </c>
      <c r="L3092" t="b">
        <v>0</v>
      </c>
      <c r="M3092">
        <v>9</v>
      </c>
      <c r="N3092" t="b">
        <v>0</v>
      </c>
      <c r="O3092" t="s">
        <v>8301</v>
      </c>
    </row>
    <row r="3093" spans="1:15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12">
        <f t="shared" si="48"/>
        <v>42596.948414351849</v>
      </c>
      <c r="K3093">
        <v>1468622743</v>
      </c>
      <c r="L3093" t="b">
        <v>0</v>
      </c>
      <c r="M3093">
        <v>9</v>
      </c>
      <c r="N3093" t="b">
        <v>0</v>
      </c>
      <c r="O3093" t="s">
        <v>8301</v>
      </c>
    </row>
    <row r="3094" spans="1:15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12">
        <f t="shared" si="48"/>
        <v>42292.916666666672</v>
      </c>
      <c r="K3094">
        <v>1441723912</v>
      </c>
      <c r="L3094" t="b">
        <v>0</v>
      </c>
      <c r="M3094">
        <v>21</v>
      </c>
      <c r="N3094" t="b">
        <v>0</v>
      </c>
      <c r="O3094" t="s">
        <v>8301</v>
      </c>
    </row>
    <row r="3095" spans="1:15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12">
        <f t="shared" si="48"/>
        <v>41791.165972222225</v>
      </c>
      <c r="K3095">
        <v>1398980941</v>
      </c>
      <c r="L3095" t="b">
        <v>0</v>
      </c>
      <c r="M3095">
        <v>17</v>
      </c>
      <c r="N3095" t="b">
        <v>0</v>
      </c>
      <c r="O3095" t="s">
        <v>8301</v>
      </c>
    </row>
    <row r="3096" spans="1:15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12">
        <f t="shared" si="48"/>
        <v>42267.795787037037</v>
      </c>
      <c r="K3096">
        <v>1437591956</v>
      </c>
      <c r="L3096" t="b">
        <v>0</v>
      </c>
      <c r="M3096">
        <v>1</v>
      </c>
      <c r="N3096" t="b">
        <v>0</v>
      </c>
      <c r="O3096" t="s">
        <v>8301</v>
      </c>
    </row>
    <row r="3097" spans="1:15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12">
        <f t="shared" si="48"/>
        <v>42583.025231481486</v>
      </c>
      <c r="K3097">
        <v>1464827780</v>
      </c>
      <c r="L3097" t="b">
        <v>0</v>
      </c>
      <c r="M3097">
        <v>1</v>
      </c>
      <c r="N3097" t="b">
        <v>0</v>
      </c>
      <c r="O3097" t="s">
        <v>8301</v>
      </c>
    </row>
    <row r="3098" spans="1:15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12">
        <f t="shared" si="48"/>
        <v>42144.825532407413</v>
      </c>
      <c r="K3098">
        <v>1429559326</v>
      </c>
      <c r="L3098" t="b">
        <v>0</v>
      </c>
      <c r="M3098">
        <v>14</v>
      </c>
      <c r="N3098" t="b">
        <v>0</v>
      </c>
      <c r="O3098" t="s">
        <v>8301</v>
      </c>
    </row>
    <row r="3099" spans="1:15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12">
        <f t="shared" si="48"/>
        <v>42650.583333333328</v>
      </c>
      <c r="K3099">
        <v>1474027501</v>
      </c>
      <c r="L3099" t="b">
        <v>0</v>
      </c>
      <c r="M3099">
        <v>42</v>
      </c>
      <c r="N3099" t="b">
        <v>0</v>
      </c>
      <c r="O3099" t="s">
        <v>8301</v>
      </c>
    </row>
    <row r="3100" spans="1:15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12">
        <f t="shared" si="48"/>
        <v>42408.01180555555</v>
      </c>
      <c r="K3100">
        <v>1450724449</v>
      </c>
      <c r="L3100" t="b">
        <v>0</v>
      </c>
      <c r="M3100">
        <v>27</v>
      </c>
      <c r="N3100" t="b">
        <v>0</v>
      </c>
      <c r="O3100" t="s">
        <v>8301</v>
      </c>
    </row>
    <row r="3101" spans="1:15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12">
        <f t="shared" si="48"/>
        <v>42412.189710648148</v>
      </c>
      <c r="K3101">
        <v>1452659591</v>
      </c>
      <c r="L3101" t="b">
        <v>0</v>
      </c>
      <c r="M3101">
        <v>5</v>
      </c>
      <c r="N3101" t="b">
        <v>0</v>
      </c>
      <c r="O3101" t="s">
        <v>8301</v>
      </c>
    </row>
    <row r="3102" spans="1:15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12">
        <f t="shared" si="48"/>
        <v>41932.622395833336</v>
      </c>
      <c r="K3102">
        <v>1411224975</v>
      </c>
      <c r="L3102" t="b">
        <v>0</v>
      </c>
      <c r="M3102">
        <v>13</v>
      </c>
      <c r="N3102" t="b">
        <v>0</v>
      </c>
      <c r="O3102" t="s">
        <v>8301</v>
      </c>
    </row>
    <row r="3103" spans="1:15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12">
        <f t="shared" si="48"/>
        <v>42201.330555555556</v>
      </c>
      <c r="K3103">
        <v>1434445937</v>
      </c>
      <c r="L3103" t="b">
        <v>0</v>
      </c>
      <c r="M3103">
        <v>12</v>
      </c>
      <c r="N3103" t="b">
        <v>0</v>
      </c>
      <c r="O3103" t="s">
        <v>8301</v>
      </c>
    </row>
    <row r="3104" spans="1:15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12">
        <f t="shared" si="48"/>
        <v>42605.340486111112</v>
      </c>
      <c r="K3104">
        <v>1467619818</v>
      </c>
      <c r="L3104" t="b">
        <v>0</v>
      </c>
      <c r="M3104">
        <v>90</v>
      </c>
      <c r="N3104" t="b">
        <v>0</v>
      </c>
      <c r="O3104" t="s">
        <v>8301</v>
      </c>
    </row>
    <row r="3105" spans="1:15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12">
        <f t="shared" si="48"/>
        <v>42167.156319444446</v>
      </c>
      <c r="K3105">
        <v>1428896706</v>
      </c>
      <c r="L3105" t="b">
        <v>0</v>
      </c>
      <c r="M3105">
        <v>2</v>
      </c>
      <c r="N3105" t="b">
        <v>0</v>
      </c>
      <c r="O3105" t="s">
        <v>8301</v>
      </c>
    </row>
    <row r="3106" spans="1:15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12">
        <f t="shared" si="48"/>
        <v>42038.083333333328</v>
      </c>
      <c r="K3106">
        <v>1420235311</v>
      </c>
      <c r="L3106" t="b">
        <v>0</v>
      </c>
      <c r="M3106">
        <v>5</v>
      </c>
      <c r="N3106" t="b">
        <v>0</v>
      </c>
      <c r="O3106" t="s">
        <v>8301</v>
      </c>
    </row>
    <row r="3107" spans="1:15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12">
        <f t="shared" si="48"/>
        <v>41931.208333333336</v>
      </c>
      <c r="K3107">
        <v>1408986916</v>
      </c>
      <c r="L3107" t="b">
        <v>0</v>
      </c>
      <c r="M3107">
        <v>31</v>
      </c>
      <c r="N3107" t="b">
        <v>0</v>
      </c>
      <c r="O3107" t="s">
        <v>8301</v>
      </c>
    </row>
    <row r="3108" spans="1:15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12">
        <f t="shared" si="48"/>
        <v>42263.916666666672</v>
      </c>
      <c r="K3108">
        <v>1440497876</v>
      </c>
      <c r="L3108" t="b">
        <v>0</v>
      </c>
      <c r="M3108">
        <v>4</v>
      </c>
      <c r="N3108" t="b">
        <v>0</v>
      </c>
      <c r="O3108" t="s">
        <v>8301</v>
      </c>
    </row>
    <row r="3109" spans="1:15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12">
        <f t="shared" si="48"/>
        <v>42135.814247685186</v>
      </c>
      <c r="K3109">
        <v>1430767951</v>
      </c>
      <c r="L3109" t="b">
        <v>0</v>
      </c>
      <c r="M3109">
        <v>29</v>
      </c>
      <c r="N3109" t="b">
        <v>0</v>
      </c>
      <c r="O3109" t="s">
        <v>8301</v>
      </c>
    </row>
    <row r="3110" spans="1:15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12">
        <f t="shared" si="48"/>
        <v>42122.638819444444</v>
      </c>
      <c r="K3110">
        <v>1425053994</v>
      </c>
      <c r="L3110" t="b">
        <v>0</v>
      </c>
      <c r="M3110">
        <v>2</v>
      </c>
      <c r="N3110" t="b">
        <v>0</v>
      </c>
      <c r="O3110" t="s">
        <v>8301</v>
      </c>
    </row>
    <row r="3111" spans="1:15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12">
        <f t="shared" si="48"/>
        <v>41879.125115740739</v>
      </c>
      <c r="K3111">
        <v>1406170810</v>
      </c>
      <c r="L3111" t="b">
        <v>0</v>
      </c>
      <c r="M3111">
        <v>114</v>
      </c>
      <c r="N3111" t="b">
        <v>0</v>
      </c>
      <c r="O3111" t="s">
        <v>8301</v>
      </c>
    </row>
    <row r="3112" spans="1:15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12">
        <f t="shared" si="48"/>
        <v>42785.031469907408</v>
      </c>
      <c r="K3112">
        <v>1484009119</v>
      </c>
      <c r="L3112" t="b">
        <v>0</v>
      </c>
      <c r="M3112">
        <v>1</v>
      </c>
      <c r="N3112" t="b">
        <v>0</v>
      </c>
      <c r="O3112" t="s">
        <v>8301</v>
      </c>
    </row>
    <row r="3113" spans="1:15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12">
        <f t="shared" si="48"/>
        <v>41916.595138888893</v>
      </c>
      <c r="K3113">
        <v>1409753820</v>
      </c>
      <c r="L3113" t="b">
        <v>0</v>
      </c>
      <c r="M3113">
        <v>76</v>
      </c>
      <c r="N3113" t="b">
        <v>0</v>
      </c>
      <c r="O3113" t="s">
        <v>8301</v>
      </c>
    </row>
    <row r="3114" spans="1:15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12">
        <f t="shared" si="48"/>
        <v>42675.121921296297</v>
      </c>
      <c r="K3114">
        <v>1472784934</v>
      </c>
      <c r="L3114" t="b">
        <v>0</v>
      </c>
      <c r="M3114">
        <v>9</v>
      </c>
      <c r="N3114" t="b">
        <v>0</v>
      </c>
      <c r="O3114" t="s">
        <v>8301</v>
      </c>
    </row>
    <row r="3115" spans="1:15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12">
        <f t="shared" si="48"/>
        <v>42111.731273148151</v>
      </c>
      <c r="K3115">
        <v>1426699982</v>
      </c>
      <c r="L3115" t="b">
        <v>0</v>
      </c>
      <c r="M3115">
        <v>37</v>
      </c>
      <c r="N3115" t="b">
        <v>0</v>
      </c>
      <c r="O3115" t="s">
        <v>8301</v>
      </c>
    </row>
    <row r="3116" spans="1:15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12">
        <f t="shared" si="48"/>
        <v>41903.632523148146</v>
      </c>
      <c r="K3116">
        <v>1406128250</v>
      </c>
      <c r="L3116" t="b">
        <v>0</v>
      </c>
      <c r="M3116">
        <v>0</v>
      </c>
      <c r="N3116" t="b">
        <v>0</v>
      </c>
      <c r="O3116" t="s">
        <v>8301</v>
      </c>
    </row>
    <row r="3117" spans="1:15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12">
        <f t="shared" si="48"/>
        <v>42526.447071759263</v>
      </c>
      <c r="K3117">
        <v>1462531427</v>
      </c>
      <c r="L3117" t="b">
        <v>0</v>
      </c>
      <c r="M3117">
        <v>1</v>
      </c>
      <c r="N3117" t="b">
        <v>0</v>
      </c>
      <c r="O3117" t="s">
        <v>8301</v>
      </c>
    </row>
    <row r="3118" spans="1:15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12">
        <f t="shared" si="48"/>
        <v>42095.515335648146</v>
      </c>
      <c r="K3118">
        <v>1426681325</v>
      </c>
      <c r="L3118" t="b">
        <v>0</v>
      </c>
      <c r="M3118">
        <v>10</v>
      </c>
      <c r="N3118" t="b">
        <v>0</v>
      </c>
      <c r="O3118" t="s">
        <v>8301</v>
      </c>
    </row>
    <row r="3119" spans="1:15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12">
        <f t="shared" si="48"/>
        <v>42517.55</v>
      </c>
      <c r="K3119">
        <v>1463648360</v>
      </c>
      <c r="L3119" t="b">
        <v>0</v>
      </c>
      <c r="M3119">
        <v>1</v>
      </c>
      <c r="N3119" t="b">
        <v>0</v>
      </c>
      <c r="O3119" t="s">
        <v>8301</v>
      </c>
    </row>
    <row r="3120" spans="1:15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12">
        <f t="shared" si="48"/>
        <v>42553.649571759262</v>
      </c>
      <c r="K3120">
        <v>1465832123</v>
      </c>
      <c r="L3120" t="b">
        <v>0</v>
      </c>
      <c r="M3120">
        <v>2</v>
      </c>
      <c r="N3120" t="b">
        <v>0</v>
      </c>
      <c r="O3120" t="s">
        <v>8301</v>
      </c>
    </row>
    <row r="3121" spans="1:15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12">
        <f t="shared" si="48"/>
        <v>42090.003842592589</v>
      </c>
      <c r="K3121">
        <v>1424826332</v>
      </c>
      <c r="L3121" t="b">
        <v>0</v>
      </c>
      <c r="M3121">
        <v>1</v>
      </c>
      <c r="N3121" t="b">
        <v>0</v>
      </c>
      <c r="O3121" t="s">
        <v>8301</v>
      </c>
    </row>
    <row r="3122" spans="1:15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12">
        <f t="shared" si="48"/>
        <v>42495.900416666671</v>
      </c>
      <c r="K3122">
        <v>1457303796</v>
      </c>
      <c r="L3122" t="b">
        <v>0</v>
      </c>
      <c r="M3122">
        <v>10</v>
      </c>
      <c r="N3122" t="b">
        <v>0</v>
      </c>
      <c r="O3122" t="s">
        <v>8301</v>
      </c>
    </row>
    <row r="3123" spans="1:15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12">
        <f t="shared" si="48"/>
        <v>41908.679803240739</v>
      </c>
      <c r="K3123">
        <v>1406564335</v>
      </c>
      <c r="L3123" t="b">
        <v>0</v>
      </c>
      <c r="M3123">
        <v>1</v>
      </c>
      <c r="N3123" t="b">
        <v>0</v>
      </c>
      <c r="O3123" t="s">
        <v>8301</v>
      </c>
    </row>
    <row r="3124" spans="1:15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12">
        <f t="shared" si="48"/>
        <v>42683.973750000005</v>
      </c>
      <c r="K3124">
        <v>1478298132</v>
      </c>
      <c r="L3124" t="b">
        <v>0</v>
      </c>
      <c r="M3124">
        <v>2</v>
      </c>
      <c r="N3124" t="b">
        <v>0</v>
      </c>
      <c r="O3124" t="s">
        <v>8301</v>
      </c>
    </row>
    <row r="3125" spans="1:15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12">
        <f t="shared" si="48"/>
        <v>42560.993032407408</v>
      </c>
      <c r="K3125">
        <v>1465516198</v>
      </c>
      <c r="L3125" t="b">
        <v>0</v>
      </c>
      <c r="M3125">
        <v>348</v>
      </c>
      <c r="N3125" t="b">
        <v>0</v>
      </c>
      <c r="O3125" t="s">
        <v>8301</v>
      </c>
    </row>
    <row r="3126" spans="1:15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12">
        <f t="shared" si="48"/>
        <v>42037.780104166668</v>
      </c>
      <c r="K3126">
        <v>1417718601</v>
      </c>
      <c r="L3126" t="b">
        <v>0</v>
      </c>
      <c r="M3126">
        <v>4</v>
      </c>
      <c r="N3126" t="b">
        <v>0</v>
      </c>
      <c r="O3126" t="s">
        <v>8301</v>
      </c>
    </row>
    <row r="3127" spans="1:15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12">
        <f t="shared" si="48"/>
        <v>42376.20685185185</v>
      </c>
      <c r="K3127">
        <v>1449550672</v>
      </c>
      <c r="L3127" t="b">
        <v>0</v>
      </c>
      <c r="M3127">
        <v>0</v>
      </c>
      <c r="N3127" t="b">
        <v>0</v>
      </c>
      <c r="O3127" t="s">
        <v>8301</v>
      </c>
    </row>
    <row r="3128" spans="1:15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12">
        <f t="shared" si="48"/>
        <v>42456.976412037038</v>
      </c>
      <c r="K3128">
        <v>1456532762</v>
      </c>
      <c r="L3128" t="b">
        <v>0</v>
      </c>
      <c r="M3128">
        <v>17</v>
      </c>
      <c r="N3128" t="b">
        <v>0</v>
      </c>
      <c r="O3128" t="s">
        <v>8301</v>
      </c>
    </row>
    <row r="3129" spans="1:15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12">
        <f t="shared" si="48"/>
        <v>42064.856817129628</v>
      </c>
      <c r="K3129">
        <v>1422650029</v>
      </c>
      <c r="L3129" t="b">
        <v>0</v>
      </c>
      <c r="M3129">
        <v>0</v>
      </c>
      <c r="N3129" t="b">
        <v>0</v>
      </c>
      <c r="O3129" t="s">
        <v>8301</v>
      </c>
    </row>
    <row r="3130" spans="1:15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12">
        <f t="shared" si="48"/>
        <v>42810.784039351856</v>
      </c>
      <c r="K3130">
        <v>1487101741</v>
      </c>
      <c r="L3130" t="b">
        <v>0</v>
      </c>
      <c r="M3130">
        <v>117</v>
      </c>
      <c r="N3130" t="b">
        <v>0</v>
      </c>
      <c r="O3130" t="s">
        <v>8269</v>
      </c>
    </row>
    <row r="3131" spans="1:15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12">
        <f t="shared" si="48"/>
        <v>42843.801145833335</v>
      </c>
      <c r="K3131">
        <v>1489090419</v>
      </c>
      <c r="L3131" t="b">
        <v>0</v>
      </c>
      <c r="M3131">
        <v>1</v>
      </c>
      <c r="N3131" t="b">
        <v>0</v>
      </c>
      <c r="O3131" t="s">
        <v>8269</v>
      </c>
    </row>
    <row r="3132" spans="1:15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12">
        <f t="shared" si="48"/>
        <v>42839.207638888889</v>
      </c>
      <c r="K3132">
        <v>1489504916</v>
      </c>
      <c r="L3132" t="b">
        <v>0</v>
      </c>
      <c r="M3132">
        <v>4</v>
      </c>
      <c r="N3132" t="b">
        <v>0</v>
      </c>
      <c r="O3132" t="s">
        <v>8269</v>
      </c>
    </row>
    <row r="3133" spans="1:15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12">
        <f t="shared" si="48"/>
        <v>42833.537557870368</v>
      </c>
      <c r="K3133">
        <v>1489067645</v>
      </c>
      <c r="L3133" t="b">
        <v>0</v>
      </c>
      <c r="M3133">
        <v>12</v>
      </c>
      <c r="N3133" t="b">
        <v>0</v>
      </c>
      <c r="O3133" t="s">
        <v>8269</v>
      </c>
    </row>
    <row r="3134" spans="1:15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12">
        <f t="shared" si="48"/>
        <v>42846.308564814812</v>
      </c>
      <c r="K3134">
        <v>1487579060</v>
      </c>
      <c r="L3134" t="b">
        <v>0</v>
      </c>
      <c r="M3134">
        <v>1</v>
      </c>
      <c r="N3134" t="b">
        <v>0</v>
      </c>
      <c r="O3134" t="s">
        <v>8269</v>
      </c>
    </row>
    <row r="3135" spans="1:15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12">
        <f t="shared" si="48"/>
        <v>42818.523541666669</v>
      </c>
      <c r="K3135">
        <v>1487770434</v>
      </c>
      <c r="L3135" t="b">
        <v>0</v>
      </c>
      <c r="M3135">
        <v>16</v>
      </c>
      <c r="N3135" t="b">
        <v>0</v>
      </c>
      <c r="O3135" t="s">
        <v>8269</v>
      </c>
    </row>
    <row r="3136" spans="1:15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12">
        <f t="shared" si="48"/>
        <v>42821.678460648152</v>
      </c>
      <c r="K3136">
        <v>1488820619</v>
      </c>
      <c r="L3136" t="b">
        <v>0</v>
      </c>
      <c r="M3136">
        <v>12</v>
      </c>
      <c r="N3136" t="b">
        <v>0</v>
      </c>
      <c r="O3136" t="s">
        <v>8269</v>
      </c>
    </row>
    <row r="3137" spans="1:15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12">
        <f t="shared" si="48"/>
        <v>42829.151863425926</v>
      </c>
      <c r="K3137">
        <v>1489376321</v>
      </c>
      <c r="L3137" t="b">
        <v>0</v>
      </c>
      <c r="M3137">
        <v>7</v>
      </c>
      <c r="N3137" t="b">
        <v>0</v>
      </c>
      <c r="O3137" t="s">
        <v>8269</v>
      </c>
    </row>
    <row r="3138" spans="1:15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12">
        <f t="shared" si="48"/>
        <v>42825.957638888889</v>
      </c>
      <c r="K3138">
        <v>1487847954</v>
      </c>
      <c r="L3138" t="b">
        <v>0</v>
      </c>
      <c r="M3138">
        <v>22</v>
      </c>
      <c r="N3138" t="b">
        <v>0</v>
      </c>
      <c r="O3138" t="s">
        <v>8269</v>
      </c>
    </row>
    <row r="3139" spans="1:15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12">
        <f t="shared" ref="J3139:J3202" si="49">(I3139/86400)+DATE(1970,1,1)</f>
        <v>42858.8</v>
      </c>
      <c r="K3139">
        <v>1489439669</v>
      </c>
      <c r="L3139" t="b">
        <v>0</v>
      </c>
      <c r="M3139">
        <v>1</v>
      </c>
      <c r="N3139" t="b">
        <v>0</v>
      </c>
      <c r="O3139" t="s">
        <v>8269</v>
      </c>
    </row>
    <row r="3140" spans="1:15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12">
        <f t="shared" si="49"/>
        <v>42828.645914351851</v>
      </c>
      <c r="K3140">
        <v>1489591807</v>
      </c>
      <c r="L3140" t="b">
        <v>0</v>
      </c>
      <c r="M3140">
        <v>0</v>
      </c>
      <c r="N3140" t="b">
        <v>0</v>
      </c>
      <c r="O3140" t="s">
        <v>8269</v>
      </c>
    </row>
    <row r="3141" spans="1:15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12">
        <f t="shared" si="49"/>
        <v>42819.189583333333</v>
      </c>
      <c r="K3141">
        <v>1487485760</v>
      </c>
      <c r="L3141" t="b">
        <v>0</v>
      </c>
      <c r="M3141">
        <v>6</v>
      </c>
      <c r="N3141" t="b">
        <v>0</v>
      </c>
      <c r="O3141" t="s">
        <v>8269</v>
      </c>
    </row>
    <row r="3142" spans="1:15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12">
        <f t="shared" si="49"/>
        <v>42832.677118055552</v>
      </c>
      <c r="K3142">
        <v>1488993303</v>
      </c>
      <c r="L3142" t="b">
        <v>0</v>
      </c>
      <c r="M3142">
        <v>4</v>
      </c>
      <c r="N3142" t="b">
        <v>0</v>
      </c>
      <c r="O3142" t="s">
        <v>8269</v>
      </c>
    </row>
    <row r="3143" spans="1:15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12">
        <f t="shared" si="49"/>
        <v>42841.833333333328</v>
      </c>
      <c r="K3143">
        <v>1488823488</v>
      </c>
      <c r="L3143" t="b">
        <v>0</v>
      </c>
      <c r="M3143">
        <v>8</v>
      </c>
      <c r="N3143" t="b">
        <v>0</v>
      </c>
      <c r="O3143" t="s">
        <v>8269</v>
      </c>
    </row>
    <row r="3144" spans="1:15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12">
        <f t="shared" si="49"/>
        <v>42813.471516203703</v>
      </c>
      <c r="K3144">
        <v>1487333939</v>
      </c>
      <c r="L3144" t="b">
        <v>0</v>
      </c>
      <c r="M3144">
        <v>3</v>
      </c>
      <c r="N3144" t="b">
        <v>0</v>
      </c>
      <c r="O3144" t="s">
        <v>8269</v>
      </c>
    </row>
    <row r="3145" spans="1:15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12">
        <f t="shared" si="49"/>
        <v>42834.358287037037</v>
      </c>
      <c r="K3145">
        <v>1489480556</v>
      </c>
      <c r="L3145" t="b">
        <v>0</v>
      </c>
      <c r="M3145">
        <v>0</v>
      </c>
      <c r="N3145" t="b">
        <v>0</v>
      </c>
      <c r="O3145" t="s">
        <v>8269</v>
      </c>
    </row>
    <row r="3146" spans="1:15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12">
        <f t="shared" si="49"/>
        <v>42813.25</v>
      </c>
      <c r="K3146">
        <v>1488459307</v>
      </c>
      <c r="L3146" t="b">
        <v>0</v>
      </c>
      <c r="M3146">
        <v>30</v>
      </c>
      <c r="N3146" t="b">
        <v>0</v>
      </c>
      <c r="O3146" t="s">
        <v>8269</v>
      </c>
    </row>
    <row r="3147" spans="1:15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12">
        <f t="shared" si="49"/>
        <v>42821.999236111107</v>
      </c>
      <c r="K3147">
        <v>1485478734</v>
      </c>
      <c r="L3147" t="b">
        <v>0</v>
      </c>
      <c r="M3147">
        <v>0</v>
      </c>
      <c r="N3147" t="b">
        <v>0</v>
      </c>
      <c r="O3147" t="s">
        <v>8269</v>
      </c>
    </row>
    <row r="3148" spans="1:15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12">
        <f t="shared" si="49"/>
        <v>42841.640810185185</v>
      </c>
      <c r="K3148">
        <v>1488471766</v>
      </c>
      <c r="L3148" t="b">
        <v>0</v>
      </c>
      <c r="M3148">
        <v>12</v>
      </c>
      <c r="N3148" t="b">
        <v>0</v>
      </c>
      <c r="O3148" t="s">
        <v>8269</v>
      </c>
    </row>
    <row r="3149" spans="1:15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12">
        <f t="shared" si="49"/>
        <v>41950.011053240742</v>
      </c>
      <c r="K3149">
        <v>1411859755</v>
      </c>
      <c r="L3149" t="b">
        <v>1</v>
      </c>
      <c r="M3149">
        <v>213</v>
      </c>
      <c r="N3149" t="b">
        <v>1</v>
      </c>
      <c r="O3149" t="s">
        <v>8269</v>
      </c>
    </row>
    <row r="3150" spans="1:15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12">
        <f t="shared" si="49"/>
        <v>41913.166666666664</v>
      </c>
      <c r="K3150">
        <v>1410278284</v>
      </c>
      <c r="L3150" t="b">
        <v>1</v>
      </c>
      <c r="M3150">
        <v>57</v>
      </c>
      <c r="N3150" t="b">
        <v>1</v>
      </c>
      <c r="O3150" t="s">
        <v>8269</v>
      </c>
    </row>
    <row r="3151" spans="1:15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12">
        <f t="shared" si="49"/>
        <v>41250.083333333336</v>
      </c>
      <c r="K3151">
        <v>1352766300</v>
      </c>
      <c r="L3151" t="b">
        <v>1</v>
      </c>
      <c r="M3151">
        <v>25</v>
      </c>
      <c r="N3151" t="b">
        <v>1</v>
      </c>
      <c r="O3151" t="s">
        <v>8269</v>
      </c>
    </row>
    <row r="3152" spans="1:15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12">
        <f t="shared" si="49"/>
        <v>40568.166666666664</v>
      </c>
      <c r="K3152">
        <v>1288160403</v>
      </c>
      <c r="L3152" t="b">
        <v>1</v>
      </c>
      <c r="M3152">
        <v>104</v>
      </c>
      <c r="N3152" t="b">
        <v>1</v>
      </c>
      <c r="O3152" t="s">
        <v>8269</v>
      </c>
    </row>
    <row r="3153" spans="1:15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12">
        <f t="shared" si="49"/>
        <v>41892.83997685185</v>
      </c>
      <c r="K3153">
        <v>1407787774</v>
      </c>
      <c r="L3153" t="b">
        <v>1</v>
      </c>
      <c r="M3153">
        <v>34</v>
      </c>
      <c r="N3153" t="b">
        <v>1</v>
      </c>
      <c r="O3153" t="s">
        <v>8269</v>
      </c>
    </row>
    <row r="3154" spans="1:15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12">
        <f t="shared" si="49"/>
        <v>41580.867673611108</v>
      </c>
      <c r="K3154">
        <v>1380833367</v>
      </c>
      <c r="L3154" t="b">
        <v>1</v>
      </c>
      <c r="M3154">
        <v>67</v>
      </c>
      <c r="N3154" t="b">
        <v>1</v>
      </c>
      <c r="O3154" t="s">
        <v>8269</v>
      </c>
    </row>
    <row r="3155" spans="1:15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12">
        <f t="shared" si="49"/>
        <v>40664.207638888889</v>
      </c>
      <c r="K3155">
        <v>1301542937</v>
      </c>
      <c r="L3155" t="b">
        <v>1</v>
      </c>
      <c r="M3155">
        <v>241</v>
      </c>
      <c r="N3155" t="b">
        <v>1</v>
      </c>
      <c r="O3155" t="s">
        <v>8269</v>
      </c>
    </row>
    <row r="3156" spans="1:15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12">
        <f t="shared" si="49"/>
        <v>41000.834004629629</v>
      </c>
      <c r="K3156">
        <v>1330722058</v>
      </c>
      <c r="L3156" t="b">
        <v>1</v>
      </c>
      <c r="M3156">
        <v>123</v>
      </c>
      <c r="N3156" t="b">
        <v>1</v>
      </c>
      <c r="O3156" t="s">
        <v>8269</v>
      </c>
    </row>
    <row r="3157" spans="1:15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12">
        <f t="shared" si="49"/>
        <v>41263.499131944445</v>
      </c>
      <c r="K3157">
        <v>1353412725</v>
      </c>
      <c r="L3157" t="b">
        <v>1</v>
      </c>
      <c r="M3157">
        <v>302</v>
      </c>
      <c r="N3157" t="b">
        <v>1</v>
      </c>
      <c r="O3157" t="s">
        <v>8269</v>
      </c>
    </row>
    <row r="3158" spans="1:15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12">
        <f t="shared" si="49"/>
        <v>41061.953055555554</v>
      </c>
      <c r="K3158">
        <v>1335567144</v>
      </c>
      <c r="L3158" t="b">
        <v>1</v>
      </c>
      <c r="M3158">
        <v>89</v>
      </c>
      <c r="N3158" t="b">
        <v>1</v>
      </c>
      <c r="O3158" t="s">
        <v>8269</v>
      </c>
    </row>
    <row r="3159" spans="1:15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12">
        <f t="shared" si="49"/>
        <v>41839.208333333336</v>
      </c>
      <c r="K3159">
        <v>1404932105</v>
      </c>
      <c r="L3159" t="b">
        <v>1</v>
      </c>
      <c r="M3159">
        <v>41</v>
      </c>
      <c r="N3159" t="b">
        <v>1</v>
      </c>
      <c r="O3159" t="s">
        <v>8269</v>
      </c>
    </row>
    <row r="3160" spans="1:15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12">
        <f t="shared" si="49"/>
        <v>41477.839722222227</v>
      </c>
      <c r="K3160">
        <v>1371931752</v>
      </c>
      <c r="L3160" t="b">
        <v>1</v>
      </c>
      <c r="M3160">
        <v>69</v>
      </c>
      <c r="N3160" t="b">
        <v>1</v>
      </c>
      <c r="O3160" t="s">
        <v>8269</v>
      </c>
    </row>
    <row r="3161" spans="1:15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12">
        <f t="shared" si="49"/>
        <v>40926.958333333336</v>
      </c>
      <c r="K3161">
        <v>1323221761</v>
      </c>
      <c r="L3161" t="b">
        <v>1</v>
      </c>
      <c r="M3161">
        <v>52</v>
      </c>
      <c r="N3161" t="b">
        <v>1</v>
      </c>
      <c r="O3161" t="s">
        <v>8269</v>
      </c>
    </row>
    <row r="3162" spans="1:15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12">
        <f t="shared" si="49"/>
        <v>41864.207638888889</v>
      </c>
      <c r="K3162">
        <v>1405923687</v>
      </c>
      <c r="L3162" t="b">
        <v>1</v>
      </c>
      <c r="M3162">
        <v>57</v>
      </c>
      <c r="N3162" t="b">
        <v>1</v>
      </c>
      <c r="O3162" t="s">
        <v>8269</v>
      </c>
    </row>
    <row r="3163" spans="1:15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12">
        <f t="shared" si="49"/>
        <v>41927.536134259259</v>
      </c>
      <c r="K3163">
        <v>1410785522</v>
      </c>
      <c r="L3163" t="b">
        <v>1</v>
      </c>
      <c r="M3163">
        <v>74</v>
      </c>
      <c r="N3163" t="b">
        <v>1</v>
      </c>
      <c r="O3163" t="s">
        <v>8269</v>
      </c>
    </row>
    <row r="3164" spans="1:15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12">
        <f t="shared" si="49"/>
        <v>41827.083333333336</v>
      </c>
      <c r="K3164">
        <v>1402331262</v>
      </c>
      <c r="L3164" t="b">
        <v>1</v>
      </c>
      <c r="M3164">
        <v>63</v>
      </c>
      <c r="N3164" t="b">
        <v>1</v>
      </c>
      <c r="O3164" t="s">
        <v>8269</v>
      </c>
    </row>
    <row r="3165" spans="1:15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12">
        <f t="shared" si="49"/>
        <v>41805.753761574073</v>
      </c>
      <c r="K3165">
        <v>1400263525</v>
      </c>
      <c r="L3165" t="b">
        <v>1</v>
      </c>
      <c r="M3165">
        <v>72</v>
      </c>
      <c r="N3165" t="b">
        <v>1</v>
      </c>
      <c r="O3165" t="s">
        <v>8269</v>
      </c>
    </row>
    <row r="3166" spans="1:15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12">
        <f t="shared" si="49"/>
        <v>41799.805729166663</v>
      </c>
      <c r="K3166">
        <v>1399490415</v>
      </c>
      <c r="L3166" t="b">
        <v>1</v>
      </c>
      <c r="M3166">
        <v>71</v>
      </c>
      <c r="N3166" t="b">
        <v>1</v>
      </c>
      <c r="O3166" t="s">
        <v>8269</v>
      </c>
    </row>
    <row r="3167" spans="1:15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12">
        <f t="shared" si="49"/>
        <v>40666.165972222225</v>
      </c>
      <c r="K3167">
        <v>1302493760</v>
      </c>
      <c r="L3167" t="b">
        <v>1</v>
      </c>
      <c r="M3167">
        <v>21</v>
      </c>
      <c r="N3167" t="b">
        <v>1</v>
      </c>
      <c r="O3167" t="s">
        <v>8269</v>
      </c>
    </row>
    <row r="3168" spans="1:15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12">
        <f t="shared" si="49"/>
        <v>41969.332638888889</v>
      </c>
      <c r="K3168">
        <v>1414514153</v>
      </c>
      <c r="L3168" t="b">
        <v>1</v>
      </c>
      <c r="M3168">
        <v>930</v>
      </c>
      <c r="N3168" t="b">
        <v>1</v>
      </c>
      <c r="O3168" t="s">
        <v>8269</v>
      </c>
    </row>
    <row r="3169" spans="1:15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12">
        <f t="shared" si="49"/>
        <v>41853.175706018519</v>
      </c>
      <c r="K3169">
        <v>1405743181</v>
      </c>
      <c r="L3169" t="b">
        <v>1</v>
      </c>
      <c r="M3169">
        <v>55</v>
      </c>
      <c r="N3169" t="b">
        <v>1</v>
      </c>
      <c r="O3169" t="s">
        <v>8269</v>
      </c>
    </row>
    <row r="3170" spans="1:15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12">
        <f t="shared" si="49"/>
        <v>41803.916666666664</v>
      </c>
      <c r="K3170">
        <v>1399948353</v>
      </c>
      <c r="L3170" t="b">
        <v>1</v>
      </c>
      <c r="M3170">
        <v>61</v>
      </c>
      <c r="N3170" t="b">
        <v>1</v>
      </c>
      <c r="O3170" t="s">
        <v>8269</v>
      </c>
    </row>
    <row r="3171" spans="1:15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12">
        <f t="shared" si="49"/>
        <v>41621.207638888889</v>
      </c>
      <c r="K3171">
        <v>1384364561</v>
      </c>
      <c r="L3171" t="b">
        <v>1</v>
      </c>
      <c r="M3171">
        <v>82</v>
      </c>
      <c r="N3171" t="b">
        <v>1</v>
      </c>
      <c r="O3171" t="s">
        <v>8269</v>
      </c>
    </row>
    <row r="3172" spans="1:15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12">
        <f t="shared" si="49"/>
        <v>41822.166666666664</v>
      </c>
      <c r="K3172">
        <v>1401414944</v>
      </c>
      <c r="L3172" t="b">
        <v>1</v>
      </c>
      <c r="M3172">
        <v>71</v>
      </c>
      <c r="N3172" t="b">
        <v>1</v>
      </c>
      <c r="O3172" t="s">
        <v>8269</v>
      </c>
    </row>
    <row r="3173" spans="1:15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12">
        <f t="shared" si="49"/>
        <v>42496.608310185184</v>
      </c>
      <c r="K3173">
        <v>1459953358</v>
      </c>
      <c r="L3173" t="b">
        <v>1</v>
      </c>
      <c r="M3173">
        <v>117</v>
      </c>
      <c r="N3173" t="b">
        <v>1</v>
      </c>
      <c r="O3173" t="s">
        <v>8269</v>
      </c>
    </row>
    <row r="3174" spans="1:15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12">
        <f t="shared" si="49"/>
        <v>40953.729953703703</v>
      </c>
      <c r="K3174">
        <v>1326648668</v>
      </c>
      <c r="L3174" t="b">
        <v>1</v>
      </c>
      <c r="M3174">
        <v>29</v>
      </c>
      <c r="N3174" t="b">
        <v>1</v>
      </c>
      <c r="O3174" t="s">
        <v>8269</v>
      </c>
    </row>
    <row r="3175" spans="1:15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12">
        <f t="shared" si="49"/>
        <v>41908.878379629634</v>
      </c>
      <c r="K3175">
        <v>1409173492</v>
      </c>
      <c r="L3175" t="b">
        <v>1</v>
      </c>
      <c r="M3175">
        <v>74</v>
      </c>
      <c r="N3175" t="b">
        <v>1</v>
      </c>
      <c r="O3175" t="s">
        <v>8269</v>
      </c>
    </row>
    <row r="3176" spans="1:15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12">
        <f t="shared" si="49"/>
        <v>41876.864675925928</v>
      </c>
      <c r="K3176">
        <v>1407789908</v>
      </c>
      <c r="L3176" t="b">
        <v>1</v>
      </c>
      <c r="M3176">
        <v>23</v>
      </c>
      <c r="N3176" t="b">
        <v>1</v>
      </c>
      <c r="O3176" t="s">
        <v>8269</v>
      </c>
    </row>
    <row r="3177" spans="1:15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12">
        <f t="shared" si="49"/>
        <v>40591.886886574073</v>
      </c>
      <c r="K3177">
        <v>1292793427</v>
      </c>
      <c r="L3177" t="b">
        <v>1</v>
      </c>
      <c r="M3177">
        <v>60</v>
      </c>
      <c r="N3177" t="b">
        <v>1</v>
      </c>
      <c r="O3177" t="s">
        <v>8269</v>
      </c>
    </row>
    <row r="3178" spans="1:15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12">
        <f t="shared" si="49"/>
        <v>41504.625</v>
      </c>
      <c r="K3178">
        <v>1374531631</v>
      </c>
      <c r="L3178" t="b">
        <v>1</v>
      </c>
      <c r="M3178">
        <v>55</v>
      </c>
      <c r="N3178" t="b">
        <v>1</v>
      </c>
      <c r="O3178" t="s">
        <v>8269</v>
      </c>
    </row>
    <row r="3179" spans="1:15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12">
        <f t="shared" si="49"/>
        <v>41811.666770833333</v>
      </c>
      <c r="K3179">
        <v>1400774409</v>
      </c>
      <c r="L3179" t="b">
        <v>1</v>
      </c>
      <c r="M3179">
        <v>51</v>
      </c>
      <c r="N3179" t="b">
        <v>1</v>
      </c>
      <c r="O3179" t="s">
        <v>8269</v>
      </c>
    </row>
    <row r="3180" spans="1:15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12">
        <f t="shared" si="49"/>
        <v>41836.605034722219</v>
      </c>
      <c r="K3180">
        <v>1402929075</v>
      </c>
      <c r="L3180" t="b">
        <v>1</v>
      </c>
      <c r="M3180">
        <v>78</v>
      </c>
      <c r="N3180" t="b">
        <v>1</v>
      </c>
      <c r="O3180" t="s">
        <v>8269</v>
      </c>
    </row>
    <row r="3181" spans="1:15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12">
        <f t="shared" si="49"/>
        <v>41400.702210648145</v>
      </c>
      <c r="K3181">
        <v>1365699071</v>
      </c>
      <c r="L3181" t="b">
        <v>1</v>
      </c>
      <c r="M3181">
        <v>62</v>
      </c>
      <c r="N3181" t="b">
        <v>1</v>
      </c>
      <c r="O3181" t="s">
        <v>8269</v>
      </c>
    </row>
    <row r="3182" spans="1:15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12">
        <f t="shared" si="49"/>
        <v>41810.412604166668</v>
      </c>
      <c r="K3182">
        <v>1400666049</v>
      </c>
      <c r="L3182" t="b">
        <v>1</v>
      </c>
      <c r="M3182">
        <v>45</v>
      </c>
      <c r="N3182" t="b">
        <v>1</v>
      </c>
      <c r="O3182" t="s">
        <v>8269</v>
      </c>
    </row>
    <row r="3183" spans="1:15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12">
        <f t="shared" si="49"/>
        <v>41805.666666666664</v>
      </c>
      <c r="K3183">
        <v>1400570787</v>
      </c>
      <c r="L3183" t="b">
        <v>1</v>
      </c>
      <c r="M3183">
        <v>15</v>
      </c>
      <c r="N3183" t="b">
        <v>1</v>
      </c>
      <c r="O3183" t="s">
        <v>8269</v>
      </c>
    </row>
    <row r="3184" spans="1:15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12">
        <f t="shared" si="49"/>
        <v>40939.708333333336</v>
      </c>
      <c r="K3184">
        <v>1323211621</v>
      </c>
      <c r="L3184" t="b">
        <v>1</v>
      </c>
      <c r="M3184">
        <v>151</v>
      </c>
      <c r="N3184" t="b">
        <v>1</v>
      </c>
      <c r="O3184" t="s">
        <v>8269</v>
      </c>
    </row>
    <row r="3185" spans="1:15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12">
        <f t="shared" si="49"/>
        <v>41509.79478009259</v>
      </c>
      <c r="K3185">
        <v>1375729469</v>
      </c>
      <c r="L3185" t="b">
        <v>1</v>
      </c>
      <c r="M3185">
        <v>68</v>
      </c>
      <c r="N3185" t="b">
        <v>1</v>
      </c>
      <c r="O3185" t="s">
        <v>8269</v>
      </c>
    </row>
    <row r="3186" spans="1:15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12">
        <f t="shared" si="49"/>
        <v>41821.993414351848</v>
      </c>
      <c r="K3186">
        <v>1401666631</v>
      </c>
      <c r="L3186" t="b">
        <v>1</v>
      </c>
      <c r="M3186">
        <v>46</v>
      </c>
      <c r="N3186" t="b">
        <v>1</v>
      </c>
      <c r="O3186" t="s">
        <v>8269</v>
      </c>
    </row>
    <row r="3187" spans="1:15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12">
        <f t="shared" si="49"/>
        <v>41836.977326388893</v>
      </c>
      <c r="K3187">
        <v>1404948441</v>
      </c>
      <c r="L3187" t="b">
        <v>1</v>
      </c>
      <c r="M3187">
        <v>24</v>
      </c>
      <c r="N3187" t="b">
        <v>1</v>
      </c>
      <c r="O3187" t="s">
        <v>8269</v>
      </c>
    </row>
    <row r="3188" spans="1:15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12">
        <f t="shared" si="49"/>
        <v>41898.875</v>
      </c>
      <c r="K3188">
        <v>1408313438</v>
      </c>
      <c r="L3188" t="b">
        <v>1</v>
      </c>
      <c r="M3188">
        <v>70</v>
      </c>
      <c r="N3188" t="b">
        <v>1</v>
      </c>
      <c r="O3188" t="s">
        <v>8269</v>
      </c>
    </row>
    <row r="3189" spans="1:15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12">
        <f t="shared" si="49"/>
        <v>41855.666354166664</v>
      </c>
      <c r="K3189">
        <v>1405439973</v>
      </c>
      <c r="L3189" t="b">
        <v>1</v>
      </c>
      <c r="M3189">
        <v>244</v>
      </c>
      <c r="N3189" t="b">
        <v>1</v>
      </c>
      <c r="O3189" t="s">
        <v>8269</v>
      </c>
    </row>
    <row r="3190" spans="1:15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12">
        <f t="shared" si="49"/>
        <v>42165.415532407409</v>
      </c>
      <c r="K3190">
        <v>1432115902</v>
      </c>
      <c r="L3190" t="b">
        <v>0</v>
      </c>
      <c r="M3190">
        <v>9</v>
      </c>
      <c r="N3190" t="b">
        <v>0</v>
      </c>
      <c r="O3190" t="s">
        <v>8303</v>
      </c>
    </row>
    <row r="3191" spans="1:15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12">
        <f t="shared" si="49"/>
        <v>42148.346435185187</v>
      </c>
      <c r="K3191">
        <v>1429863532</v>
      </c>
      <c r="L3191" t="b">
        <v>0</v>
      </c>
      <c r="M3191">
        <v>19</v>
      </c>
      <c r="N3191" t="b">
        <v>0</v>
      </c>
      <c r="O3191" t="s">
        <v>8303</v>
      </c>
    </row>
    <row r="3192" spans="1:15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12">
        <f t="shared" si="49"/>
        <v>42713.192997685182</v>
      </c>
      <c r="K3192">
        <v>1478662675</v>
      </c>
      <c r="L3192" t="b">
        <v>0</v>
      </c>
      <c r="M3192">
        <v>0</v>
      </c>
      <c r="N3192" t="b">
        <v>0</v>
      </c>
      <c r="O3192" t="s">
        <v>8303</v>
      </c>
    </row>
    <row r="3193" spans="1:15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12">
        <f t="shared" si="49"/>
        <v>42598.755428240736</v>
      </c>
      <c r="K3193">
        <v>1466186869</v>
      </c>
      <c r="L3193" t="b">
        <v>0</v>
      </c>
      <c r="M3193">
        <v>4</v>
      </c>
      <c r="N3193" t="b">
        <v>0</v>
      </c>
      <c r="O3193" t="s">
        <v>8303</v>
      </c>
    </row>
    <row r="3194" spans="1:15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12">
        <f t="shared" si="49"/>
        <v>42063.916666666672</v>
      </c>
      <c r="K3194">
        <v>1421274859</v>
      </c>
      <c r="L3194" t="b">
        <v>0</v>
      </c>
      <c r="M3194">
        <v>8</v>
      </c>
      <c r="N3194" t="b">
        <v>0</v>
      </c>
      <c r="O3194" t="s">
        <v>8303</v>
      </c>
    </row>
    <row r="3195" spans="1:15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12">
        <f t="shared" si="49"/>
        <v>42055.968240740738</v>
      </c>
      <c r="K3195">
        <v>1420586056</v>
      </c>
      <c r="L3195" t="b">
        <v>0</v>
      </c>
      <c r="M3195">
        <v>24</v>
      </c>
      <c r="N3195" t="b">
        <v>0</v>
      </c>
      <c r="O3195" t="s">
        <v>8303</v>
      </c>
    </row>
    <row r="3196" spans="1:15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12">
        <f t="shared" si="49"/>
        <v>42212.062476851846</v>
      </c>
      <c r="K3196">
        <v>1435368598</v>
      </c>
      <c r="L3196" t="b">
        <v>0</v>
      </c>
      <c r="M3196">
        <v>0</v>
      </c>
      <c r="N3196" t="b">
        <v>0</v>
      </c>
      <c r="O3196" t="s">
        <v>8303</v>
      </c>
    </row>
    <row r="3197" spans="1:15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12">
        <f t="shared" si="49"/>
        <v>42047.594236111108</v>
      </c>
      <c r="K3197">
        <v>1421158542</v>
      </c>
      <c r="L3197" t="b">
        <v>0</v>
      </c>
      <c r="M3197">
        <v>39</v>
      </c>
      <c r="N3197" t="b">
        <v>0</v>
      </c>
      <c r="O3197" t="s">
        <v>8303</v>
      </c>
    </row>
    <row r="3198" spans="1:15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12">
        <f t="shared" si="49"/>
        <v>42217.583333333328</v>
      </c>
      <c r="K3198">
        <v>1433254875</v>
      </c>
      <c r="L3198" t="b">
        <v>0</v>
      </c>
      <c r="M3198">
        <v>6</v>
      </c>
      <c r="N3198" t="b">
        <v>0</v>
      </c>
      <c r="O3198" t="s">
        <v>8303</v>
      </c>
    </row>
    <row r="3199" spans="1:15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12">
        <f t="shared" si="49"/>
        <v>42039.493263888886</v>
      </c>
      <c r="K3199">
        <v>1420458618</v>
      </c>
      <c r="L3199" t="b">
        <v>0</v>
      </c>
      <c r="M3199">
        <v>4</v>
      </c>
      <c r="N3199" t="b">
        <v>0</v>
      </c>
      <c r="O3199" t="s">
        <v>8303</v>
      </c>
    </row>
    <row r="3200" spans="1:15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12">
        <f t="shared" si="49"/>
        <v>42051.424502314811</v>
      </c>
      <c r="K3200">
        <v>1420798277</v>
      </c>
      <c r="L3200" t="b">
        <v>0</v>
      </c>
      <c r="M3200">
        <v>3</v>
      </c>
      <c r="N3200" t="b">
        <v>0</v>
      </c>
      <c r="O3200" t="s">
        <v>8303</v>
      </c>
    </row>
    <row r="3201" spans="1:15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12">
        <f t="shared" si="49"/>
        <v>41888.875</v>
      </c>
      <c r="K3201">
        <v>1407435418</v>
      </c>
      <c r="L3201" t="b">
        <v>0</v>
      </c>
      <c r="M3201">
        <v>53</v>
      </c>
      <c r="N3201" t="b">
        <v>0</v>
      </c>
      <c r="O3201" t="s">
        <v>8303</v>
      </c>
    </row>
    <row r="3202" spans="1:15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12">
        <f t="shared" si="49"/>
        <v>42490.231944444444</v>
      </c>
      <c r="K3202">
        <v>1459410101</v>
      </c>
      <c r="L3202" t="b">
        <v>0</v>
      </c>
      <c r="M3202">
        <v>1</v>
      </c>
      <c r="N3202" t="b">
        <v>0</v>
      </c>
      <c r="O3202" t="s">
        <v>8303</v>
      </c>
    </row>
    <row r="3203" spans="1:15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12">
        <f t="shared" ref="J3203:J3266" si="50">(I3203/86400)+DATE(1970,1,1)</f>
        <v>41882.767094907409</v>
      </c>
      <c r="K3203">
        <v>1407695077</v>
      </c>
      <c r="L3203" t="b">
        <v>0</v>
      </c>
      <c r="M3203">
        <v>2</v>
      </c>
      <c r="N3203" t="b">
        <v>0</v>
      </c>
      <c r="O3203" t="s">
        <v>8303</v>
      </c>
    </row>
    <row r="3204" spans="1:15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12">
        <f t="shared" si="50"/>
        <v>42352.249305555553</v>
      </c>
      <c r="K3204">
        <v>1445027346</v>
      </c>
      <c r="L3204" t="b">
        <v>0</v>
      </c>
      <c r="M3204">
        <v>25</v>
      </c>
      <c r="N3204" t="b">
        <v>0</v>
      </c>
      <c r="O3204" t="s">
        <v>8303</v>
      </c>
    </row>
    <row r="3205" spans="1:15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12">
        <f t="shared" si="50"/>
        <v>42272.988680555558</v>
      </c>
      <c r="K3205">
        <v>1440632622</v>
      </c>
      <c r="L3205" t="b">
        <v>0</v>
      </c>
      <c r="M3205">
        <v>6</v>
      </c>
      <c r="N3205" t="b">
        <v>0</v>
      </c>
      <c r="O3205" t="s">
        <v>8303</v>
      </c>
    </row>
    <row r="3206" spans="1:15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12">
        <f t="shared" si="50"/>
        <v>42202.676388888889</v>
      </c>
      <c r="K3206">
        <v>1434558479</v>
      </c>
      <c r="L3206" t="b">
        <v>0</v>
      </c>
      <c r="M3206">
        <v>0</v>
      </c>
      <c r="N3206" t="b">
        <v>0</v>
      </c>
      <c r="O3206" t="s">
        <v>8303</v>
      </c>
    </row>
    <row r="3207" spans="1:15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12">
        <f t="shared" si="50"/>
        <v>42125.374675925923</v>
      </c>
      <c r="K3207">
        <v>1427878772</v>
      </c>
      <c r="L3207" t="b">
        <v>0</v>
      </c>
      <c r="M3207">
        <v>12</v>
      </c>
      <c r="N3207" t="b">
        <v>0</v>
      </c>
      <c r="O3207" t="s">
        <v>8303</v>
      </c>
    </row>
    <row r="3208" spans="1:15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12">
        <f t="shared" si="50"/>
        <v>42266.276053240741</v>
      </c>
      <c r="K3208">
        <v>1440052651</v>
      </c>
      <c r="L3208" t="b">
        <v>0</v>
      </c>
      <c r="M3208">
        <v>0</v>
      </c>
      <c r="N3208" t="b">
        <v>0</v>
      </c>
      <c r="O3208" t="s">
        <v>8303</v>
      </c>
    </row>
    <row r="3209" spans="1:15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12">
        <f t="shared" si="50"/>
        <v>42117.236192129625</v>
      </c>
      <c r="K3209">
        <v>1424587207</v>
      </c>
      <c r="L3209" t="b">
        <v>0</v>
      </c>
      <c r="M3209">
        <v>36</v>
      </c>
      <c r="N3209" t="b">
        <v>0</v>
      </c>
      <c r="O3209" t="s">
        <v>8303</v>
      </c>
    </row>
    <row r="3210" spans="1:15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12">
        <f t="shared" si="50"/>
        <v>41848.605057870373</v>
      </c>
      <c r="K3210">
        <v>1404743477</v>
      </c>
      <c r="L3210" t="b">
        <v>1</v>
      </c>
      <c r="M3210">
        <v>82</v>
      </c>
      <c r="N3210" t="b">
        <v>1</v>
      </c>
      <c r="O3210" t="s">
        <v>8269</v>
      </c>
    </row>
    <row r="3211" spans="1:15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12">
        <f t="shared" si="50"/>
        <v>41810.958333333336</v>
      </c>
      <c r="K3211">
        <v>1400512658</v>
      </c>
      <c r="L3211" t="b">
        <v>1</v>
      </c>
      <c r="M3211">
        <v>226</v>
      </c>
      <c r="N3211" t="b">
        <v>1</v>
      </c>
      <c r="O3211" t="s">
        <v>8269</v>
      </c>
    </row>
    <row r="3212" spans="1:15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12">
        <f t="shared" si="50"/>
        <v>41061.165972222225</v>
      </c>
      <c r="K3212">
        <v>1334442519</v>
      </c>
      <c r="L3212" t="b">
        <v>1</v>
      </c>
      <c r="M3212">
        <v>60</v>
      </c>
      <c r="N3212" t="b">
        <v>1</v>
      </c>
      <c r="O3212" t="s">
        <v>8269</v>
      </c>
    </row>
    <row r="3213" spans="1:15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12">
        <f t="shared" si="50"/>
        <v>41866.083333333336</v>
      </c>
      <c r="K3213">
        <v>1405346680</v>
      </c>
      <c r="L3213" t="b">
        <v>1</v>
      </c>
      <c r="M3213">
        <v>322</v>
      </c>
      <c r="N3213" t="b">
        <v>1</v>
      </c>
      <c r="O3213" t="s">
        <v>8269</v>
      </c>
    </row>
    <row r="3214" spans="1:15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12">
        <f t="shared" si="50"/>
        <v>41859.795729166668</v>
      </c>
      <c r="K3214">
        <v>1404932751</v>
      </c>
      <c r="L3214" t="b">
        <v>1</v>
      </c>
      <c r="M3214">
        <v>94</v>
      </c>
      <c r="N3214" t="b">
        <v>1</v>
      </c>
      <c r="O3214" t="s">
        <v>8269</v>
      </c>
    </row>
    <row r="3215" spans="1:15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12">
        <f t="shared" si="50"/>
        <v>42211.763414351852</v>
      </c>
      <c r="K3215">
        <v>1434478759</v>
      </c>
      <c r="L3215" t="b">
        <v>1</v>
      </c>
      <c r="M3215">
        <v>47</v>
      </c>
      <c r="N3215" t="b">
        <v>1</v>
      </c>
      <c r="O3215" t="s">
        <v>8269</v>
      </c>
    </row>
    <row r="3216" spans="1:15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12">
        <f t="shared" si="50"/>
        <v>42374.996527777781</v>
      </c>
      <c r="K3216">
        <v>1448823673</v>
      </c>
      <c r="L3216" t="b">
        <v>1</v>
      </c>
      <c r="M3216">
        <v>115</v>
      </c>
      <c r="N3216" t="b">
        <v>1</v>
      </c>
      <c r="O3216" t="s">
        <v>8269</v>
      </c>
    </row>
    <row r="3217" spans="1:15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12">
        <f t="shared" si="50"/>
        <v>42257.165972222225</v>
      </c>
      <c r="K3217">
        <v>1438617471</v>
      </c>
      <c r="L3217" t="b">
        <v>1</v>
      </c>
      <c r="M3217">
        <v>134</v>
      </c>
      <c r="N3217" t="b">
        <v>1</v>
      </c>
      <c r="O3217" t="s">
        <v>8269</v>
      </c>
    </row>
    <row r="3218" spans="1:15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12">
        <f t="shared" si="50"/>
        <v>42196.604166666672</v>
      </c>
      <c r="K3218">
        <v>1433934371</v>
      </c>
      <c r="L3218" t="b">
        <v>1</v>
      </c>
      <c r="M3218">
        <v>35</v>
      </c>
      <c r="N3218" t="b">
        <v>1</v>
      </c>
      <c r="O3218" t="s">
        <v>8269</v>
      </c>
    </row>
    <row r="3219" spans="1:15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12">
        <f t="shared" si="50"/>
        <v>42678.546111111107</v>
      </c>
      <c r="K3219">
        <v>1475672784</v>
      </c>
      <c r="L3219" t="b">
        <v>1</v>
      </c>
      <c r="M3219">
        <v>104</v>
      </c>
      <c r="N3219" t="b">
        <v>1</v>
      </c>
      <c r="O3219" t="s">
        <v>8269</v>
      </c>
    </row>
    <row r="3220" spans="1:15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12">
        <f t="shared" si="50"/>
        <v>42004</v>
      </c>
      <c r="K3220">
        <v>1417132986</v>
      </c>
      <c r="L3220" t="b">
        <v>1</v>
      </c>
      <c r="M3220">
        <v>184</v>
      </c>
      <c r="N3220" t="b">
        <v>1</v>
      </c>
      <c r="O3220" t="s">
        <v>8269</v>
      </c>
    </row>
    <row r="3221" spans="1:15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12">
        <f t="shared" si="50"/>
        <v>42085.941516203704</v>
      </c>
      <c r="K3221">
        <v>1424043347</v>
      </c>
      <c r="L3221" t="b">
        <v>1</v>
      </c>
      <c r="M3221">
        <v>119</v>
      </c>
      <c r="N3221" t="b">
        <v>1</v>
      </c>
      <c r="O3221" t="s">
        <v>8269</v>
      </c>
    </row>
    <row r="3222" spans="1:15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12">
        <f t="shared" si="50"/>
        <v>42806.875</v>
      </c>
      <c r="K3222">
        <v>1486411204</v>
      </c>
      <c r="L3222" t="b">
        <v>1</v>
      </c>
      <c r="M3222">
        <v>59</v>
      </c>
      <c r="N3222" t="b">
        <v>1</v>
      </c>
      <c r="O3222" t="s">
        <v>8269</v>
      </c>
    </row>
    <row r="3223" spans="1:15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12">
        <f t="shared" si="50"/>
        <v>42190.696793981479</v>
      </c>
      <c r="K3223">
        <v>1433090603</v>
      </c>
      <c r="L3223" t="b">
        <v>1</v>
      </c>
      <c r="M3223">
        <v>113</v>
      </c>
      <c r="N3223" t="b">
        <v>1</v>
      </c>
      <c r="O3223" t="s">
        <v>8269</v>
      </c>
    </row>
    <row r="3224" spans="1:15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12">
        <f t="shared" si="50"/>
        <v>42301.895138888889</v>
      </c>
      <c r="K3224">
        <v>1443016697</v>
      </c>
      <c r="L3224" t="b">
        <v>1</v>
      </c>
      <c r="M3224">
        <v>84</v>
      </c>
      <c r="N3224" t="b">
        <v>1</v>
      </c>
      <c r="O3224" t="s">
        <v>8269</v>
      </c>
    </row>
    <row r="3225" spans="1:15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12">
        <f t="shared" si="50"/>
        <v>42236.835370370369</v>
      </c>
      <c r="K3225">
        <v>1437508976</v>
      </c>
      <c r="L3225" t="b">
        <v>1</v>
      </c>
      <c r="M3225">
        <v>74</v>
      </c>
      <c r="N3225" t="b">
        <v>1</v>
      </c>
      <c r="O3225" t="s">
        <v>8269</v>
      </c>
    </row>
    <row r="3226" spans="1:15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12">
        <f t="shared" si="50"/>
        <v>42745.208333333328</v>
      </c>
      <c r="K3226">
        <v>1479932713</v>
      </c>
      <c r="L3226" t="b">
        <v>1</v>
      </c>
      <c r="M3226">
        <v>216</v>
      </c>
      <c r="N3226" t="b">
        <v>1</v>
      </c>
      <c r="O3226" t="s">
        <v>8269</v>
      </c>
    </row>
    <row r="3227" spans="1:15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12">
        <f t="shared" si="50"/>
        <v>42524.875</v>
      </c>
      <c r="K3227">
        <v>1463145938</v>
      </c>
      <c r="L3227" t="b">
        <v>1</v>
      </c>
      <c r="M3227">
        <v>39</v>
      </c>
      <c r="N3227" t="b">
        <v>1</v>
      </c>
      <c r="O3227" t="s">
        <v>8269</v>
      </c>
    </row>
    <row r="3228" spans="1:15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12">
        <f t="shared" si="50"/>
        <v>42307.583472222221</v>
      </c>
      <c r="K3228">
        <v>1443621612</v>
      </c>
      <c r="L3228" t="b">
        <v>1</v>
      </c>
      <c r="M3228">
        <v>21</v>
      </c>
      <c r="N3228" t="b">
        <v>1</v>
      </c>
      <c r="O3228" t="s">
        <v>8269</v>
      </c>
    </row>
    <row r="3229" spans="1:15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12">
        <f t="shared" si="50"/>
        <v>42752.882361111115</v>
      </c>
      <c r="K3229">
        <v>1482095436</v>
      </c>
      <c r="L3229" t="b">
        <v>0</v>
      </c>
      <c r="M3229">
        <v>30</v>
      </c>
      <c r="N3229" t="b">
        <v>1</v>
      </c>
      <c r="O3229" t="s">
        <v>8269</v>
      </c>
    </row>
    <row r="3230" spans="1:15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12">
        <f t="shared" si="50"/>
        <v>42355.207638888889</v>
      </c>
      <c r="K3230">
        <v>1447606884</v>
      </c>
      <c r="L3230" t="b">
        <v>1</v>
      </c>
      <c r="M3230">
        <v>37</v>
      </c>
      <c r="N3230" t="b">
        <v>1</v>
      </c>
      <c r="O3230" t="s">
        <v>8269</v>
      </c>
    </row>
    <row r="3231" spans="1:15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12">
        <f t="shared" si="50"/>
        <v>41963.333310185189</v>
      </c>
      <c r="K3231">
        <v>1413874798</v>
      </c>
      <c r="L3231" t="b">
        <v>1</v>
      </c>
      <c r="M3231">
        <v>202</v>
      </c>
      <c r="N3231" t="b">
        <v>1</v>
      </c>
      <c r="O3231" t="s">
        <v>8269</v>
      </c>
    </row>
    <row r="3232" spans="1:15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12">
        <f t="shared" si="50"/>
        <v>41913.165972222225</v>
      </c>
      <c r="K3232">
        <v>1410840126</v>
      </c>
      <c r="L3232" t="b">
        <v>1</v>
      </c>
      <c r="M3232">
        <v>37</v>
      </c>
      <c r="N3232" t="b">
        <v>1</v>
      </c>
      <c r="O3232" t="s">
        <v>8269</v>
      </c>
    </row>
    <row r="3233" spans="1:15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12">
        <f t="shared" si="50"/>
        <v>42476.943831018521</v>
      </c>
      <c r="K3233">
        <v>1458254347</v>
      </c>
      <c r="L3233" t="b">
        <v>0</v>
      </c>
      <c r="M3233">
        <v>28</v>
      </c>
      <c r="N3233" t="b">
        <v>1</v>
      </c>
      <c r="O3233" t="s">
        <v>8269</v>
      </c>
    </row>
    <row r="3234" spans="1:15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12">
        <f t="shared" si="50"/>
        <v>42494.165972222225</v>
      </c>
      <c r="K3234">
        <v>1459711917</v>
      </c>
      <c r="L3234" t="b">
        <v>1</v>
      </c>
      <c r="M3234">
        <v>26</v>
      </c>
      <c r="N3234" t="b">
        <v>1</v>
      </c>
      <c r="O3234" t="s">
        <v>8269</v>
      </c>
    </row>
    <row r="3235" spans="1:15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12">
        <f t="shared" si="50"/>
        <v>42796.805034722223</v>
      </c>
      <c r="K3235">
        <v>1485890355</v>
      </c>
      <c r="L3235" t="b">
        <v>0</v>
      </c>
      <c r="M3235">
        <v>61</v>
      </c>
      <c r="N3235" t="b">
        <v>1</v>
      </c>
      <c r="O3235" t="s">
        <v>8269</v>
      </c>
    </row>
    <row r="3236" spans="1:15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12">
        <f t="shared" si="50"/>
        <v>42767.979861111111</v>
      </c>
      <c r="K3236">
        <v>1483124208</v>
      </c>
      <c r="L3236" t="b">
        <v>0</v>
      </c>
      <c r="M3236">
        <v>115</v>
      </c>
      <c r="N3236" t="b">
        <v>1</v>
      </c>
      <c r="O3236" t="s">
        <v>8269</v>
      </c>
    </row>
    <row r="3237" spans="1:15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12">
        <f t="shared" si="50"/>
        <v>42552.347812499997</v>
      </c>
      <c r="K3237">
        <v>1464769251</v>
      </c>
      <c r="L3237" t="b">
        <v>1</v>
      </c>
      <c r="M3237">
        <v>181</v>
      </c>
      <c r="N3237" t="b">
        <v>1</v>
      </c>
      <c r="O3237" t="s">
        <v>8269</v>
      </c>
    </row>
    <row r="3238" spans="1:15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12">
        <f t="shared" si="50"/>
        <v>42732.917048611111</v>
      </c>
      <c r="K3238">
        <v>1480370433</v>
      </c>
      <c r="L3238" t="b">
        <v>0</v>
      </c>
      <c r="M3238">
        <v>110</v>
      </c>
      <c r="N3238" t="b">
        <v>1</v>
      </c>
      <c r="O3238" t="s">
        <v>8269</v>
      </c>
    </row>
    <row r="3239" spans="1:15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12">
        <f t="shared" si="50"/>
        <v>42276.165972222225</v>
      </c>
      <c r="K3239">
        <v>1441452184</v>
      </c>
      <c r="L3239" t="b">
        <v>1</v>
      </c>
      <c r="M3239">
        <v>269</v>
      </c>
      <c r="N3239" t="b">
        <v>1</v>
      </c>
      <c r="O3239" t="s">
        <v>8269</v>
      </c>
    </row>
    <row r="3240" spans="1:15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12">
        <f t="shared" si="50"/>
        <v>42186.510393518518</v>
      </c>
      <c r="K3240">
        <v>1433160898</v>
      </c>
      <c r="L3240" t="b">
        <v>1</v>
      </c>
      <c r="M3240">
        <v>79</v>
      </c>
      <c r="N3240" t="b">
        <v>1</v>
      </c>
      <c r="O3240" t="s">
        <v>8269</v>
      </c>
    </row>
    <row r="3241" spans="1:15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12">
        <f t="shared" si="50"/>
        <v>42302.999305555553</v>
      </c>
      <c r="K3241">
        <v>1443665293</v>
      </c>
      <c r="L3241" t="b">
        <v>1</v>
      </c>
      <c r="M3241">
        <v>104</v>
      </c>
      <c r="N3241" t="b">
        <v>1</v>
      </c>
      <c r="O3241" t="s">
        <v>8269</v>
      </c>
    </row>
    <row r="3242" spans="1:15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12">
        <f t="shared" si="50"/>
        <v>42782.958333333328</v>
      </c>
      <c r="K3242">
        <v>1484843948</v>
      </c>
      <c r="L3242" t="b">
        <v>0</v>
      </c>
      <c r="M3242">
        <v>34</v>
      </c>
      <c r="N3242" t="b">
        <v>1</v>
      </c>
      <c r="O3242" t="s">
        <v>8269</v>
      </c>
    </row>
    <row r="3243" spans="1:15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12">
        <f t="shared" si="50"/>
        <v>41926.290972222225</v>
      </c>
      <c r="K3243">
        <v>1410421670</v>
      </c>
      <c r="L3243" t="b">
        <v>1</v>
      </c>
      <c r="M3243">
        <v>167</v>
      </c>
      <c r="N3243" t="b">
        <v>1</v>
      </c>
      <c r="O3243" t="s">
        <v>8269</v>
      </c>
    </row>
    <row r="3244" spans="1:15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12">
        <f t="shared" si="50"/>
        <v>41901.755694444444</v>
      </c>
      <c r="K3244">
        <v>1408558092</v>
      </c>
      <c r="L3244" t="b">
        <v>1</v>
      </c>
      <c r="M3244">
        <v>183</v>
      </c>
      <c r="N3244" t="b">
        <v>1</v>
      </c>
      <c r="O3244" t="s">
        <v>8269</v>
      </c>
    </row>
    <row r="3245" spans="1:15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12">
        <f t="shared" si="50"/>
        <v>42286</v>
      </c>
      <c r="K3245">
        <v>1442283562</v>
      </c>
      <c r="L3245" t="b">
        <v>1</v>
      </c>
      <c r="M3245">
        <v>71</v>
      </c>
      <c r="N3245" t="b">
        <v>1</v>
      </c>
      <c r="O3245" t="s">
        <v>8269</v>
      </c>
    </row>
    <row r="3246" spans="1:15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12">
        <f t="shared" si="50"/>
        <v>42705.735902777778</v>
      </c>
      <c r="K3246">
        <v>1478018382</v>
      </c>
      <c r="L3246" t="b">
        <v>0</v>
      </c>
      <c r="M3246">
        <v>69</v>
      </c>
      <c r="N3246" t="b">
        <v>1</v>
      </c>
      <c r="O3246" t="s">
        <v>8269</v>
      </c>
    </row>
    <row r="3247" spans="1:15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12">
        <f t="shared" si="50"/>
        <v>42167.083333333328</v>
      </c>
      <c r="K3247">
        <v>1431354258</v>
      </c>
      <c r="L3247" t="b">
        <v>0</v>
      </c>
      <c r="M3247">
        <v>270</v>
      </c>
      <c r="N3247" t="b">
        <v>1</v>
      </c>
      <c r="O3247" t="s">
        <v>8269</v>
      </c>
    </row>
    <row r="3248" spans="1:15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12">
        <f t="shared" si="50"/>
        <v>42259.165972222225</v>
      </c>
      <c r="K3248">
        <v>1439551200</v>
      </c>
      <c r="L3248" t="b">
        <v>1</v>
      </c>
      <c r="M3248">
        <v>193</v>
      </c>
      <c r="N3248" t="b">
        <v>1</v>
      </c>
      <c r="O3248" t="s">
        <v>8269</v>
      </c>
    </row>
    <row r="3249" spans="1:15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12">
        <f t="shared" si="50"/>
        <v>42197.434166666666</v>
      </c>
      <c r="K3249">
        <v>1434104712</v>
      </c>
      <c r="L3249" t="b">
        <v>1</v>
      </c>
      <c r="M3249">
        <v>57</v>
      </c>
      <c r="N3249" t="b">
        <v>1</v>
      </c>
      <c r="O3249" t="s">
        <v>8269</v>
      </c>
    </row>
    <row r="3250" spans="1:15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12">
        <f t="shared" si="50"/>
        <v>42098.846724537041</v>
      </c>
      <c r="K3250">
        <v>1425590357</v>
      </c>
      <c r="L3250" t="b">
        <v>1</v>
      </c>
      <c r="M3250">
        <v>200</v>
      </c>
      <c r="N3250" t="b">
        <v>1</v>
      </c>
      <c r="O3250" t="s">
        <v>8269</v>
      </c>
    </row>
    <row r="3251" spans="1:15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12">
        <f t="shared" si="50"/>
        <v>42175.746689814812</v>
      </c>
      <c r="K3251">
        <v>1432230914</v>
      </c>
      <c r="L3251" t="b">
        <v>1</v>
      </c>
      <c r="M3251">
        <v>88</v>
      </c>
      <c r="N3251" t="b">
        <v>1</v>
      </c>
      <c r="O3251" t="s">
        <v>8269</v>
      </c>
    </row>
    <row r="3252" spans="1:15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12">
        <f t="shared" si="50"/>
        <v>41948.783842592595</v>
      </c>
      <c r="K3252">
        <v>1412617724</v>
      </c>
      <c r="L3252" t="b">
        <v>1</v>
      </c>
      <c r="M3252">
        <v>213</v>
      </c>
      <c r="N3252" t="b">
        <v>1</v>
      </c>
      <c r="O3252" t="s">
        <v>8269</v>
      </c>
    </row>
    <row r="3253" spans="1:15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12">
        <f t="shared" si="50"/>
        <v>42176.731087962966</v>
      </c>
      <c r="K3253">
        <v>1432315966</v>
      </c>
      <c r="L3253" t="b">
        <v>1</v>
      </c>
      <c r="M3253">
        <v>20</v>
      </c>
      <c r="N3253" t="b">
        <v>1</v>
      </c>
      <c r="O3253" t="s">
        <v>8269</v>
      </c>
    </row>
    <row r="3254" spans="1:15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12">
        <f t="shared" si="50"/>
        <v>42620.472685185188</v>
      </c>
      <c r="K3254">
        <v>1470655240</v>
      </c>
      <c r="L3254" t="b">
        <v>1</v>
      </c>
      <c r="M3254">
        <v>50</v>
      </c>
      <c r="N3254" t="b">
        <v>1</v>
      </c>
      <c r="O3254" t="s">
        <v>8269</v>
      </c>
    </row>
    <row r="3255" spans="1:15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12">
        <f t="shared" si="50"/>
        <v>42621.15625</v>
      </c>
      <c r="K3255">
        <v>1471701028</v>
      </c>
      <c r="L3255" t="b">
        <v>1</v>
      </c>
      <c r="M3255">
        <v>115</v>
      </c>
      <c r="N3255" t="b">
        <v>1</v>
      </c>
      <c r="O3255" t="s">
        <v>8269</v>
      </c>
    </row>
    <row r="3256" spans="1:15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12">
        <f t="shared" si="50"/>
        <v>42089.044085648144</v>
      </c>
      <c r="K3256">
        <v>1424743409</v>
      </c>
      <c r="L3256" t="b">
        <v>1</v>
      </c>
      <c r="M3256">
        <v>186</v>
      </c>
      <c r="N3256" t="b">
        <v>1</v>
      </c>
      <c r="O3256" t="s">
        <v>8269</v>
      </c>
    </row>
    <row r="3257" spans="1:15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12">
        <f t="shared" si="50"/>
        <v>41919.768229166664</v>
      </c>
      <c r="K3257">
        <v>1410114375</v>
      </c>
      <c r="L3257" t="b">
        <v>1</v>
      </c>
      <c r="M3257">
        <v>18</v>
      </c>
      <c r="N3257" t="b">
        <v>1</v>
      </c>
      <c r="O3257" t="s">
        <v>8269</v>
      </c>
    </row>
    <row r="3258" spans="1:15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12">
        <f t="shared" si="50"/>
        <v>42166.165972222225</v>
      </c>
      <c r="K3258">
        <v>1432129577</v>
      </c>
      <c r="L3258" t="b">
        <v>1</v>
      </c>
      <c r="M3258">
        <v>176</v>
      </c>
      <c r="N3258" t="b">
        <v>1</v>
      </c>
      <c r="O3258" t="s">
        <v>8269</v>
      </c>
    </row>
    <row r="3259" spans="1:15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12">
        <f t="shared" si="50"/>
        <v>42788.559629629628</v>
      </c>
      <c r="K3259">
        <v>1485177952</v>
      </c>
      <c r="L3259" t="b">
        <v>0</v>
      </c>
      <c r="M3259">
        <v>41</v>
      </c>
      <c r="N3259" t="b">
        <v>1</v>
      </c>
      <c r="O3259" t="s">
        <v>8269</v>
      </c>
    </row>
    <row r="3260" spans="1:15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12">
        <f t="shared" si="50"/>
        <v>42012.887280092589</v>
      </c>
      <c r="K3260">
        <v>1418159861</v>
      </c>
      <c r="L3260" t="b">
        <v>1</v>
      </c>
      <c r="M3260">
        <v>75</v>
      </c>
      <c r="N3260" t="b">
        <v>1</v>
      </c>
      <c r="O3260" t="s">
        <v>8269</v>
      </c>
    </row>
    <row r="3261" spans="1:15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12">
        <f t="shared" si="50"/>
        <v>42644.165972222225</v>
      </c>
      <c r="K3261">
        <v>1472753745</v>
      </c>
      <c r="L3261" t="b">
        <v>1</v>
      </c>
      <c r="M3261">
        <v>97</v>
      </c>
      <c r="N3261" t="b">
        <v>1</v>
      </c>
      <c r="O3261" t="s">
        <v>8269</v>
      </c>
    </row>
    <row r="3262" spans="1:15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12">
        <f t="shared" si="50"/>
        <v>42338.714328703703</v>
      </c>
      <c r="K3262">
        <v>1445875718</v>
      </c>
      <c r="L3262" t="b">
        <v>1</v>
      </c>
      <c r="M3262">
        <v>73</v>
      </c>
      <c r="N3262" t="b">
        <v>1</v>
      </c>
      <c r="O3262" t="s">
        <v>8269</v>
      </c>
    </row>
    <row r="3263" spans="1:15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12">
        <f t="shared" si="50"/>
        <v>42201.725416666668</v>
      </c>
      <c r="K3263">
        <v>1434475476</v>
      </c>
      <c r="L3263" t="b">
        <v>1</v>
      </c>
      <c r="M3263">
        <v>49</v>
      </c>
      <c r="N3263" t="b">
        <v>1</v>
      </c>
      <c r="O3263" t="s">
        <v>8269</v>
      </c>
    </row>
    <row r="3264" spans="1:15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12">
        <f t="shared" si="50"/>
        <v>41995.166666666672</v>
      </c>
      <c r="K3264">
        <v>1416555262</v>
      </c>
      <c r="L3264" t="b">
        <v>1</v>
      </c>
      <c r="M3264">
        <v>134</v>
      </c>
      <c r="N3264" t="b">
        <v>1</v>
      </c>
      <c r="O3264" t="s">
        <v>8269</v>
      </c>
    </row>
    <row r="3265" spans="1:15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12">
        <f t="shared" si="50"/>
        <v>42307.875</v>
      </c>
      <c r="K3265">
        <v>1444220588</v>
      </c>
      <c r="L3265" t="b">
        <v>1</v>
      </c>
      <c r="M3265">
        <v>68</v>
      </c>
      <c r="N3265" t="b">
        <v>1</v>
      </c>
      <c r="O3265" t="s">
        <v>8269</v>
      </c>
    </row>
    <row r="3266" spans="1:15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12">
        <f t="shared" si="50"/>
        <v>42032.916666666672</v>
      </c>
      <c r="K3266">
        <v>1421089938</v>
      </c>
      <c r="L3266" t="b">
        <v>1</v>
      </c>
      <c r="M3266">
        <v>49</v>
      </c>
      <c r="N3266" t="b">
        <v>1</v>
      </c>
      <c r="O3266" t="s">
        <v>8269</v>
      </c>
    </row>
    <row r="3267" spans="1:15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12">
        <f t="shared" ref="J3267:J3330" si="51">(I3267/86400)+DATE(1970,1,1)</f>
        <v>42341.708333333328</v>
      </c>
      <c r="K3267">
        <v>1446570315</v>
      </c>
      <c r="L3267" t="b">
        <v>1</v>
      </c>
      <c r="M3267">
        <v>63</v>
      </c>
      <c r="N3267" t="b">
        <v>1</v>
      </c>
      <c r="O3267" t="s">
        <v>8269</v>
      </c>
    </row>
    <row r="3268" spans="1:15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12">
        <f t="shared" si="51"/>
        <v>42167.875</v>
      </c>
      <c r="K3268">
        <v>1431435122</v>
      </c>
      <c r="L3268" t="b">
        <v>1</v>
      </c>
      <c r="M3268">
        <v>163</v>
      </c>
      <c r="N3268" t="b">
        <v>1</v>
      </c>
      <c r="O3268" t="s">
        <v>8269</v>
      </c>
    </row>
    <row r="3269" spans="1:15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12">
        <f t="shared" si="51"/>
        <v>42202.757638888885</v>
      </c>
      <c r="K3269">
        <v>1434564660</v>
      </c>
      <c r="L3269" t="b">
        <v>1</v>
      </c>
      <c r="M3269">
        <v>288</v>
      </c>
      <c r="N3269" t="b">
        <v>1</v>
      </c>
      <c r="O3269" t="s">
        <v>8269</v>
      </c>
    </row>
    <row r="3270" spans="1:15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12">
        <f t="shared" si="51"/>
        <v>42606.90425925926</v>
      </c>
      <c r="K3270">
        <v>1470692528</v>
      </c>
      <c r="L3270" t="b">
        <v>1</v>
      </c>
      <c r="M3270">
        <v>42</v>
      </c>
      <c r="N3270" t="b">
        <v>1</v>
      </c>
      <c r="O3270" t="s">
        <v>8269</v>
      </c>
    </row>
    <row r="3271" spans="1:15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12">
        <f t="shared" si="51"/>
        <v>42171.458333333328</v>
      </c>
      <c r="K3271">
        <v>1431509397</v>
      </c>
      <c r="L3271" t="b">
        <v>1</v>
      </c>
      <c r="M3271">
        <v>70</v>
      </c>
      <c r="N3271" t="b">
        <v>1</v>
      </c>
      <c r="O3271" t="s">
        <v>8269</v>
      </c>
    </row>
    <row r="3272" spans="1:15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12">
        <f t="shared" si="51"/>
        <v>42197.533159722225</v>
      </c>
      <c r="K3272">
        <v>1434113265</v>
      </c>
      <c r="L3272" t="b">
        <v>1</v>
      </c>
      <c r="M3272">
        <v>30</v>
      </c>
      <c r="N3272" t="b">
        <v>1</v>
      </c>
      <c r="O3272" t="s">
        <v>8269</v>
      </c>
    </row>
    <row r="3273" spans="1:15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12">
        <f t="shared" si="51"/>
        <v>41945.478877314818</v>
      </c>
      <c r="K3273">
        <v>1412332175</v>
      </c>
      <c r="L3273" t="b">
        <v>1</v>
      </c>
      <c r="M3273">
        <v>51</v>
      </c>
      <c r="N3273" t="b">
        <v>1</v>
      </c>
      <c r="O3273" t="s">
        <v>8269</v>
      </c>
    </row>
    <row r="3274" spans="1:15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12">
        <f t="shared" si="51"/>
        <v>42314.541770833333</v>
      </c>
      <c r="K3274">
        <v>1444219209</v>
      </c>
      <c r="L3274" t="b">
        <v>1</v>
      </c>
      <c r="M3274">
        <v>145</v>
      </c>
      <c r="N3274" t="b">
        <v>1</v>
      </c>
      <c r="O3274" t="s">
        <v>8269</v>
      </c>
    </row>
    <row r="3275" spans="1:15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12">
        <f t="shared" si="51"/>
        <v>42627.791666666672</v>
      </c>
      <c r="K3275">
        <v>1472498042</v>
      </c>
      <c r="L3275" t="b">
        <v>1</v>
      </c>
      <c r="M3275">
        <v>21</v>
      </c>
      <c r="N3275" t="b">
        <v>1</v>
      </c>
      <c r="O3275" t="s">
        <v>8269</v>
      </c>
    </row>
    <row r="3276" spans="1:15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12">
        <f t="shared" si="51"/>
        <v>42444.875</v>
      </c>
      <c r="K3276">
        <v>1454259272</v>
      </c>
      <c r="L3276" t="b">
        <v>1</v>
      </c>
      <c r="M3276">
        <v>286</v>
      </c>
      <c r="N3276" t="b">
        <v>1</v>
      </c>
      <c r="O3276" t="s">
        <v>8269</v>
      </c>
    </row>
    <row r="3277" spans="1:15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12">
        <f t="shared" si="51"/>
        <v>42044.1875</v>
      </c>
      <c r="K3277">
        <v>1421183271</v>
      </c>
      <c r="L3277" t="b">
        <v>1</v>
      </c>
      <c r="M3277">
        <v>12</v>
      </c>
      <c r="N3277" t="b">
        <v>1</v>
      </c>
      <c r="O3277" t="s">
        <v>8269</v>
      </c>
    </row>
    <row r="3278" spans="1:15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12">
        <f t="shared" si="51"/>
        <v>42461.165972222225</v>
      </c>
      <c r="K3278">
        <v>1456526879</v>
      </c>
      <c r="L3278" t="b">
        <v>1</v>
      </c>
      <c r="M3278">
        <v>100</v>
      </c>
      <c r="N3278" t="b">
        <v>1</v>
      </c>
      <c r="O3278" t="s">
        <v>8269</v>
      </c>
    </row>
    <row r="3279" spans="1:15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12">
        <f t="shared" si="51"/>
        <v>41961.724606481483</v>
      </c>
      <c r="K3279">
        <v>1413735806</v>
      </c>
      <c r="L3279" t="b">
        <v>1</v>
      </c>
      <c r="M3279">
        <v>100</v>
      </c>
      <c r="N3279" t="b">
        <v>1</v>
      </c>
      <c r="O3279" t="s">
        <v>8269</v>
      </c>
    </row>
    <row r="3280" spans="1:15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12">
        <f t="shared" si="51"/>
        <v>42154.848414351851</v>
      </c>
      <c r="K3280">
        <v>1430425303</v>
      </c>
      <c r="L3280" t="b">
        <v>1</v>
      </c>
      <c r="M3280">
        <v>34</v>
      </c>
      <c r="N3280" t="b">
        <v>1</v>
      </c>
      <c r="O3280" t="s">
        <v>8269</v>
      </c>
    </row>
    <row r="3281" spans="1:15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12">
        <f t="shared" si="51"/>
        <v>42461.06086805556</v>
      </c>
      <c r="K3281">
        <v>1456885659</v>
      </c>
      <c r="L3281" t="b">
        <v>0</v>
      </c>
      <c r="M3281">
        <v>63</v>
      </c>
      <c r="N3281" t="b">
        <v>1</v>
      </c>
      <c r="O3281" t="s">
        <v>8269</v>
      </c>
    </row>
    <row r="3282" spans="1:15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12">
        <f t="shared" si="51"/>
        <v>42156.208333333328</v>
      </c>
      <c r="K3282">
        <v>1430158198</v>
      </c>
      <c r="L3282" t="b">
        <v>0</v>
      </c>
      <c r="M3282">
        <v>30</v>
      </c>
      <c r="N3282" t="b">
        <v>1</v>
      </c>
      <c r="O3282" t="s">
        <v>8269</v>
      </c>
    </row>
    <row r="3283" spans="1:15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12">
        <f t="shared" si="51"/>
        <v>42249.019733796296</v>
      </c>
      <c r="K3283">
        <v>1438561705</v>
      </c>
      <c r="L3283" t="b">
        <v>0</v>
      </c>
      <c r="M3283">
        <v>47</v>
      </c>
      <c r="N3283" t="b">
        <v>1</v>
      </c>
      <c r="O3283" t="s">
        <v>8269</v>
      </c>
    </row>
    <row r="3284" spans="1:15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12">
        <f t="shared" si="51"/>
        <v>42489.19430555556</v>
      </c>
      <c r="K3284">
        <v>1458103188</v>
      </c>
      <c r="L3284" t="b">
        <v>0</v>
      </c>
      <c r="M3284">
        <v>237</v>
      </c>
      <c r="N3284" t="b">
        <v>1</v>
      </c>
      <c r="O3284" t="s">
        <v>8269</v>
      </c>
    </row>
    <row r="3285" spans="1:15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12">
        <f t="shared" si="51"/>
        <v>42410.875</v>
      </c>
      <c r="K3285">
        <v>1452448298</v>
      </c>
      <c r="L3285" t="b">
        <v>0</v>
      </c>
      <c r="M3285">
        <v>47</v>
      </c>
      <c r="N3285" t="b">
        <v>1</v>
      </c>
      <c r="O3285" t="s">
        <v>8269</v>
      </c>
    </row>
    <row r="3286" spans="1:15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12">
        <f t="shared" si="51"/>
        <v>42398.249305555553</v>
      </c>
      <c r="K3286">
        <v>1452546853</v>
      </c>
      <c r="L3286" t="b">
        <v>0</v>
      </c>
      <c r="M3286">
        <v>15</v>
      </c>
      <c r="N3286" t="b">
        <v>1</v>
      </c>
      <c r="O3286" t="s">
        <v>8269</v>
      </c>
    </row>
    <row r="3287" spans="1:15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12">
        <f t="shared" si="51"/>
        <v>42794.208333333328</v>
      </c>
      <c r="K3287">
        <v>1485556626</v>
      </c>
      <c r="L3287" t="b">
        <v>0</v>
      </c>
      <c r="M3287">
        <v>81</v>
      </c>
      <c r="N3287" t="b">
        <v>1</v>
      </c>
      <c r="O3287" t="s">
        <v>8269</v>
      </c>
    </row>
    <row r="3288" spans="1:15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12">
        <f t="shared" si="51"/>
        <v>42597.840069444443</v>
      </c>
      <c r="K3288">
        <v>1468699782</v>
      </c>
      <c r="L3288" t="b">
        <v>0</v>
      </c>
      <c r="M3288">
        <v>122</v>
      </c>
      <c r="N3288" t="b">
        <v>1</v>
      </c>
      <c r="O3288" t="s">
        <v>8269</v>
      </c>
    </row>
    <row r="3289" spans="1:15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12">
        <f t="shared" si="51"/>
        <v>42336.750324074077</v>
      </c>
      <c r="K3289">
        <v>1446573628</v>
      </c>
      <c r="L3289" t="b">
        <v>0</v>
      </c>
      <c r="M3289">
        <v>34</v>
      </c>
      <c r="N3289" t="b">
        <v>1</v>
      </c>
      <c r="O3289" t="s">
        <v>8269</v>
      </c>
    </row>
    <row r="3290" spans="1:15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12">
        <f t="shared" si="51"/>
        <v>42541.958333333328</v>
      </c>
      <c r="K3290">
        <v>1463337315</v>
      </c>
      <c r="L3290" t="b">
        <v>0</v>
      </c>
      <c r="M3290">
        <v>207</v>
      </c>
      <c r="N3290" t="b">
        <v>1</v>
      </c>
      <c r="O3290" t="s">
        <v>8269</v>
      </c>
    </row>
    <row r="3291" spans="1:15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12">
        <f t="shared" si="51"/>
        <v>42786.368078703701</v>
      </c>
      <c r="K3291">
        <v>1485161402</v>
      </c>
      <c r="L3291" t="b">
        <v>0</v>
      </c>
      <c r="M3291">
        <v>25</v>
      </c>
      <c r="N3291" t="b">
        <v>1</v>
      </c>
      <c r="O3291" t="s">
        <v>8269</v>
      </c>
    </row>
    <row r="3292" spans="1:15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12">
        <f t="shared" si="51"/>
        <v>42805.51494212963</v>
      </c>
      <c r="K3292">
        <v>1486642891</v>
      </c>
      <c r="L3292" t="b">
        <v>0</v>
      </c>
      <c r="M3292">
        <v>72</v>
      </c>
      <c r="N3292" t="b">
        <v>1</v>
      </c>
      <c r="O3292" t="s">
        <v>8269</v>
      </c>
    </row>
    <row r="3293" spans="1:15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12">
        <f t="shared" si="51"/>
        <v>42264.165972222225</v>
      </c>
      <c r="K3293">
        <v>1439743900</v>
      </c>
      <c r="L3293" t="b">
        <v>0</v>
      </c>
      <c r="M3293">
        <v>14</v>
      </c>
      <c r="N3293" t="b">
        <v>1</v>
      </c>
      <c r="O3293" t="s">
        <v>8269</v>
      </c>
    </row>
    <row r="3294" spans="1:15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12">
        <f t="shared" si="51"/>
        <v>42342.811898148153</v>
      </c>
      <c r="K3294">
        <v>1444069748</v>
      </c>
      <c r="L3294" t="b">
        <v>0</v>
      </c>
      <c r="M3294">
        <v>15</v>
      </c>
      <c r="N3294" t="b">
        <v>1</v>
      </c>
      <c r="O3294" t="s">
        <v>8269</v>
      </c>
    </row>
    <row r="3295" spans="1:15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12">
        <f t="shared" si="51"/>
        <v>42798.425370370373</v>
      </c>
      <c r="K3295">
        <v>1486030352</v>
      </c>
      <c r="L3295" t="b">
        <v>0</v>
      </c>
      <c r="M3295">
        <v>91</v>
      </c>
      <c r="N3295" t="b">
        <v>1</v>
      </c>
      <c r="O3295" t="s">
        <v>8269</v>
      </c>
    </row>
    <row r="3296" spans="1:15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12">
        <f t="shared" si="51"/>
        <v>42171.541134259256</v>
      </c>
      <c r="K3296">
        <v>1431867554</v>
      </c>
      <c r="L3296" t="b">
        <v>0</v>
      </c>
      <c r="M3296">
        <v>24</v>
      </c>
      <c r="N3296" t="b">
        <v>1</v>
      </c>
      <c r="O3296" t="s">
        <v>8269</v>
      </c>
    </row>
    <row r="3297" spans="1:15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12">
        <f t="shared" si="51"/>
        <v>42639.442465277782</v>
      </c>
      <c r="K3297">
        <v>1472294229</v>
      </c>
      <c r="L3297" t="b">
        <v>0</v>
      </c>
      <c r="M3297">
        <v>27</v>
      </c>
      <c r="N3297" t="b">
        <v>1</v>
      </c>
      <c r="O3297" t="s">
        <v>8269</v>
      </c>
    </row>
    <row r="3298" spans="1:15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12">
        <f t="shared" si="51"/>
        <v>42330.916666666672</v>
      </c>
      <c r="K3298">
        <v>1446401372</v>
      </c>
      <c r="L3298" t="b">
        <v>0</v>
      </c>
      <c r="M3298">
        <v>47</v>
      </c>
      <c r="N3298" t="b">
        <v>1</v>
      </c>
      <c r="O3298" t="s">
        <v>8269</v>
      </c>
    </row>
    <row r="3299" spans="1:15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12">
        <f t="shared" si="51"/>
        <v>42212.957638888889</v>
      </c>
      <c r="K3299">
        <v>1436380256</v>
      </c>
      <c r="L3299" t="b">
        <v>0</v>
      </c>
      <c r="M3299">
        <v>44</v>
      </c>
      <c r="N3299" t="b">
        <v>1</v>
      </c>
      <c r="O3299" t="s">
        <v>8269</v>
      </c>
    </row>
    <row r="3300" spans="1:15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12">
        <f t="shared" si="51"/>
        <v>42260</v>
      </c>
      <c r="K3300">
        <v>1440370768</v>
      </c>
      <c r="L3300" t="b">
        <v>0</v>
      </c>
      <c r="M3300">
        <v>72</v>
      </c>
      <c r="N3300" t="b">
        <v>1</v>
      </c>
      <c r="O3300" t="s">
        <v>8269</v>
      </c>
    </row>
    <row r="3301" spans="1:15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12">
        <f t="shared" si="51"/>
        <v>42291.917395833334</v>
      </c>
      <c r="K3301">
        <v>1442268063</v>
      </c>
      <c r="L3301" t="b">
        <v>0</v>
      </c>
      <c r="M3301">
        <v>63</v>
      </c>
      <c r="N3301" t="b">
        <v>1</v>
      </c>
      <c r="O3301" t="s">
        <v>8269</v>
      </c>
    </row>
    <row r="3302" spans="1:15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12">
        <f t="shared" si="51"/>
        <v>42123.743773148148</v>
      </c>
      <c r="K3302">
        <v>1428515462</v>
      </c>
      <c r="L3302" t="b">
        <v>0</v>
      </c>
      <c r="M3302">
        <v>88</v>
      </c>
      <c r="N3302" t="b">
        <v>1</v>
      </c>
      <c r="O3302" t="s">
        <v>8269</v>
      </c>
    </row>
    <row r="3303" spans="1:15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12">
        <f t="shared" si="51"/>
        <v>42583.290972222225</v>
      </c>
      <c r="K3303">
        <v>1466185176</v>
      </c>
      <c r="L3303" t="b">
        <v>0</v>
      </c>
      <c r="M3303">
        <v>70</v>
      </c>
      <c r="N3303" t="b">
        <v>1</v>
      </c>
      <c r="O3303" t="s">
        <v>8269</v>
      </c>
    </row>
    <row r="3304" spans="1:15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12">
        <f t="shared" si="51"/>
        <v>42711.35157407407</v>
      </c>
      <c r="K3304">
        <v>1478507176</v>
      </c>
      <c r="L3304" t="b">
        <v>0</v>
      </c>
      <c r="M3304">
        <v>50</v>
      </c>
      <c r="N3304" t="b">
        <v>1</v>
      </c>
      <c r="O3304" t="s">
        <v>8269</v>
      </c>
    </row>
    <row r="3305" spans="1:15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12">
        <f t="shared" si="51"/>
        <v>42091.609768518523</v>
      </c>
      <c r="K3305">
        <v>1424533084</v>
      </c>
      <c r="L3305" t="b">
        <v>0</v>
      </c>
      <c r="M3305">
        <v>35</v>
      </c>
      <c r="N3305" t="b">
        <v>1</v>
      </c>
      <c r="O3305" t="s">
        <v>8269</v>
      </c>
    </row>
    <row r="3306" spans="1:15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12">
        <f t="shared" si="51"/>
        <v>42726.624444444446</v>
      </c>
      <c r="K3306">
        <v>1479826752</v>
      </c>
      <c r="L3306" t="b">
        <v>0</v>
      </c>
      <c r="M3306">
        <v>175</v>
      </c>
      <c r="N3306" t="b">
        <v>1</v>
      </c>
      <c r="O3306" t="s">
        <v>8269</v>
      </c>
    </row>
    <row r="3307" spans="1:15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12">
        <f t="shared" si="51"/>
        <v>42216.855879629627</v>
      </c>
      <c r="K3307">
        <v>1435782748</v>
      </c>
      <c r="L3307" t="b">
        <v>0</v>
      </c>
      <c r="M3307">
        <v>20</v>
      </c>
      <c r="N3307" t="b">
        <v>1</v>
      </c>
      <c r="O3307" t="s">
        <v>8269</v>
      </c>
    </row>
    <row r="3308" spans="1:15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12">
        <f t="shared" si="51"/>
        <v>42531.125</v>
      </c>
      <c r="K3308">
        <v>1462252542</v>
      </c>
      <c r="L3308" t="b">
        <v>0</v>
      </c>
      <c r="M3308">
        <v>54</v>
      </c>
      <c r="N3308" t="b">
        <v>1</v>
      </c>
      <c r="O3308" t="s">
        <v>8269</v>
      </c>
    </row>
    <row r="3309" spans="1:15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12">
        <f t="shared" si="51"/>
        <v>42505.057164351849</v>
      </c>
      <c r="K3309">
        <v>1460683339</v>
      </c>
      <c r="L3309" t="b">
        <v>0</v>
      </c>
      <c r="M3309">
        <v>20</v>
      </c>
      <c r="N3309" t="b">
        <v>1</v>
      </c>
      <c r="O3309" t="s">
        <v>8269</v>
      </c>
    </row>
    <row r="3310" spans="1:15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12">
        <f t="shared" si="51"/>
        <v>42473.876909722225</v>
      </c>
      <c r="K3310">
        <v>1458766965</v>
      </c>
      <c r="L3310" t="b">
        <v>0</v>
      </c>
      <c r="M3310">
        <v>57</v>
      </c>
      <c r="N3310" t="b">
        <v>1</v>
      </c>
      <c r="O3310" t="s">
        <v>8269</v>
      </c>
    </row>
    <row r="3311" spans="1:15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12">
        <f t="shared" si="51"/>
        <v>42659.650208333333</v>
      </c>
      <c r="K3311">
        <v>1473953778</v>
      </c>
      <c r="L3311" t="b">
        <v>0</v>
      </c>
      <c r="M3311">
        <v>31</v>
      </c>
      <c r="N3311" t="b">
        <v>1</v>
      </c>
      <c r="O3311" t="s">
        <v>8269</v>
      </c>
    </row>
    <row r="3312" spans="1:15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12">
        <f t="shared" si="51"/>
        <v>42283.928530092591</v>
      </c>
      <c r="K3312">
        <v>1441577825</v>
      </c>
      <c r="L3312" t="b">
        <v>0</v>
      </c>
      <c r="M3312">
        <v>31</v>
      </c>
      <c r="N3312" t="b">
        <v>1</v>
      </c>
      <c r="O3312" t="s">
        <v>8269</v>
      </c>
    </row>
    <row r="3313" spans="1:15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12">
        <f t="shared" si="51"/>
        <v>42294.29178240741</v>
      </c>
      <c r="K3313">
        <v>1442473210</v>
      </c>
      <c r="L3313" t="b">
        <v>0</v>
      </c>
      <c r="M3313">
        <v>45</v>
      </c>
      <c r="N3313" t="b">
        <v>1</v>
      </c>
      <c r="O3313" t="s">
        <v>8269</v>
      </c>
    </row>
    <row r="3314" spans="1:15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12">
        <f t="shared" si="51"/>
        <v>42685.916666666672</v>
      </c>
      <c r="K3314">
        <v>1477077946</v>
      </c>
      <c r="L3314" t="b">
        <v>0</v>
      </c>
      <c r="M3314">
        <v>41</v>
      </c>
      <c r="N3314" t="b">
        <v>1</v>
      </c>
      <c r="O3314" t="s">
        <v>8269</v>
      </c>
    </row>
    <row r="3315" spans="1:15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12">
        <f t="shared" si="51"/>
        <v>42396.041666666672</v>
      </c>
      <c r="K3315">
        <v>1452664317</v>
      </c>
      <c r="L3315" t="b">
        <v>0</v>
      </c>
      <c r="M3315">
        <v>29</v>
      </c>
      <c r="N3315" t="b">
        <v>1</v>
      </c>
      <c r="O3315" t="s">
        <v>8269</v>
      </c>
    </row>
    <row r="3316" spans="1:15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12">
        <f t="shared" si="51"/>
        <v>42132.836805555555</v>
      </c>
      <c r="K3316">
        <v>1428733511</v>
      </c>
      <c r="L3316" t="b">
        <v>0</v>
      </c>
      <c r="M3316">
        <v>58</v>
      </c>
      <c r="N3316" t="b">
        <v>1</v>
      </c>
      <c r="O3316" t="s">
        <v>8269</v>
      </c>
    </row>
    <row r="3317" spans="1:15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12">
        <f t="shared" si="51"/>
        <v>42496.303715277776</v>
      </c>
      <c r="K3317">
        <v>1459927041</v>
      </c>
      <c r="L3317" t="b">
        <v>0</v>
      </c>
      <c r="M3317">
        <v>89</v>
      </c>
      <c r="N3317" t="b">
        <v>1</v>
      </c>
      <c r="O3317" t="s">
        <v>8269</v>
      </c>
    </row>
    <row r="3318" spans="1:15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12">
        <f t="shared" si="51"/>
        <v>41859.579166666663</v>
      </c>
      <c r="K3318">
        <v>1404680075</v>
      </c>
      <c r="L3318" t="b">
        <v>0</v>
      </c>
      <c r="M3318">
        <v>125</v>
      </c>
      <c r="N3318" t="b">
        <v>1</v>
      </c>
      <c r="O3318" t="s">
        <v>8269</v>
      </c>
    </row>
    <row r="3319" spans="1:15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12">
        <f t="shared" si="51"/>
        <v>42529.039629629631</v>
      </c>
      <c r="K3319">
        <v>1462755424</v>
      </c>
      <c r="L3319" t="b">
        <v>0</v>
      </c>
      <c r="M3319">
        <v>18</v>
      </c>
      <c r="N3319" t="b">
        <v>1</v>
      </c>
      <c r="O3319" t="s">
        <v>8269</v>
      </c>
    </row>
    <row r="3320" spans="1:15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12">
        <f t="shared" si="51"/>
        <v>42471.104166666672</v>
      </c>
      <c r="K3320">
        <v>1456902893</v>
      </c>
      <c r="L3320" t="b">
        <v>0</v>
      </c>
      <c r="M3320">
        <v>32</v>
      </c>
      <c r="N3320" t="b">
        <v>1</v>
      </c>
      <c r="O3320" t="s">
        <v>8269</v>
      </c>
    </row>
    <row r="3321" spans="1:15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12">
        <f t="shared" si="51"/>
        <v>42035.585486111115</v>
      </c>
      <c r="K3321">
        <v>1418824986</v>
      </c>
      <c r="L3321" t="b">
        <v>0</v>
      </c>
      <c r="M3321">
        <v>16</v>
      </c>
      <c r="N3321" t="b">
        <v>1</v>
      </c>
      <c r="O3321" t="s">
        <v>8269</v>
      </c>
    </row>
    <row r="3322" spans="1:15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12">
        <f t="shared" si="51"/>
        <v>42543.045798611114</v>
      </c>
      <c r="K3322">
        <v>1463965557</v>
      </c>
      <c r="L3322" t="b">
        <v>0</v>
      </c>
      <c r="M3322">
        <v>38</v>
      </c>
      <c r="N3322" t="b">
        <v>1</v>
      </c>
      <c r="O3322" t="s">
        <v>8269</v>
      </c>
    </row>
    <row r="3323" spans="1:15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12">
        <f t="shared" si="51"/>
        <v>41928.165972222225</v>
      </c>
      <c r="K3323">
        <v>1412216665</v>
      </c>
      <c r="L3323" t="b">
        <v>0</v>
      </c>
      <c r="M3323">
        <v>15</v>
      </c>
      <c r="N3323" t="b">
        <v>1</v>
      </c>
      <c r="O3323" t="s">
        <v>8269</v>
      </c>
    </row>
    <row r="3324" spans="1:15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12">
        <f t="shared" si="51"/>
        <v>42543.163194444445</v>
      </c>
      <c r="K3324">
        <v>1464653696</v>
      </c>
      <c r="L3324" t="b">
        <v>0</v>
      </c>
      <c r="M3324">
        <v>23</v>
      </c>
      <c r="N3324" t="b">
        <v>1</v>
      </c>
      <c r="O3324" t="s">
        <v>8269</v>
      </c>
    </row>
    <row r="3325" spans="1:15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12">
        <f t="shared" si="51"/>
        <v>42638.36583333333</v>
      </c>
      <c r="K3325">
        <v>1472201208</v>
      </c>
      <c r="L3325" t="b">
        <v>0</v>
      </c>
      <c r="M3325">
        <v>49</v>
      </c>
      <c r="N3325" t="b">
        <v>1</v>
      </c>
      <c r="O3325" t="s">
        <v>8269</v>
      </c>
    </row>
    <row r="3326" spans="1:15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12">
        <f t="shared" si="51"/>
        <v>42526.58321759259</v>
      </c>
      <c r="K3326">
        <v>1463925590</v>
      </c>
      <c r="L3326" t="b">
        <v>0</v>
      </c>
      <c r="M3326">
        <v>10</v>
      </c>
      <c r="N3326" t="b">
        <v>1</v>
      </c>
      <c r="O3326" t="s">
        <v>8269</v>
      </c>
    </row>
    <row r="3327" spans="1:15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12">
        <f t="shared" si="51"/>
        <v>42099.743946759263</v>
      </c>
      <c r="K3327">
        <v>1425235877</v>
      </c>
      <c r="L3327" t="b">
        <v>0</v>
      </c>
      <c r="M3327">
        <v>15</v>
      </c>
      <c r="N3327" t="b">
        <v>1</v>
      </c>
      <c r="O3327" t="s">
        <v>8269</v>
      </c>
    </row>
    <row r="3328" spans="1:15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12">
        <f t="shared" si="51"/>
        <v>42071.67251157407</v>
      </c>
      <c r="K3328">
        <v>1423242505</v>
      </c>
      <c r="L3328" t="b">
        <v>0</v>
      </c>
      <c r="M3328">
        <v>57</v>
      </c>
      <c r="N3328" t="b">
        <v>1</v>
      </c>
      <c r="O3328" t="s">
        <v>8269</v>
      </c>
    </row>
    <row r="3329" spans="1:15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12">
        <f t="shared" si="51"/>
        <v>42498.374606481477</v>
      </c>
      <c r="K3329">
        <v>1460105966</v>
      </c>
      <c r="L3329" t="b">
        <v>0</v>
      </c>
      <c r="M3329">
        <v>33</v>
      </c>
      <c r="N3329" t="b">
        <v>1</v>
      </c>
      <c r="O3329" t="s">
        <v>8269</v>
      </c>
    </row>
    <row r="3330" spans="1:15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12">
        <f t="shared" si="51"/>
        <v>41825.041666666664</v>
      </c>
      <c r="K3330">
        <v>1404308883</v>
      </c>
      <c r="L3330" t="b">
        <v>0</v>
      </c>
      <c r="M3330">
        <v>9</v>
      </c>
      <c r="N3330" t="b">
        <v>1</v>
      </c>
      <c r="O3330" t="s">
        <v>8269</v>
      </c>
    </row>
    <row r="3331" spans="1:15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12">
        <f t="shared" ref="J3331:J3394" si="52">(I3331/86400)+DATE(1970,1,1)</f>
        <v>41847.958333333336</v>
      </c>
      <c r="K3331">
        <v>1405583108</v>
      </c>
      <c r="L3331" t="b">
        <v>0</v>
      </c>
      <c r="M3331">
        <v>26</v>
      </c>
      <c r="N3331" t="b">
        <v>1</v>
      </c>
      <c r="O3331" t="s">
        <v>8269</v>
      </c>
    </row>
    <row r="3332" spans="1:15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12">
        <f t="shared" si="52"/>
        <v>42095.845694444448</v>
      </c>
      <c r="K3332">
        <v>1425331068</v>
      </c>
      <c r="L3332" t="b">
        <v>0</v>
      </c>
      <c r="M3332">
        <v>69</v>
      </c>
      <c r="N3332" t="b">
        <v>1</v>
      </c>
      <c r="O3332" t="s">
        <v>8269</v>
      </c>
    </row>
    <row r="3333" spans="1:15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12">
        <f t="shared" si="52"/>
        <v>42283.697754629626</v>
      </c>
      <c r="K3333">
        <v>1441125886</v>
      </c>
      <c r="L3333" t="b">
        <v>0</v>
      </c>
      <c r="M3333">
        <v>65</v>
      </c>
      <c r="N3333" t="b">
        <v>1</v>
      </c>
      <c r="O3333" t="s">
        <v>8269</v>
      </c>
    </row>
    <row r="3334" spans="1:15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12">
        <f t="shared" si="52"/>
        <v>41839.860300925924</v>
      </c>
      <c r="K3334">
        <v>1403210330</v>
      </c>
      <c r="L3334" t="b">
        <v>0</v>
      </c>
      <c r="M3334">
        <v>83</v>
      </c>
      <c r="N3334" t="b">
        <v>1</v>
      </c>
      <c r="O3334" t="s">
        <v>8269</v>
      </c>
    </row>
    <row r="3335" spans="1:15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12">
        <f t="shared" si="52"/>
        <v>42170.676851851851</v>
      </c>
      <c r="K3335">
        <v>1432484080</v>
      </c>
      <c r="L3335" t="b">
        <v>0</v>
      </c>
      <c r="M3335">
        <v>111</v>
      </c>
      <c r="N3335" t="b">
        <v>1</v>
      </c>
      <c r="O3335" t="s">
        <v>8269</v>
      </c>
    </row>
    <row r="3336" spans="1:15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12">
        <f t="shared" si="52"/>
        <v>42215.521087962959</v>
      </c>
      <c r="K3336">
        <v>1435667422</v>
      </c>
      <c r="L3336" t="b">
        <v>0</v>
      </c>
      <c r="M3336">
        <v>46</v>
      </c>
      <c r="N3336" t="b">
        <v>1</v>
      </c>
      <c r="O3336" t="s">
        <v>8269</v>
      </c>
    </row>
    <row r="3337" spans="1:15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12">
        <f t="shared" si="52"/>
        <v>41854.958333333336</v>
      </c>
      <c r="K3337">
        <v>1404749446</v>
      </c>
      <c r="L3337" t="b">
        <v>0</v>
      </c>
      <c r="M3337">
        <v>63</v>
      </c>
      <c r="N3337" t="b">
        <v>1</v>
      </c>
      <c r="O3337" t="s">
        <v>8269</v>
      </c>
    </row>
    <row r="3338" spans="1:15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12">
        <f t="shared" si="52"/>
        <v>42465.35701388889</v>
      </c>
      <c r="K3338">
        <v>1457429646</v>
      </c>
      <c r="L3338" t="b">
        <v>0</v>
      </c>
      <c r="M3338">
        <v>9</v>
      </c>
      <c r="N3338" t="b">
        <v>1</v>
      </c>
      <c r="O3338" t="s">
        <v>8269</v>
      </c>
    </row>
    <row r="3339" spans="1:15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12">
        <f t="shared" si="52"/>
        <v>41922.875</v>
      </c>
      <c r="K3339">
        <v>1411109167</v>
      </c>
      <c r="L3339" t="b">
        <v>0</v>
      </c>
      <c r="M3339">
        <v>34</v>
      </c>
      <c r="N3339" t="b">
        <v>1</v>
      </c>
      <c r="O3339" t="s">
        <v>8269</v>
      </c>
    </row>
    <row r="3340" spans="1:15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12">
        <f t="shared" si="52"/>
        <v>42790.574999999997</v>
      </c>
      <c r="K3340">
        <v>1486129680</v>
      </c>
      <c r="L3340" t="b">
        <v>0</v>
      </c>
      <c r="M3340">
        <v>112</v>
      </c>
      <c r="N3340" t="b">
        <v>1</v>
      </c>
      <c r="O3340" t="s">
        <v>8269</v>
      </c>
    </row>
    <row r="3341" spans="1:15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12">
        <f t="shared" si="52"/>
        <v>42579.665717592594</v>
      </c>
      <c r="K3341">
        <v>1467129518</v>
      </c>
      <c r="L3341" t="b">
        <v>0</v>
      </c>
      <c r="M3341">
        <v>47</v>
      </c>
      <c r="N3341" t="b">
        <v>1</v>
      </c>
      <c r="O3341" t="s">
        <v>8269</v>
      </c>
    </row>
    <row r="3342" spans="1:15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12">
        <f t="shared" si="52"/>
        <v>42710.974004629628</v>
      </c>
      <c r="K3342">
        <v>1478906554</v>
      </c>
      <c r="L3342" t="b">
        <v>0</v>
      </c>
      <c r="M3342">
        <v>38</v>
      </c>
      <c r="N3342" t="b">
        <v>1</v>
      </c>
      <c r="O3342" t="s">
        <v>8269</v>
      </c>
    </row>
    <row r="3343" spans="1:15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12">
        <f t="shared" si="52"/>
        <v>42533.708333333328</v>
      </c>
      <c r="K3343">
        <v>1463771421</v>
      </c>
      <c r="L3343" t="b">
        <v>0</v>
      </c>
      <c r="M3343">
        <v>28</v>
      </c>
      <c r="N3343" t="b">
        <v>1</v>
      </c>
      <c r="O3343" t="s">
        <v>8269</v>
      </c>
    </row>
    <row r="3344" spans="1:15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12">
        <f t="shared" si="52"/>
        <v>42095.207638888889</v>
      </c>
      <c r="K3344">
        <v>1425020810</v>
      </c>
      <c r="L3344" t="b">
        <v>0</v>
      </c>
      <c r="M3344">
        <v>78</v>
      </c>
      <c r="N3344" t="b">
        <v>1</v>
      </c>
      <c r="O3344" t="s">
        <v>8269</v>
      </c>
    </row>
    <row r="3345" spans="1:15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12">
        <f t="shared" si="52"/>
        <v>42473.554166666669</v>
      </c>
      <c r="K3345">
        <v>1458770384</v>
      </c>
      <c r="L3345" t="b">
        <v>0</v>
      </c>
      <c r="M3345">
        <v>23</v>
      </c>
      <c r="N3345" t="b">
        <v>1</v>
      </c>
      <c r="O3345" t="s">
        <v>8269</v>
      </c>
    </row>
    <row r="3346" spans="1:15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12">
        <f t="shared" si="52"/>
        <v>41881.200150462959</v>
      </c>
      <c r="K3346">
        <v>1406782093</v>
      </c>
      <c r="L3346" t="b">
        <v>0</v>
      </c>
      <c r="M3346">
        <v>40</v>
      </c>
      <c r="N3346" t="b">
        <v>1</v>
      </c>
      <c r="O3346" t="s">
        <v>8269</v>
      </c>
    </row>
    <row r="3347" spans="1:15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12">
        <f t="shared" si="52"/>
        <v>42112.025694444441</v>
      </c>
      <c r="K3347">
        <v>1424226768</v>
      </c>
      <c r="L3347" t="b">
        <v>0</v>
      </c>
      <c r="M3347">
        <v>13</v>
      </c>
      <c r="N3347" t="b">
        <v>1</v>
      </c>
      <c r="O3347" t="s">
        <v>8269</v>
      </c>
    </row>
    <row r="3348" spans="1:15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12">
        <f t="shared" si="52"/>
        <v>42061.024421296301</v>
      </c>
      <c r="K3348">
        <v>1424306110</v>
      </c>
      <c r="L3348" t="b">
        <v>0</v>
      </c>
      <c r="M3348">
        <v>18</v>
      </c>
      <c r="N3348" t="b">
        <v>1</v>
      </c>
      <c r="O3348" t="s">
        <v>8269</v>
      </c>
    </row>
    <row r="3349" spans="1:15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12">
        <f t="shared" si="52"/>
        <v>42498.875</v>
      </c>
      <c r="K3349">
        <v>1461503654</v>
      </c>
      <c r="L3349" t="b">
        <v>0</v>
      </c>
      <c r="M3349">
        <v>22</v>
      </c>
      <c r="N3349" t="b">
        <v>1</v>
      </c>
      <c r="O3349" t="s">
        <v>8269</v>
      </c>
    </row>
    <row r="3350" spans="1:15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12">
        <f t="shared" si="52"/>
        <v>42490.165972222225</v>
      </c>
      <c r="K3350">
        <v>1459949080</v>
      </c>
      <c r="L3350" t="b">
        <v>0</v>
      </c>
      <c r="M3350">
        <v>79</v>
      </c>
      <c r="N3350" t="b">
        <v>1</v>
      </c>
      <c r="O3350" t="s">
        <v>8269</v>
      </c>
    </row>
    <row r="3351" spans="1:15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12">
        <f t="shared" si="52"/>
        <v>42534.708333333328</v>
      </c>
      <c r="K3351">
        <v>1463971172</v>
      </c>
      <c r="L3351" t="b">
        <v>0</v>
      </c>
      <c r="M3351">
        <v>14</v>
      </c>
      <c r="N3351" t="b">
        <v>1</v>
      </c>
      <c r="O3351" t="s">
        <v>8269</v>
      </c>
    </row>
    <row r="3352" spans="1:15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12">
        <f t="shared" si="52"/>
        <v>42337.958333333328</v>
      </c>
      <c r="K3352">
        <v>1445791811</v>
      </c>
      <c r="L3352" t="b">
        <v>0</v>
      </c>
      <c r="M3352">
        <v>51</v>
      </c>
      <c r="N3352" t="b">
        <v>1</v>
      </c>
      <c r="O3352" t="s">
        <v>8269</v>
      </c>
    </row>
    <row r="3353" spans="1:15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12">
        <f t="shared" si="52"/>
        <v>41843.458333333336</v>
      </c>
      <c r="K3353">
        <v>1402910965</v>
      </c>
      <c r="L3353" t="b">
        <v>0</v>
      </c>
      <c r="M3353">
        <v>54</v>
      </c>
      <c r="N3353" t="b">
        <v>1</v>
      </c>
      <c r="O3353" t="s">
        <v>8269</v>
      </c>
    </row>
    <row r="3354" spans="1:15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12">
        <f t="shared" si="52"/>
        <v>42552.958333333328</v>
      </c>
      <c r="K3354">
        <v>1462492178</v>
      </c>
      <c r="L3354" t="b">
        <v>0</v>
      </c>
      <c r="M3354">
        <v>70</v>
      </c>
      <c r="N3354" t="b">
        <v>1</v>
      </c>
      <c r="O3354" t="s">
        <v>8269</v>
      </c>
    </row>
    <row r="3355" spans="1:15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12">
        <f t="shared" si="52"/>
        <v>42492.958333333328</v>
      </c>
      <c r="K3355">
        <v>1461061350</v>
      </c>
      <c r="L3355" t="b">
        <v>0</v>
      </c>
      <c r="M3355">
        <v>44</v>
      </c>
      <c r="N3355" t="b">
        <v>1</v>
      </c>
      <c r="O3355" t="s">
        <v>8269</v>
      </c>
    </row>
    <row r="3356" spans="1:15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12">
        <f t="shared" si="52"/>
        <v>42306.167361111111</v>
      </c>
      <c r="K3356">
        <v>1443029206</v>
      </c>
      <c r="L3356" t="b">
        <v>0</v>
      </c>
      <c r="M3356">
        <v>55</v>
      </c>
      <c r="N3356" t="b">
        <v>1</v>
      </c>
      <c r="O3356" t="s">
        <v>8269</v>
      </c>
    </row>
    <row r="3357" spans="1:15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12">
        <f t="shared" si="52"/>
        <v>42500.470138888893</v>
      </c>
      <c r="K3357">
        <v>1461941527</v>
      </c>
      <c r="L3357" t="b">
        <v>0</v>
      </c>
      <c r="M3357">
        <v>15</v>
      </c>
      <c r="N3357" t="b">
        <v>1</v>
      </c>
      <c r="O3357" t="s">
        <v>8269</v>
      </c>
    </row>
    <row r="3358" spans="1:15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12">
        <f t="shared" si="52"/>
        <v>42566.815648148149</v>
      </c>
      <c r="K3358">
        <v>1466019272</v>
      </c>
      <c r="L3358" t="b">
        <v>0</v>
      </c>
      <c r="M3358">
        <v>27</v>
      </c>
      <c r="N3358" t="b">
        <v>1</v>
      </c>
      <c r="O3358" t="s">
        <v>8269</v>
      </c>
    </row>
    <row r="3359" spans="1:15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12">
        <f t="shared" si="52"/>
        <v>41852.417939814812</v>
      </c>
      <c r="K3359">
        <v>1404295310</v>
      </c>
      <c r="L3359" t="b">
        <v>0</v>
      </c>
      <c r="M3359">
        <v>21</v>
      </c>
      <c r="N3359" t="b">
        <v>1</v>
      </c>
      <c r="O3359" t="s">
        <v>8269</v>
      </c>
    </row>
    <row r="3360" spans="1:15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12">
        <f t="shared" si="52"/>
        <v>41962.352766203709</v>
      </c>
      <c r="K3360">
        <v>1413790079</v>
      </c>
      <c r="L3360" t="b">
        <v>0</v>
      </c>
      <c r="M3360">
        <v>162</v>
      </c>
      <c r="N3360" t="b">
        <v>1</v>
      </c>
      <c r="O3360" t="s">
        <v>8269</v>
      </c>
    </row>
    <row r="3361" spans="1:15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12">
        <f t="shared" si="52"/>
        <v>42791.057106481487</v>
      </c>
      <c r="K3361">
        <v>1484097734</v>
      </c>
      <c r="L3361" t="b">
        <v>0</v>
      </c>
      <c r="M3361">
        <v>23</v>
      </c>
      <c r="N3361" t="b">
        <v>1</v>
      </c>
      <c r="O3361" t="s">
        <v>8269</v>
      </c>
    </row>
    <row r="3362" spans="1:15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12">
        <f t="shared" si="52"/>
        <v>42718.665972222225</v>
      </c>
      <c r="K3362">
        <v>1479866343</v>
      </c>
      <c r="L3362" t="b">
        <v>0</v>
      </c>
      <c r="M3362">
        <v>72</v>
      </c>
      <c r="N3362" t="b">
        <v>1</v>
      </c>
      <c r="O3362" t="s">
        <v>8269</v>
      </c>
    </row>
    <row r="3363" spans="1:15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12">
        <f t="shared" si="52"/>
        <v>41883.665972222225</v>
      </c>
      <c r="K3363">
        <v>1408062990</v>
      </c>
      <c r="L3363" t="b">
        <v>0</v>
      </c>
      <c r="M3363">
        <v>68</v>
      </c>
      <c r="N3363" t="b">
        <v>1</v>
      </c>
      <c r="O3363" t="s">
        <v>8269</v>
      </c>
    </row>
    <row r="3364" spans="1:15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12">
        <f t="shared" si="52"/>
        <v>42070.204861111109</v>
      </c>
      <c r="K3364">
        <v>1424484717</v>
      </c>
      <c r="L3364" t="b">
        <v>0</v>
      </c>
      <c r="M3364">
        <v>20</v>
      </c>
      <c r="N3364" t="b">
        <v>1</v>
      </c>
      <c r="O3364" t="s">
        <v>8269</v>
      </c>
    </row>
    <row r="3365" spans="1:15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12">
        <f t="shared" si="52"/>
        <v>41870.666666666664</v>
      </c>
      <c r="K3365">
        <v>1406831445</v>
      </c>
      <c r="L3365" t="b">
        <v>0</v>
      </c>
      <c r="M3365">
        <v>26</v>
      </c>
      <c r="N3365" t="b">
        <v>1</v>
      </c>
      <c r="O3365" t="s">
        <v>8269</v>
      </c>
    </row>
    <row r="3366" spans="1:15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12">
        <f t="shared" si="52"/>
        <v>42444.875</v>
      </c>
      <c r="K3366">
        <v>1456183649</v>
      </c>
      <c r="L3366" t="b">
        <v>0</v>
      </c>
      <c r="M3366">
        <v>72</v>
      </c>
      <c r="N3366" t="b">
        <v>1</v>
      </c>
      <c r="O3366" t="s">
        <v>8269</v>
      </c>
    </row>
    <row r="3367" spans="1:15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12">
        <f t="shared" si="52"/>
        <v>42351.101759259254</v>
      </c>
      <c r="K3367">
        <v>1447381592</v>
      </c>
      <c r="L3367" t="b">
        <v>0</v>
      </c>
      <c r="M3367">
        <v>3</v>
      </c>
      <c r="N3367" t="b">
        <v>1</v>
      </c>
      <c r="O3367" t="s">
        <v>8269</v>
      </c>
    </row>
    <row r="3368" spans="1:15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12">
        <f t="shared" si="52"/>
        <v>42137.067557870367</v>
      </c>
      <c r="K3368">
        <v>1428889037</v>
      </c>
      <c r="L3368" t="b">
        <v>0</v>
      </c>
      <c r="M3368">
        <v>18</v>
      </c>
      <c r="N3368" t="b">
        <v>1</v>
      </c>
      <c r="O3368" t="s">
        <v>8269</v>
      </c>
    </row>
    <row r="3369" spans="1:15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12">
        <f t="shared" si="52"/>
        <v>42217.933958333335</v>
      </c>
      <c r="K3369">
        <v>1436307894</v>
      </c>
      <c r="L3369" t="b">
        <v>0</v>
      </c>
      <c r="M3369">
        <v>30</v>
      </c>
      <c r="N3369" t="b">
        <v>1</v>
      </c>
      <c r="O3369" t="s">
        <v>8269</v>
      </c>
    </row>
    <row r="3370" spans="1:15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12">
        <f t="shared" si="52"/>
        <v>42005.208333333328</v>
      </c>
      <c r="K3370">
        <v>1416977259</v>
      </c>
      <c r="L3370" t="b">
        <v>0</v>
      </c>
      <c r="M3370">
        <v>23</v>
      </c>
      <c r="N3370" t="b">
        <v>1</v>
      </c>
      <c r="O3370" t="s">
        <v>8269</v>
      </c>
    </row>
    <row r="3371" spans="1:15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12">
        <f t="shared" si="52"/>
        <v>42750.041435185187</v>
      </c>
      <c r="K3371">
        <v>1479257980</v>
      </c>
      <c r="L3371" t="b">
        <v>0</v>
      </c>
      <c r="M3371">
        <v>54</v>
      </c>
      <c r="N3371" t="b">
        <v>1</v>
      </c>
      <c r="O3371" t="s">
        <v>8269</v>
      </c>
    </row>
    <row r="3372" spans="1:15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12">
        <f t="shared" si="52"/>
        <v>42721.333333333328</v>
      </c>
      <c r="K3372">
        <v>1479283285</v>
      </c>
      <c r="L3372" t="b">
        <v>0</v>
      </c>
      <c r="M3372">
        <v>26</v>
      </c>
      <c r="N3372" t="b">
        <v>1</v>
      </c>
      <c r="O3372" t="s">
        <v>8269</v>
      </c>
    </row>
    <row r="3373" spans="1:15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12">
        <f t="shared" si="52"/>
        <v>42340.874594907407</v>
      </c>
      <c r="K3373">
        <v>1446670765</v>
      </c>
      <c r="L3373" t="b">
        <v>0</v>
      </c>
      <c r="M3373">
        <v>9</v>
      </c>
      <c r="N3373" t="b">
        <v>1</v>
      </c>
      <c r="O3373" t="s">
        <v>8269</v>
      </c>
    </row>
    <row r="3374" spans="1:15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12">
        <f t="shared" si="52"/>
        <v>41876.207638888889</v>
      </c>
      <c r="K3374">
        <v>1407157756</v>
      </c>
      <c r="L3374" t="b">
        <v>0</v>
      </c>
      <c r="M3374">
        <v>27</v>
      </c>
      <c r="N3374" t="b">
        <v>1</v>
      </c>
      <c r="O3374" t="s">
        <v>8269</v>
      </c>
    </row>
    <row r="3375" spans="1:15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12">
        <f t="shared" si="52"/>
        <v>42203.666666666672</v>
      </c>
      <c r="K3375">
        <v>1435177840</v>
      </c>
      <c r="L3375" t="b">
        <v>0</v>
      </c>
      <c r="M3375">
        <v>30</v>
      </c>
      <c r="N3375" t="b">
        <v>1</v>
      </c>
      <c r="O3375" t="s">
        <v>8269</v>
      </c>
    </row>
    <row r="3376" spans="1:15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12">
        <f t="shared" si="52"/>
        <v>42305.731666666667</v>
      </c>
      <c r="K3376">
        <v>1443461616</v>
      </c>
      <c r="L3376" t="b">
        <v>0</v>
      </c>
      <c r="M3376">
        <v>52</v>
      </c>
      <c r="N3376" t="b">
        <v>1</v>
      </c>
      <c r="O3376" t="s">
        <v>8269</v>
      </c>
    </row>
    <row r="3377" spans="1:15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12">
        <f t="shared" si="52"/>
        <v>41777.610798611109</v>
      </c>
      <c r="K3377">
        <v>1399387173</v>
      </c>
      <c r="L3377" t="b">
        <v>0</v>
      </c>
      <c r="M3377">
        <v>17</v>
      </c>
      <c r="N3377" t="b">
        <v>1</v>
      </c>
      <c r="O3377" t="s">
        <v>8269</v>
      </c>
    </row>
    <row r="3378" spans="1:15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12">
        <f t="shared" si="52"/>
        <v>42119.659652777773</v>
      </c>
      <c r="K3378">
        <v>1424796594</v>
      </c>
      <c r="L3378" t="b">
        <v>0</v>
      </c>
      <c r="M3378">
        <v>19</v>
      </c>
      <c r="N3378" t="b">
        <v>1</v>
      </c>
      <c r="O3378" t="s">
        <v>8269</v>
      </c>
    </row>
    <row r="3379" spans="1:15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12">
        <f t="shared" si="52"/>
        <v>42083.705555555556</v>
      </c>
      <c r="K3379">
        <v>1424280899</v>
      </c>
      <c r="L3379" t="b">
        <v>0</v>
      </c>
      <c r="M3379">
        <v>77</v>
      </c>
      <c r="N3379" t="b">
        <v>1</v>
      </c>
      <c r="O3379" t="s">
        <v>8269</v>
      </c>
    </row>
    <row r="3380" spans="1:15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12">
        <f t="shared" si="52"/>
        <v>41882.547222222223</v>
      </c>
      <c r="K3380">
        <v>1407400306</v>
      </c>
      <c r="L3380" t="b">
        <v>0</v>
      </c>
      <c r="M3380">
        <v>21</v>
      </c>
      <c r="N3380" t="b">
        <v>1</v>
      </c>
      <c r="O3380" t="s">
        <v>8269</v>
      </c>
    </row>
    <row r="3381" spans="1:15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12">
        <f t="shared" si="52"/>
        <v>42242.958333333328</v>
      </c>
      <c r="K3381">
        <v>1439122800</v>
      </c>
      <c r="L3381" t="b">
        <v>0</v>
      </c>
      <c r="M3381">
        <v>38</v>
      </c>
      <c r="N3381" t="b">
        <v>1</v>
      </c>
      <c r="O3381" t="s">
        <v>8269</v>
      </c>
    </row>
    <row r="3382" spans="1:15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12">
        <f t="shared" si="52"/>
        <v>41972.995115740741</v>
      </c>
      <c r="K3382">
        <v>1414277578</v>
      </c>
      <c r="L3382" t="b">
        <v>0</v>
      </c>
      <c r="M3382">
        <v>28</v>
      </c>
      <c r="N3382" t="b">
        <v>1</v>
      </c>
      <c r="O3382" t="s">
        <v>8269</v>
      </c>
    </row>
    <row r="3383" spans="1:15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12">
        <f t="shared" si="52"/>
        <v>42074.143321759257</v>
      </c>
      <c r="K3383">
        <v>1423455983</v>
      </c>
      <c r="L3383" t="b">
        <v>0</v>
      </c>
      <c r="M3383">
        <v>48</v>
      </c>
      <c r="N3383" t="b">
        <v>1</v>
      </c>
      <c r="O3383" t="s">
        <v>8269</v>
      </c>
    </row>
    <row r="3384" spans="1:15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12">
        <f t="shared" si="52"/>
        <v>42583.957638888889</v>
      </c>
      <c r="K3384">
        <v>1467973256</v>
      </c>
      <c r="L3384" t="b">
        <v>0</v>
      </c>
      <c r="M3384">
        <v>46</v>
      </c>
      <c r="N3384" t="b">
        <v>1</v>
      </c>
      <c r="O3384" t="s">
        <v>8269</v>
      </c>
    </row>
    <row r="3385" spans="1:15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12">
        <f t="shared" si="52"/>
        <v>42544.782638888893</v>
      </c>
      <c r="K3385">
        <v>1464979620</v>
      </c>
      <c r="L3385" t="b">
        <v>0</v>
      </c>
      <c r="M3385">
        <v>30</v>
      </c>
      <c r="N3385" t="b">
        <v>1</v>
      </c>
      <c r="O3385" t="s">
        <v>8269</v>
      </c>
    </row>
    <row r="3386" spans="1:15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12">
        <f t="shared" si="52"/>
        <v>42329.125</v>
      </c>
      <c r="K3386">
        <v>1444874768</v>
      </c>
      <c r="L3386" t="b">
        <v>0</v>
      </c>
      <c r="M3386">
        <v>64</v>
      </c>
      <c r="N3386" t="b">
        <v>1</v>
      </c>
      <c r="O3386" t="s">
        <v>8269</v>
      </c>
    </row>
    <row r="3387" spans="1:15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12">
        <f t="shared" si="52"/>
        <v>41983.8675</v>
      </c>
      <c r="K3387">
        <v>1415652552</v>
      </c>
      <c r="L3387" t="b">
        <v>0</v>
      </c>
      <c r="M3387">
        <v>15</v>
      </c>
      <c r="N3387" t="b">
        <v>1</v>
      </c>
      <c r="O3387" t="s">
        <v>8269</v>
      </c>
    </row>
    <row r="3388" spans="1:15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12">
        <f t="shared" si="52"/>
        <v>41976.644745370373</v>
      </c>
      <c r="K3388">
        <v>1415028506</v>
      </c>
      <c r="L3388" t="b">
        <v>0</v>
      </c>
      <c r="M3388">
        <v>41</v>
      </c>
      <c r="N3388" t="b">
        <v>1</v>
      </c>
      <c r="O3388" t="s">
        <v>8269</v>
      </c>
    </row>
    <row r="3389" spans="1:15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12">
        <f t="shared" si="52"/>
        <v>41987.762592592597</v>
      </c>
      <c r="K3389">
        <v>1415125088</v>
      </c>
      <c r="L3389" t="b">
        <v>0</v>
      </c>
      <c r="M3389">
        <v>35</v>
      </c>
      <c r="N3389" t="b">
        <v>1</v>
      </c>
      <c r="O3389" t="s">
        <v>8269</v>
      </c>
    </row>
    <row r="3390" spans="1:15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12">
        <f t="shared" si="52"/>
        <v>42173.461122685185</v>
      </c>
      <c r="K3390">
        <v>1432033441</v>
      </c>
      <c r="L3390" t="b">
        <v>0</v>
      </c>
      <c r="M3390">
        <v>45</v>
      </c>
      <c r="N3390" t="b">
        <v>1</v>
      </c>
      <c r="O3390" t="s">
        <v>8269</v>
      </c>
    </row>
    <row r="3391" spans="1:15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12">
        <f t="shared" si="52"/>
        <v>42524.563449074078</v>
      </c>
      <c r="K3391">
        <v>1462368682</v>
      </c>
      <c r="L3391" t="b">
        <v>0</v>
      </c>
      <c r="M3391">
        <v>62</v>
      </c>
      <c r="N3391" t="b">
        <v>1</v>
      </c>
      <c r="O3391" t="s">
        <v>8269</v>
      </c>
    </row>
    <row r="3392" spans="1:15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12">
        <f t="shared" si="52"/>
        <v>41830.774826388893</v>
      </c>
      <c r="K3392">
        <v>1403721345</v>
      </c>
      <c r="L3392" t="b">
        <v>0</v>
      </c>
      <c r="M3392">
        <v>22</v>
      </c>
      <c r="N3392" t="b">
        <v>1</v>
      </c>
      <c r="O3392" t="s">
        <v>8269</v>
      </c>
    </row>
    <row r="3393" spans="1:15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12">
        <f t="shared" si="52"/>
        <v>41859.936111111107</v>
      </c>
      <c r="K3393">
        <v>1404997548</v>
      </c>
      <c r="L3393" t="b">
        <v>0</v>
      </c>
      <c r="M3393">
        <v>18</v>
      </c>
      <c r="N3393" t="b">
        <v>1</v>
      </c>
      <c r="O3393" t="s">
        <v>8269</v>
      </c>
    </row>
    <row r="3394" spans="1:15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12">
        <f t="shared" si="52"/>
        <v>42496.845543981486</v>
      </c>
      <c r="K3394">
        <v>1458245855</v>
      </c>
      <c r="L3394" t="b">
        <v>0</v>
      </c>
      <c r="M3394">
        <v>12</v>
      </c>
      <c r="N3394" t="b">
        <v>1</v>
      </c>
      <c r="O3394" t="s">
        <v>8269</v>
      </c>
    </row>
    <row r="3395" spans="1:15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12">
        <f t="shared" ref="J3395:J3458" si="53">(I3395/86400)+DATE(1970,1,1)</f>
        <v>41949.031944444447</v>
      </c>
      <c r="K3395">
        <v>1413065230</v>
      </c>
      <c r="L3395" t="b">
        <v>0</v>
      </c>
      <c r="M3395">
        <v>44</v>
      </c>
      <c r="N3395" t="b">
        <v>1</v>
      </c>
      <c r="O3395" t="s">
        <v>8269</v>
      </c>
    </row>
    <row r="3396" spans="1:15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12">
        <f t="shared" si="53"/>
        <v>41847.59542824074</v>
      </c>
      <c r="K3396">
        <v>1403878645</v>
      </c>
      <c r="L3396" t="b">
        <v>0</v>
      </c>
      <c r="M3396">
        <v>27</v>
      </c>
      <c r="N3396" t="b">
        <v>1</v>
      </c>
      <c r="O3396" t="s">
        <v>8269</v>
      </c>
    </row>
    <row r="3397" spans="1:15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12">
        <f t="shared" si="53"/>
        <v>42154.756944444445</v>
      </c>
      <c r="K3397">
        <v>1431795944</v>
      </c>
      <c r="L3397" t="b">
        <v>0</v>
      </c>
      <c r="M3397">
        <v>38</v>
      </c>
      <c r="N3397" t="b">
        <v>1</v>
      </c>
      <c r="O3397" t="s">
        <v>8269</v>
      </c>
    </row>
    <row r="3398" spans="1:15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12">
        <f t="shared" si="53"/>
        <v>41791.165972222225</v>
      </c>
      <c r="K3398">
        <v>1399286589</v>
      </c>
      <c r="L3398" t="b">
        <v>0</v>
      </c>
      <c r="M3398">
        <v>28</v>
      </c>
      <c r="N3398" t="b">
        <v>1</v>
      </c>
      <c r="O3398" t="s">
        <v>8269</v>
      </c>
    </row>
    <row r="3399" spans="1:15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12">
        <f t="shared" si="53"/>
        <v>42418.916666666672</v>
      </c>
      <c r="K3399">
        <v>1452338929</v>
      </c>
      <c r="L3399" t="b">
        <v>0</v>
      </c>
      <c r="M3399">
        <v>24</v>
      </c>
      <c r="N3399" t="b">
        <v>1</v>
      </c>
      <c r="O3399" t="s">
        <v>8269</v>
      </c>
    </row>
    <row r="3400" spans="1:15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12">
        <f t="shared" si="53"/>
        <v>41964.708333333328</v>
      </c>
      <c r="K3400">
        <v>1414605776</v>
      </c>
      <c r="L3400" t="b">
        <v>0</v>
      </c>
      <c r="M3400">
        <v>65</v>
      </c>
      <c r="N3400" t="b">
        <v>1</v>
      </c>
      <c r="O3400" t="s">
        <v>8269</v>
      </c>
    </row>
    <row r="3401" spans="1:15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12">
        <f t="shared" si="53"/>
        <v>42056.920428240745</v>
      </c>
      <c r="K3401">
        <v>1421964325</v>
      </c>
      <c r="L3401" t="b">
        <v>0</v>
      </c>
      <c r="M3401">
        <v>46</v>
      </c>
      <c r="N3401" t="b">
        <v>1</v>
      </c>
      <c r="O3401" t="s">
        <v>8269</v>
      </c>
    </row>
    <row r="3402" spans="1:15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12">
        <f t="shared" si="53"/>
        <v>41879.953865740739</v>
      </c>
      <c r="K3402">
        <v>1405378414</v>
      </c>
      <c r="L3402" t="b">
        <v>0</v>
      </c>
      <c r="M3402">
        <v>85</v>
      </c>
      <c r="N3402" t="b">
        <v>1</v>
      </c>
      <c r="O3402" t="s">
        <v>8269</v>
      </c>
    </row>
    <row r="3403" spans="1:15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12">
        <f t="shared" si="53"/>
        <v>42223.723912037036</v>
      </c>
      <c r="K3403">
        <v>1436376146</v>
      </c>
      <c r="L3403" t="b">
        <v>0</v>
      </c>
      <c r="M3403">
        <v>66</v>
      </c>
      <c r="N3403" t="b">
        <v>1</v>
      </c>
      <c r="O3403" t="s">
        <v>8269</v>
      </c>
    </row>
    <row r="3404" spans="1:15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12">
        <f t="shared" si="53"/>
        <v>42320.104861111111</v>
      </c>
      <c r="K3404">
        <v>1444747843</v>
      </c>
      <c r="L3404" t="b">
        <v>0</v>
      </c>
      <c r="M3404">
        <v>165</v>
      </c>
      <c r="N3404" t="b">
        <v>1</v>
      </c>
      <c r="O3404" t="s">
        <v>8269</v>
      </c>
    </row>
    <row r="3405" spans="1:15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12">
        <f t="shared" si="53"/>
        <v>42180.462083333332</v>
      </c>
      <c r="K3405">
        <v>1432638324</v>
      </c>
      <c r="L3405" t="b">
        <v>0</v>
      </c>
      <c r="M3405">
        <v>17</v>
      </c>
      <c r="N3405" t="b">
        <v>1</v>
      </c>
      <c r="O3405" t="s">
        <v>8269</v>
      </c>
    </row>
    <row r="3406" spans="1:15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12">
        <f t="shared" si="53"/>
        <v>42172.503495370373</v>
      </c>
      <c r="K3406">
        <v>1432814702</v>
      </c>
      <c r="L3406" t="b">
        <v>0</v>
      </c>
      <c r="M3406">
        <v>3</v>
      </c>
      <c r="N3406" t="b">
        <v>1</v>
      </c>
      <c r="O3406" t="s">
        <v>8269</v>
      </c>
    </row>
    <row r="3407" spans="1:15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12">
        <f t="shared" si="53"/>
        <v>42430.999305555553</v>
      </c>
      <c r="K3407">
        <v>1455063886</v>
      </c>
      <c r="L3407" t="b">
        <v>0</v>
      </c>
      <c r="M3407">
        <v>17</v>
      </c>
      <c r="N3407" t="b">
        <v>1</v>
      </c>
      <c r="O3407" t="s">
        <v>8269</v>
      </c>
    </row>
    <row r="3408" spans="1:15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12">
        <f t="shared" si="53"/>
        <v>41836.492777777778</v>
      </c>
      <c r="K3408">
        <v>1401623376</v>
      </c>
      <c r="L3408" t="b">
        <v>0</v>
      </c>
      <c r="M3408">
        <v>91</v>
      </c>
      <c r="N3408" t="b">
        <v>1</v>
      </c>
      <c r="O3408" t="s">
        <v>8269</v>
      </c>
    </row>
    <row r="3409" spans="1:15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12">
        <f t="shared" si="53"/>
        <v>41826.422326388885</v>
      </c>
      <c r="K3409">
        <v>1402049289</v>
      </c>
      <c r="L3409" t="b">
        <v>0</v>
      </c>
      <c r="M3409">
        <v>67</v>
      </c>
      <c r="N3409" t="b">
        <v>1</v>
      </c>
      <c r="O3409" t="s">
        <v>8269</v>
      </c>
    </row>
    <row r="3410" spans="1:15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12">
        <f t="shared" si="53"/>
        <v>41838.991944444446</v>
      </c>
      <c r="K3410">
        <v>1403135304</v>
      </c>
      <c r="L3410" t="b">
        <v>0</v>
      </c>
      <c r="M3410">
        <v>18</v>
      </c>
      <c r="N3410" t="b">
        <v>1</v>
      </c>
      <c r="O3410" t="s">
        <v>8269</v>
      </c>
    </row>
    <row r="3411" spans="1:15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12">
        <f t="shared" si="53"/>
        <v>42582.873611111107</v>
      </c>
      <c r="K3411">
        <v>1466710358</v>
      </c>
      <c r="L3411" t="b">
        <v>0</v>
      </c>
      <c r="M3411">
        <v>21</v>
      </c>
      <c r="N3411" t="b">
        <v>1</v>
      </c>
      <c r="O3411" t="s">
        <v>8269</v>
      </c>
    </row>
    <row r="3412" spans="1:15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12">
        <f t="shared" si="53"/>
        <v>42527.291666666672</v>
      </c>
      <c r="K3412">
        <v>1462841990</v>
      </c>
      <c r="L3412" t="b">
        <v>0</v>
      </c>
      <c r="M3412">
        <v>40</v>
      </c>
      <c r="N3412" t="b">
        <v>1</v>
      </c>
      <c r="O3412" t="s">
        <v>8269</v>
      </c>
    </row>
    <row r="3413" spans="1:15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12">
        <f t="shared" si="53"/>
        <v>42285.022824074069</v>
      </c>
      <c r="K3413">
        <v>1442536372</v>
      </c>
      <c r="L3413" t="b">
        <v>0</v>
      </c>
      <c r="M3413">
        <v>78</v>
      </c>
      <c r="N3413" t="b">
        <v>1</v>
      </c>
      <c r="O3413" t="s">
        <v>8269</v>
      </c>
    </row>
    <row r="3414" spans="1:15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12">
        <f t="shared" si="53"/>
        <v>41909.959050925929</v>
      </c>
      <c r="K3414">
        <v>1409266862</v>
      </c>
      <c r="L3414" t="b">
        <v>0</v>
      </c>
      <c r="M3414">
        <v>26</v>
      </c>
      <c r="N3414" t="b">
        <v>1</v>
      </c>
      <c r="O3414" t="s">
        <v>8269</v>
      </c>
    </row>
    <row r="3415" spans="1:15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12">
        <f t="shared" si="53"/>
        <v>42063.207638888889</v>
      </c>
      <c r="K3415">
        <v>1424280938</v>
      </c>
      <c r="L3415" t="b">
        <v>0</v>
      </c>
      <c r="M3415">
        <v>14</v>
      </c>
      <c r="N3415" t="b">
        <v>1</v>
      </c>
      <c r="O3415" t="s">
        <v>8269</v>
      </c>
    </row>
    <row r="3416" spans="1:15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12">
        <f t="shared" si="53"/>
        <v>42705.332638888889</v>
      </c>
      <c r="K3416">
        <v>1478030325</v>
      </c>
      <c r="L3416" t="b">
        <v>0</v>
      </c>
      <c r="M3416">
        <v>44</v>
      </c>
      <c r="N3416" t="b">
        <v>1</v>
      </c>
      <c r="O3416" t="s">
        <v>8269</v>
      </c>
    </row>
    <row r="3417" spans="1:15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12">
        <f t="shared" si="53"/>
        <v>42477.979166666672</v>
      </c>
      <c r="K3417">
        <v>1459999656</v>
      </c>
      <c r="L3417" t="b">
        <v>0</v>
      </c>
      <c r="M3417">
        <v>9</v>
      </c>
      <c r="N3417" t="b">
        <v>1</v>
      </c>
      <c r="O3417" t="s">
        <v>8269</v>
      </c>
    </row>
    <row r="3418" spans="1:15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12">
        <f t="shared" si="53"/>
        <v>42117.770833333328</v>
      </c>
      <c r="K3418">
        <v>1427363645</v>
      </c>
      <c r="L3418" t="b">
        <v>0</v>
      </c>
      <c r="M3418">
        <v>30</v>
      </c>
      <c r="N3418" t="b">
        <v>1</v>
      </c>
      <c r="O3418" t="s">
        <v>8269</v>
      </c>
    </row>
    <row r="3419" spans="1:15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12">
        <f t="shared" si="53"/>
        <v>41938.029861111107</v>
      </c>
      <c r="K3419">
        <v>1410558948</v>
      </c>
      <c r="L3419" t="b">
        <v>0</v>
      </c>
      <c r="M3419">
        <v>45</v>
      </c>
      <c r="N3419" t="b">
        <v>1</v>
      </c>
      <c r="O3419" t="s">
        <v>8269</v>
      </c>
    </row>
    <row r="3420" spans="1:15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12">
        <f t="shared" si="53"/>
        <v>41782.83457175926</v>
      </c>
      <c r="K3420">
        <v>1398283307</v>
      </c>
      <c r="L3420" t="b">
        <v>0</v>
      </c>
      <c r="M3420">
        <v>56</v>
      </c>
      <c r="N3420" t="b">
        <v>1</v>
      </c>
      <c r="O3420" t="s">
        <v>8269</v>
      </c>
    </row>
    <row r="3421" spans="1:15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12">
        <f t="shared" si="53"/>
        <v>42466.895833333328</v>
      </c>
      <c r="K3421">
        <v>1458416585</v>
      </c>
      <c r="L3421" t="b">
        <v>0</v>
      </c>
      <c r="M3421">
        <v>46</v>
      </c>
      <c r="N3421" t="b">
        <v>1</v>
      </c>
      <c r="O3421" t="s">
        <v>8269</v>
      </c>
    </row>
    <row r="3422" spans="1:15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12">
        <f t="shared" si="53"/>
        <v>42414</v>
      </c>
      <c r="K3422">
        <v>1454638202</v>
      </c>
      <c r="L3422" t="b">
        <v>0</v>
      </c>
      <c r="M3422">
        <v>34</v>
      </c>
      <c r="N3422" t="b">
        <v>1</v>
      </c>
      <c r="O3422" t="s">
        <v>8269</v>
      </c>
    </row>
    <row r="3423" spans="1:15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12">
        <f t="shared" si="53"/>
        <v>42067.791238425925</v>
      </c>
      <c r="K3423">
        <v>1422903563</v>
      </c>
      <c r="L3423" t="b">
        <v>0</v>
      </c>
      <c r="M3423">
        <v>98</v>
      </c>
      <c r="N3423" t="b">
        <v>1</v>
      </c>
      <c r="O3423" t="s">
        <v>8269</v>
      </c>
    </row>
    <row r="3424" spans="1:15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12">
        <f t="shared" si="53"/>
        <v>42352</v>
      </c>
      <c r="K3424">
        <v>1447594176</v>
      </c>
      <c r="L3424" t="b">
        <v>0</v>
      </c>
      <c r="M3424">
        <v>46</v>
      </c>
      <c r="N3424" t="b">
        <v>1</v>
      </c>
      <c r="O3424" t="s">
        <v>8269</v>
      </c>
    </row>
    <row r="3425" spans="1:15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12">
        <f t="shared" si="53"/>
        <v>42118.911354166667</v>
      </c>
      <c r="K3425">
        <v>1427320341</v>
      </c>
      <c r="L3425" t="b">
        <v>0</v>
      </c>
      <c r="M3425">
        <v>10</v>
      </c>
      <c r="N3425" t="b">
        <v>1</v>
      </c>
      <c r="O3425" t="s">
        <v>8269</v>
      </c>
    </row>
    <row r="3426" spans="1:15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12">
        <f t="shared" si="53"/>
        <v>42040.290972222225</v>
      </c>
      <c r="K3426">
        <v>1421252084</v>
      </c>
      <c r="L3426" t="b">
        <v>0</v>
      </c>
      <c r="M3426">
        <v>76</v>
      </c>
      <c r="N3426" t="b">
        <v>1</v>
      </c>
      <c r="O3426" t="s">
        <v>8269</v>
      </c>
    </row>
    <row r="3427" spans="1:15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12">
        <f t="shared" si="53"/>
        <v>41916.617314814815</v>
      </c>
      <c r="K3427">
        <v>1409669336</v>
      </c>
      <c r="L3427" t="b">
        <v>0</v>
      </c>
      <c r="M3427">
        <v>104</v>
      </c>
      <c r="N3427" t="b">
        <v>1</v>
      </c>
      <c r="O3427" t="s">
        <v>8269</v>
      </c>
    </row>
    <row r="3428" spans="1:15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12">
        <f t="shared" si="53"/>
        <v>41903.083333333336</v>
      </c>
      <c r="K3428">
        <v>1409620903</v>
      </c>
      <c r="L3428" t="b">
        <v>0</v>
      </c>
      <c r="M3428">
        <v>87</v>
      </c>
      <c r="N3428" t="b">
        <v>1</v>
      </c>
      <c r="O3428" t="s">
        <v>8269</v>
      </c>
    </row>
    <row r="3429" spans="1:15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12">
        <f t="shared" si="53"/>
        <v>41822.645277777774</v>
      </c>
      <c r="K3429">
        <v>1401722952</v>
      </c>
      <c r="L3429" t="b">
        <v>0</v>
      </c>
      <c r="M3429">
        <v>29</v>
      </c>
      <c r="N3429" t="b">
        <v>1</v>
      </c>
      <c r="O3429" t="s">
        <v>8269</v>
      </c>
    </row>
    <row r="3430" spans="1:15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12">
        <f t="shared" si="53"/>
        <v>42063.708333333328</v>
      </c>
      <c r="K3430">
        <v>1422983847</v>
      </c>
      <c r="L3430" t="b">
        <v>0</v>
      </c>
      <c r="M3430">
        <v>51</v>
      </c>
      <c r="N3430" t="b">
        <v>1</v>
      </c>
      <c r="O3430" t="s">
        <v>8269</v>
      </c>
    </row>
    <row r="3431" spans="1:15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12">
        <f t="shared" si="53"/>
        <v>42676.021539351852</v>
      </c>
      <c r="K3431">
        <v>1476837061</v>
      </c>
      <c r="L3431" t="b">
        <v>0</v>
      </c>
      <c r="M3431">
        <v>12</v>
      </c>
      <c r="N3431" t="b">
        <v>1</v>
      </c>
      <c r="O3431" t="s">
        <v>8269</v>
      </c>
    </row>
    <row r="3432" spans="1:15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12">
        <f t="shared" si="53"/>
        <v>41850.945613425924</v>
      </c>
      <c r="K3432">
        <v>1404168101</v>
      </c>
      <c r="L3432" t="b">
        <v>0</v>
      </c>
      <c r="M3432">
        <v>72</v>
      </c>
      <c r="N3432" t="b">
        <v>1</v>
      </c>
      <c r="O3432" t="s">
        <v>8269</v>
      </c>
    </row>
    <row r="3433" spans="1:15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12">
        <f t="shared" si="53"/>
        <v>41869.730937500004</v>
      </c>
      <c r="K3433">
        <v>1405791153</v>
      </c>
      <c r="L3433" t="b">
        <v>0</v>
      </c>
      <c r="M3433">
        <v>21</v>
      </c>
      <c r="N3433" t="b">
        <v>1</v>
      </c>
      <c r="O3433" t="s">
        <v>8269</v>
      </c>
    </row>
    <row r="3434" spans="1:15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12">
        <f t="shared" si="53"/>
        <v>42405.916666666672</v>
      </c>
      <c r="K3434">
        <v>1452520614</v>
      </c>
      <c r="L3434" t="b">
        <v>0</v>
      </c>
      <c r="M3434">
        <v>42</v>
      </c>
      <c r="N3434" t="b">
        <v>1</v>
      </c>
      <c r="O3434" t="s">
        <v>8269</v>
      </c>
    </row>
    <row r="3435" spans="1:15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12">
        <f t="shared" si="53"/>
        <v>41807.125</v>
      </c>
      <c r="K3435">
        <v>1400290255</v>
      </c>
      <c r="L3435" t="b">
        <v>0</v>
      </c>
      <c r="M3435">
        <v>71</v>
      </c>
      <c r="N3435" t="b">
        <v>1</v>
      </c>
      <c r="O3435" t="s">
        <v>8269</v>
      </c>
    </row>
    <row r="3436" spans="1:15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12">
        <f t="shared" si="53"/>
        <v>41830.380428240736</v>
      </c>
      <c r="K3436">
        <v>1402391269</v>
      </c>
      <c r="L3436" t="b">
        <v>0</v>
      </c>
      <c r="M3436">
        <v>168</v>
      </c>
      <c r="N3436" t="b">
        <v>1</v>
      </c>
      <c r="O3436" t="s">
        <v>8269</v>
      </c>
    </row>
    <row r="3437" spans="1:15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12">
        <f t="shared" si="53"/>
        <v>42589.125</v>
      </c>
      <c r="K3437">
        <v>1469112493</v>
      </c>
      <c r="L3437" t="b">
        <v>0</v>
      </c>
      <c r="M3437">
        <v>19</v>
      </c>
      <c r="N3437" t="b">
        <v>1</v>
      </c>
      <c r="O3437" t="s">
        <v>8269</v>
      </c>
    </row>
    <row r="3438" spans="1:15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12">
        <f t="shared" si="53"/>
        <v>41872.686111111107</v>
      </c>
      <c r="K3438">
        <v>1406811593</v>
      </c>
      <c r="L3438" t="b">
        <v>0</v>
      </c>
      <c r="M3438">
        <v>37</v>
      </c>
      <c r="N3438" t="b">
        <v>1</v>
      </c>
      <c r="O3438" t="s">
        <v>8269</v>
      </c>
    </row>
    <row r="3439" spans="1:15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12">
        <f t="shared" si="53"/>
        <v>42235.710879629631</v>
      </c>
      <c r="K3439">
        <v>1437411820</v>
      </c>
      <c r="L3439" t="b">
        <v>0</v>
      </c>
      <c r="M3439">
        <v>36</v>
      </c>
      <c r="N3439" t="b">
        <v>1</v>
      </c>
      <c r="O3439" t="s">
        <v>8269</v>
      </c>
    </row>
    <row r="3440" spans="1:15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12">
        <f t="shared" si="53"/>
        <v>42126.875</v>
      </c>
      <c r="K3440">
        <v>1428358567</v>
      </c>
      <c r="L3440" t="b">
        <v>0</v>
      </c>
      <c r="M3440">
        <v>14</v>
      </c>
      <c r="N3440" t="b">
        <v>1</v>
      </c>
      <c r="O3440" t="s">
        <v>8269</v>
      </c>
    </row>
    <row r="3441" spans="1:15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12">
        <f t="shared" si="53"/>
        <v>42388.207638888889</v>
      </c>
      <c r="K3441">
        <v>1452030730</v>
      </c>
      <c r="L3441" t="b">
        <v>0</v>
      </c>
      <c r="M3441">
        <v>18</v>
      </c>
      <c r="N3441" t="b">
        <v>1</v>
      </c>
      <c r="O3441" t="s">
        <v>8269</v>
      </c>
    </row>
    <row r="3442" spans="1:15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12">
        <f t="shared" si="53"/>
        <v>41831.677083333336</v>
      </c>
      <c r="K3442">
        <v>1403146628</v>
      </c>
      <c r="L3442" t="b">
        <v>0</v>
      </c>
      <c r="M3442">
        <v>82</v>
      </c>
      <c r="N3442" t="b">
        <v>1</v>
      </c>
      <c r="O3442" t="s">
        <v>8269</v>
      </c>
    </row>
    <row r="3443" spans="1:15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12">
        <f t="shared" si="53"/>
        <v>42321.845138888893</v>
      </c>
      <c r="K3443">
        <v>1445077121</v>
      </c>
      <c r="L3443" t="b">
        <v>0</v>
      </c>
      <c r="M3443">
        <v>43</v>
      </c>
      <c r="N3443" t="b">
        <v>1</v>
      </c>
      <c r="O3443" t="s">
        <v>8269</v>
      </c>
    </row>
    <row r="3444" spans="1:15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12">
        <f t="shared" si="53"/>
        <v>42154.841111111113</v>
      </c>
      <c r="K3444">
        <v>1430424672</v>
      </c>
      <c r="L3444" t="b">
        <v>0</v>
      </c>
      <c r="M3444">
        <v>8</v>
      </c>
      <c r="N3444" t="b">
        <v>1</v>
      </c>
      <c r="O3444" t="s">
        <v>8269</v>
      </c>
    </row>
    <row r="3445" spans="1:15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12">
        <f t="shared" si="53"/>
        <v>41891.524837962963</v>
      </c>
      <c r="K3445">
        <v>1407674146</v>
      </c>
      <c r="L3445" t="b">
        <v>0</v>
      </c>
      <c r="M3445">
        <v>45</v>
      </c>
      <c r="N3445" t="b">
        <v>1</v>
      </c>
      <c r="O3445" t="s">
        <v>8269</v>
      </c>
    </row>
    <row r="3446" spans="1:15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12">
        <f t="shared" si="53"/>
        <v>42529.582638888889</v>
      </c>
      <c r="K3446">
        <v>1464677986</v>
      </c>
      <c r="L3446" t="b">
        <v>0</v>
      </c>
      <c r="M3446">
        <v>20</v>
      </c>
      <c r="N3446" t="b">
        <v>1</v>
      </c>
      <c r="O3446" t="s">
        <v>8269</v>
      </c>
    </row>
    <row r="3447" spans="1:15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12">
        <f t="shared" si="53"/>
        <v>42300.530509259261</v>
      </c>
      <c r="K3447">
        <v>1443185036</v>
      </c>
      <c r="L3447" t="b">
        <v>0</v>
      </c>
      <c r="M3447">
        <v>31</v>
      </c>
      <c r="N3447" t="b">
        <v>1</v>
      </c>
      <c r="O3447" t="s">
        <v>8269</v>
      </c>
    </row>
    <row r="3448" spans="1:15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12">
        <f t="shared" si="53"/>
        <v>42040.513888888891</v>
      </c>
      <c r="K3448">
        <v>1421092725</v>
      </c>
      <c r="L3448" t="b">
        <v>0</v>
      </c>
      <c r="M3448">
        <v>25</v>
      </c>
      <c r="N3448" t="b">
        <v>1</v>
      </c>
      <c r="O3448" t="s">
        <v>8269</v>
      </c>
    </row>
    <row r="3449" spans="1:15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12">
        <f t="shared" si="53"/>
        <v>42447.847361111111</v>
      </c>
      <c r="K3449">
        <v>1454448012</v>
      </c>
      <c r="L3449" t="b">
        <v>0</v>
      </c>
      <c r="M3449">
        <v>14</v>
      </c>
      <c r="N3449" t="b">
        <v>1</v>
      </c>
      <c r="O3449" t="s">
        <v>8269</v>
      </c>
    </row>
    <row r="3450" spans="1:15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12">
        <f t="shared" si="53"/>
        <v>41990.119085648148</v>
      </c>
      <c r="K3450">
        <v>1416192689</v>
      </c>
      <c r="L3450" t="b">
        <v>0</v>
      </c>
      <c r="M3450">
        <v>45</v>
      </c>
      <c r="N3450" t="b">
        <v>1</v>
      </c>
      <c r="O3450" t="s">
        <v>8269</v>
      </c>
    </row>
    <row r="3451" spans="1:15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12">
        <f t="shared" si="53"/>
        <v>42560.166666666672</v>
      </c>
      <c r="K3451">
        <v>1465607738</v>
      </c>
      <c r="L3451" t="b">
        <v>0</v>
      </c>
      <c r="M3451">
        <v>20</v>
      </c>
      <c r="N3451" t="b">
        <v>1</v>
      </c>
      <c r="O3451" t="s">
        <v>8269</v>
      </c>
    </row>
    <row r="3452" spans="1:15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12">
        <f t="shared" si="53"/>
        <v>42096.662858796291</v>
      </c>
      <c r="K3452">
        <v>1422809671</v>
      </c>
      <c r="L3452" t="b">
        <v>0</v>
      </c>
      <c r="M3452">
        <v>39</v>
      </c>
      <c r="N3452" t="b">
        <v>1</v>
      </c>
      <c r="O3452" t="s">
        <v>8269</v>
      </c>
    </row>
    <row r="3453" spans="1:15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12">
        <f t="shared" si="53"/>
        <v>42115.723692129628</v>
      </c>
      <c r="K3453">
        <v>1427304127</v>
      </c>
      <c r="L3453" t="b">
        <v>0</v>
      </c>
      <c r="M3453">
        <v>16</v>
      </c>
      <c r="N3453" t="b">
        <v>1</v>
      </c>
      <c r="O3453" t="s">
        <v>8269</v>
      </c>
    </row>
    <row r="3454" spans="1:15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12">
        <f t="shared" si="53"/>
        <v>41843.165972222225</v>
      </c>
      <c r="K3454">
        <v>1404141626</v>
      </c>
      <c r="L3454" t="b">
        <v>0</v>
      </c>
      <c r="M3454">
        <v>37</v>
      </c>
      <c r="N3454" t="b">
        <v>1</v>
      </c>
      <c r="O3454" t="s">
        <v>8269</v>
      </c>
    </row>
    <row r="3455" spans="1:15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12">
        <f t="shared" si="53"/>
        <v>42595.97865740741</v>
      </c>
      <c r="K3455">
        <v>1465946956</v>
      </c>
      <c r="L3455" t="b">
        <v>0</v>
      </c>
      <c r="M3455">
        <v>14</v>
      </c>
      <c r="N3455" t="b">
        <v>1</v>
      </c>
      <c r="O3455" t="s">
        <v>8269</v>
      </c>
    </row>
    <row r="3456" spans="1:15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12">
        <f t="shared" si="53"/>
        <v>41851.698599537034</v>
      </c>
      <c r="K3456">
        <v>1404233159</v>
      </c>
      <c r="L3456" t="b">
        <v>0</v>
      </c>
      <c r="M3456">
        <v>21</v>
      </c>
      <c r="N3456" t="b">
        <v>1</v>
      </c>
      <c r="O3456" t="s">
        <v>8269</v>
      </c>
    </row>
    <row r="3457" spans="1:15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12">
        <f t="shared" si="53"/>
        <v>42656.7503125</v>
      </c>
      <c r="K3457">
        <v>1473789627</v>
      </c>
      <c r="L3457" t="b">
        <v>0</v>
      </c>
      <c r="M3457">
        <v>69</v>
      </c>
      <c r="N3457" t="b">
        <v>1</v>
      </c>
      <c r="O3457" t="s">
        <v>8269</v>
      </c>
    </row>
    <row r="3458" spans="1:15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12">
        <f t="shared" si="53"/>
        <v>41852.290972222225</v>
      </c>
      <c r="K3458">
        <v>1404190567</v>
      </c>
      <c r="L3458" t="b">
        <v>0</v>
      </c>
      <c r="M3458">
        <v>16</v>
      </c>
      <c r="N3458" t="b">
        <v>1</v>
      </c>
      <c r="O3458" t="s">
        <v>8269</v>
      </c>
    </row>
    <row r="3459" spans="1:15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12">
        <f t="shared" ref="J3459:J3522" si="54">(I3459/86400)+DATE(1970,1,1)</f>
        <v>42047.249305555553</v>
      </c>
      <c r="K3459">
        <v>1421081857</v>
      </c>
      <c r="L3459" t="b">
        <v>0</v>
      </c>
      <c r="M3459">
        <v>55</v>
      </c>
      <c r="N3459" t="b">
        <v>1</v>
      </c>
      <c r="O3459" t="s">
        <v>8269</v>
      </c>
    </row>
    <row r="3460" spans="1:15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12">
        <f t="shared" si="54"/>
        <v>42038.185416666667</v>
      </c>
      <c r="K3460">
        <v>1420606303</v>
      </c>
      <c r="L3460" t="b">
        <v>0</v>
      </c>
      <c r="M3460">
        <v>27</v>
      </c>
      <c r="N3460" t="b">
        <v>1</v>
      </c>
      <c r="O3460" t="s">
        <v>8269</v>
      </c>
    </row>
    <row r="3461" spans="1:15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12">
        <f t="shared" si="54"/>
        <v>42510.479861111111</v>
      </c>
      <c r="K3461">
        <v>1461151860</v>
      </c>
      <c r="L3461" t="b">
        <v>0</v>
      </c>
      <c r="M3461">
        <v>36</v>
      </c>
      <c r="N3461" t="b">
        <v>1</v>
      </c>
      <c r="O3461" t="s">
        <v>8269</v>
      </c>
    </row>
    <row r="3462" spans="1:15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12">
        <f t="shared" si="54"/>
        <v>41866.527222222227</v>
      </c>
      <c r="K3462">
        <v>1406896752</v>
      </c>
      <c r="L3462" t="b">
        <v>0</v>
      </c>
      <c r="M3462">
        <v>19</v>
      </c>
      <c r="N3462" t="b">
        <v>1</v>
      </c>
      <c r="O3462" t="s">
        <v>8269</v>
      </c>
    </row>
    <row r="3463" spans="1:15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12">
        <f t="shared" si="54"/>
        <v>42672.125</v>
      </c>
      <c r="K3463">
        <v>1475248279</v>
      </c>
      <c r="L3463" t="b">
        <v>0</v>
      </c>
      <c r="M3463">
        <v>12</v>
      </c>
      <c r="N3463" t="b">
        <v>1</v>
      </c>
      <c r="O3463" t="s">
        <v>8269</v>
      </c>
    </row>
    <row r="3464" spans="1:15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12">
        <f t="shared" si="54"/>
        <v>42195.75</v>
      </c>
      <c r="K3464">
        <v>1435181628</v>
      </c>
      <c r="L3464" t="b">
        <v>0</v>
      </c>
      <c r="M3464">
        <v>17</v>
      </c>
      <c r="N3464" t="b">
        <v>1</v>
      </c>
      <c r="O3464" t="s">
        <v>8269</v>
      </c>
    </row>
    <row r="3465" spans="1:15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12">
        <f t="shared" si="54"/>
        <v>42654.165972222225</v>
      </c>
      <c r="K3465">
        <v>1472594585</v>
      </c>
      <c r="L3465" t="b">
        <v>0</v>
      </c>
      <c r="M3465">
        <v>114</v>
      </c>
      <c r="N3465" t="b">
        <v>1</v>
      </c>
      <c r="O3465" t="s">
        <v>8269</v>
      </c>
    </row>
    <row r="3466" spans="1:15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12">
        <f t="shared" si="54"/>
        <v>42605.130057870367</v>
      </c>
      <c r="K3466">
        <v>1469329637</v>
      </c>
      <c r="L3466" t="b">
        <v>0</v>
      </c>
      <c r="M3466">
        <v>93</v>
      </c>
      <c r="N3466" t="b">
        <v>1</v>
      </c>
      <c r="O3466" t="s">
        <v>8269</v>
      </c>
    </row>
    <row r="3467" spans="1:15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12">
        <f t="shared" si="54"/>
        <v>42225.666666666672</v>
      </c>
      <c r="K3467">
        <v>1436972472</v>
      </c>
      <c r="L3467" t="b">
        <v>0</v>
      </c>
      <c r="M3467">
        <v>36</v>
      </c>
      <c r="N3467" t="b">
        <v>1</v>
      </c>
      <c r="O3467" t="s">
        <v>8269</v>
      </c>
    </row>
    <row r="3468" spans="1:15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12">
        <f t="shared" si="54"/>
        <v>42479.977430555555</v>
      </c>
      <c r="K3468">
        <v>1455928050</v>
      </c>
      <c r="L3468" t="b">
        <v>0</v>
      </c>
      <c r="M3468">
        <v>61</v>
      </c>
      <c r="N3468" t="b">
        <v>1</v>
      </c>
      <c r="O3468" t="s">
        <v>8269</v>
      </c>
    </row>
    <row r="3469" spans="1:15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12">
        <f t="shared" si="54"/>
        <v>42083.630000000005</v>
      </c>
      <c r="K3469">
        <v>1424275632</v>
      </c>
      <c r="L3469" t="b">
        <v>0</v>
      </c>
      <c r="M3469">
        <v>47</v>
      </c>
      <c r="N3469" t="b">
        <v>1</v>
      </c>
      <c r="O3469" t="s">
        <v>8269</v>
      </c>
    </row>
    <row r="3470" spans="1:15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12">
        <f t="shared" si="54"/>
        <v>42634.125</v>
      </c>
      <c r="K3470">
        <v>1471976529</v>
      </c>
      <c r="L3470" t="b">
        <v>0</v>
      </c>
      <c r="M3470">
        <v>17</v>
      </c>
      <c r="N3470" t="b">
        <v>1</v>
      </c>
      <c r="O3470" t="s">
        <v>8269</v>
      </c>
    </row>
    <row r="3471" spans="1:15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12">
        <f t="shared" si="54"/>
        <v>42488.641724537039</v>
      </c>
      <c r="K3471">
        <v>1459265045</v>
      </c>
      <c r="L3471" t="b">
        <v>0</v>
      </c>
      <c r="M3471">
        <v>63</v>
      </c>
      <c r="N3471" t="b">
        <v>1</v>
      </c>
      <c r="O3471" t="s">
        <v>8269</v>
      </c>
    </row>
    <row r="3472" spans="1:15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12">
        <f t="shared" si="54"/>
        <v>42566.901388888888</v>
      </c>
      <c r="K3472">
        <v>1465345902</v>
      </c>
      <c r="L3472" t="b">
        <v>0</v>
      </c>
      <c r="M3472">
        <v>9</v>
      </c>
      <c r="N3472" t="b">
        <v>1</v>
      </c>
      <c r="O3472" t="s">
        <v>8269</v>
      </c>
    </row>
    <row r="3473" spans="1:15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12">
        <f t="shared" si="54"/>
        <v>41882.833333333336</v>
      </c>
      <c r="K3473">
        <v>1405971690</v>
      </c>
      <c r="L3473" t="b">
        <v>0</v>
      </c>
      <c r="M3473">
        <v>30</v>
      </c>
      <c r="N3473" t="b">
        <v>1</v>
      </c>
      <c r="O3473" t="s">
        <v>8269</v>
      </c>
    </row>
    <row r="3474" spans="1:15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12">
        <f t="shared" si="54"/>
        <v>41949.249305555553</v>
      </c>
      <c r="K3474">
        <v>1413432331</v>
      </c>
      <c r="L3474" t="b">
        <v>0</v>
      </c>
      <c r="M3474">
        <v>23</v>
      </c>
      <c r="N3474" t="b">
        <v>1</v>
      </c>
      <c r="O3474" t="s">
        <v>8269</v>
      </c>
    </row>
    <row r="3475" spans="1:15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12">
        <f t="shared" si="54"/>
        <v>42083.852083333331</v>
      </c>
      <c r="K3475">
        <v>1425067296</v>
      </c>
      <c r="L3475" t="b">
        <v>0</v>
      </c>
      <c r="M3475">
        <v>33</v>
      </c>
      <c r="N3475" t="b">
        <v>1</v>
      </c>
      <c r="O3475" t="s">
        <v>8269</v>
      </c>
    </row>
    <row r="3476" spans="1:15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12">
        <f t="shared" si="54"/>
        <v>42571.501516203702</v>
      </c>
      <c r="K3476">
        <v>1466424131</v>
      </c>
      <c r="L3476" t="b">
        <v>0</v>
      </c>
      <c r="M3476">
        <v>39</v>
      </c>
      <c r="N3476" t="b">
        <v>1</v>
      </c>
      <c r="O3476" t="s">
        <v>8269</v>
      </c>
    </row>
    <row r="3477" spans="1:15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12">
        <f t="shared" si="54"/>
        <v>41946</v>
      </c>
      <c r="K3477">
        <v>1412629704</v>
      </c>
      <c r="L3477" t="b">
        <v>0</v>
      </c>
      <c r="M3477">
        <v>17</v>
      </c>
      <c r="N3477" t="b">
        <v>1</v>
      </c>
      <c r="O3477" t="s">
        <v>8269</v>
      </c>
    </row>
    <row r="3478" spans="1:15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12">
        <f t="shared" si="54"/>
        <v>41939.125</v>
      </c>
      <c r="K3478">
        <v>1412836990</v>
      </c>
      <c r="L3478" t="b">
        <v>0</v>
      </c>
      <c r="M3478">
        <v>6</v>
      </c>
      <c r="N3478" t="b">
        <v>1</v>
      </c>
      <c r="O3478" t="s">
        <v>8269</v>
      </c>
    </row>
    <row r="3479" spans="1:15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12">
        <f t="shared" si="54"/>
        <v>42141.125</v>
      </c>
      <c r="K3479">
        <v>1430761243</v>
      </c>
      <c r="L3479" t="b">
        <v>0</v>
      </c>
      <c r="M3479">
        <v>39</v>
      </c>
      <c r="N3479" t="b">
        <v>1</v>
      </c>
      <c r="O3479" t="s">
        <v>8269</v>
      </c>
    </row>
    <row r="3480" spans="1:15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12">
        <f t="shared" si="54"/>
        <v>42079.875</v>
      </c>
      <c r="K3480">
        <v>1424296822</v>
      </c>
      <c r="L3480" t="b">
        <v>0</v>
      </c>
      <c r="M3480">
        <v>57</v>
      </c>
      <c r="N3480" t="b">
        <v>1</v>
      </c>
      <c r="O3480" t="s">
        <v>8269</v>
      </c>
    </row>
    <row r="3481" spans="1:15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12">
        <f t="shared" si="54"/>
        <v>41811.855092592596</v>
      </c>
      <c r="K3481">
        <v>1400790680</v>
      </c>
      <c r="L3481" t="b">
        <v>0</v>
      </c>
      <c r="M3481">
        <v>56</v>
      </c>
      <c r="N3481" t="b">
        <v>1</v>
      </c>
      <c r="O3481" t="s">
        <v>8269</v>
      </c>
    </row>
    <row r="3482" spans="1:15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12">
        <f t="shared" si="54"/>
        <v>42195.875</v>
      </c>
      <c r="K3482">
        <v>1434440227</v>
      </c>
      <c r="L3482" t="b">
        <v>0</v>
      </c>
      <c r="M3482">
        <v>13</v>
      </c>
      <c r="N3482" t="b">
        <v>1</v>
      </c>
      <c r="O3482" t="s">
        <v>8269</v>
      </c>
    </row>
    <row r="3483" spans="1:15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12">
        <f t="shared" si="54"/>
        <v>42006.247546296298</v>
      </c>
      <c r="K3483">
        <v>1418709388</v>
      </c>
      <c r="L3483" t="b">
        <v>0</v>
      </c>
      <c r="M3483">
        <v>95</v>
      </c>
      <c r="N3483" t="b">
        <v>1</v>
      </c>
      <c r="O3483" t="s">
        <v>8269</v>
      </c>
    </row>
    <row r="3484" spans="1:15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12">
        <f t="shared" si="54"/>
        <v>41826.771597222221</v>
      </c>
      <c r="K3484">
        <v>1402079466</v>
      </c>
      <c r="L3484" t="b">
        <v>0</v>
      </c>
      <c r="M3484">
        <v>80</v>
      </c>
      <c r="N3484" t="b">
        <v>1</v>
      </c>
      <c r="O3484" t="s">
        <v>8269</v>
      </c>
    </row>
    <row r="3485" spans="1:15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12">
        <f t="shared" si="54"/>
        <v>41823.668761574074</v>
      </c>
      <c r="K3485">
        <v>1401811381</v>
      </c>
      <c r="L3485" t="b">
        <v>0</v>
      </c>
      <c r="M3485">
        <v>133</v>
      </c>
      <c r="N3485" t="b">
        <v>1</v>
      </c>
      <c r="O3485" t="s">
        <v>8269</v>
      </c>
    </row>
    <row r="3486" spans="1:15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12">
        <f t="shared" si="54"/>
        <v>42536.760405092587</v>
      </c>
      <c r="K3486">
        <v>1463422499</v>
      </c>
      <c r="L3486" t="b">
        <v>0</v>
      </c>
      <c r="M3486">
        <v>44</v>
      </c>
      <c r="N3486" t="b">
        <v>1</v>
      </c>
      <c r="O3486" t="s">
        <v>8269</v>
      </c>
    </row>
    <row r="3487" spans="1:15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12">
        <f t="shared" si="54"/>
        <v>42402.693055555559</v>
      </c>
      <c r="K3487">
        <v>1451839080</v>
      </c>
      <c r="L3487" t="b">
        <v>0</v>
      </c>
      <c r="M3487">
        <v>30</v>
      </c>
      <c r="N3487" t="b">
        <v>1</v>
      </c>
      <c r="O3487" t="s">
        <v>8269</v>
      </c>
    </row>
    <row r="3488" spans="1:15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12">
        <f t="shared" si="54"/>
        <v>42158.290972222225</v>
      </c>
      <c r="K3488">
        <v>1430600401</v>
      </c>
      <c r="L3488" t="b">
        <v>0</v>
      </c>
      <c r="M3488">
        <v>56</v>
      </c>
      <c r="N3488" t="b">
        <v>1</v>
      </c>
      <c r="O3488" t="s">
        <v>8269</v>
      </c>
    </row>
    <row r="3489" spans="1:15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12">
        <f t="shared" si="54"/>
        <v>42179.940416666665</v>
      </c>
      <c r="K3489">
        <v>1432593252</v>
      </c>
      <c r="L3489" t="b">
        <v>0</v>
      </c>
      <c r="M3489">
        <v>66</v>
      </c>
      <c r="N3489" t="b">
        <v>1</v>
      </c>
      <c r="O3489" t="s">
        <v>8269</v>
      </c>
    </row>
    <row r="3490" spans="1:15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12">
        <f t="shared" si="54"/>
        <v>42111.666666666672</v>
      </c>
      <c r="K3490">
        <v>1427221560</v>
      </c>
      <c r="L3490" t="b">
        <v>0</v>
      </c>
      <c r="M3490">
        <v>29</v>
      </c>
      <c r="N3490" t="b">
        <v>1</v>
      </c>
      <c r="O3490" t="s">
        <v>8269</v>
      </c>
    </row>
    <row r="3491" spans="1:15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12">
        <f t="shared" si="54"/>
        <v>41783.875</v>
      </c>
      <c r="K3491">
        <v>1398352531</v>
      </c>
      <c r="L3491" t="b">
        <v>0</v>
      </c>
      <c r="M3491">
        <v>72</v>
      </c>
      <c r="N3491" t="b">
        <v>1</v>
      </c>
      <c r="O3491" t="s">
        <v>8269</v>
      </c>
    </row>
    <row r="3492" spans="1:15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12">
        <f t="shared" si="54"/>
        <v>42473.802361111113</v>
      </c>
      <c r="K3492">
        <v>1457982924</v>
      </c>
      <c r="L3492" t="b">
        <v>0</v>
      </c>
      <c r="M3492">
        <v>27</v>
      </c>
      <c r="N3492" t="b">
        <v>1</v>
      </c>
      <c r="O3492" t="s">
        <v>8269</v>
      </c>
    </row>
    <row r="3493" spans="1:15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12">
        <f t="shared" si="54"/>
        <v>42142.249814814815</v>
      </c>
      <c r="K3493">
        <v>1430114384</v>
      </c>
      <c r="L3493" t="b">
        <v>0</v>
      </c>
      <c r="M3493">
        <v>10</v>
      </c>
      <c r="N3493" t="b">
        <v>1</v>
      </c>
      <c r="O3493" t="s">
        <v>8269</v>
      </c>
    </row>
    <row r="3494" spans="1:15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12">
        <f t="shared" si="54"/>
        <v>42303.009224537032</v>
      </c>
      <c r="K3494">
        <v>1442794397</v>
      </c>
      <c r="L3494" t="b">
        <v>0</v>
      </c>
      <c r="M3494">
        <v>35</v>
      </c>
      <c r="N3494" t="b">
        <v>1</v>
      </c>
      <c r="O3494" t="s">
        <v>8269</v>
      </c>
    </row>
    <row r="3495" spans="1:15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12">
        <f t="shared" si="54"/>
        <v>41868.21597222222</v>
      </c>
      <c r="K3495">
        <v>1406580436</v>
      </c>
      <c r="L3495" t="b">
        <v>0</v>
      </c>
      <c r="M3495">
        <v>29</v>
      </c>
      <c r="N3495" t="b">
        <v>1</v>
      </c>
      <c r="O3495" t="s">
        <v>8269</v>
      </c>
    </row>
    <row r="3496" spans="1:15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12">
        <f t="shared" si="54"/>
        <v>42700.25</v>
      </c>
      <c r="K3496">
        <v>1479186575</v>
      </c>
      <c r="L3496" t="b">
        <v>0</v>
      </c>
      <c r="M3496">
        <v>13</v>
      </c>
      <c r="N3496" t="b">
        <v>1</v>
      </c>
      <c r="O3496" t="s">
        <v>8269</v>
      </c>
    </row>
    <row r="3497" spans="1:15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12">
        <f t="shared" si="54"/>
        <v>41944.720833333333</v>
      </c>
      <c r="K3497">
        <v>1412360309</v>
      </c>
      <c r="L3497" t="b">
        <v>0</v>
      </c>
      <c r="M3497">
        <v>72</v>
      </c>
      <c r="N3497" t="b">
        <v>1</v>
      </c>
      <c r="O3497" t="s">
        <v>8269</v>
      </c>
    </row>
    <row r="3498" spans="1:15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12">
        <f t="shared" si="54"/>
        <v>42624.846828703703</v>
      </c>
      <c r="K3498">
        <v>1470169166</v>
      </c>
      <c r="L3498" t="b">
        <v>0</v>
      </c>
      <c r="M3498">
        <v>78</v>
      </c>
      <c r="N3498" t="b">
        <v>1</v>
      </c>
      <c r="O3498" t="s">
        <v>8269</v>
      </c>
    </row>
    <row r="3499" spans="1:15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12">
        <f t="shared" si="54"/>
        <v>42523.916666666672</v>
      </c>
      <c r="K3499">
        <v>1463852904</v>
      </c>
      <c r="L3499" t="b">
        <v>0</v>
      </c>
      <c r="M3499">
        <v>49</v>
      </c>
      <c r="N3499" t="b">
        <v>1</v>
      </c>
      <c r="O3499" t="s">
        <v>8269</v>
      </c>
    </row>
    <row r="3500" spans="1:15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12">
        <f t="shared" si="54"/>
        <v>42518.905555555553</v>
      </c>
      <c r="K3500">
        <v>1459309704</v>
      </c>
      <c r="L3500" t="b">
        <v>0</v>
      </c>
      <c r="M3500">
        <v>42</v>
      </c>
      <c r="N3500" t="b">
        <v>1</v>
      </c>
      <c r="O3500" t="s">
        <v>8269</v>
      </c>
    </row>
    <row r="3501" spans="1:15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12">
        <f t="shared" si="54"/>
        <v>42186.290972222225</v>
      </c>
      <c r="K3501">
        <v>1431046325</v>
      </c>
      <c r="L3501" t="b">
        <v>0</v>
      </c>
      <c r="M3501">
        <v>35</v>
      </c>
      <c r="N3501" t="b">
        <v>1</v>
      </c>
      <c r="O3501" t="s">
        <v>8269</v>
      </c>
    </row>
    <row r="3502" spans="1:15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12">
        <f t="shared" si="54"/>
        <v>42436.207638888889</v>
      </c>
      <c r="K3502">
        <v>1455919438</v>
      </c>
      <c r="L3502" t="b">
        <v>0</v>
      </c>
      <c r="M3502">
        <v>42</v>
      </c>
      <c r="N3502" t="b">
        <v>1</v>
      </c>
      <c r="O3502" t="s">
        <v>8269</v>
      </c>
    </row>
    <row r="3503" spans="1:15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12">
        <f t="shared" si="54"/>
        <v>42258.763831018514</v>
      </c>
      <c r="K3503">
        <v>1439835595</v>
      </c>
      <c r="L3503" t="b">
        <v>0</v>
      </c>
      <c r="M3503">
        <v>42</v>
      </c>
      <c r="N3503" t="b">
        <v>1</v>
      </c>
      <c r="O3503" t="s">
        <v>8269</v>
      </c>
    </row>
    <row r="3504" spans="1:15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12">
        <f t="shared" si="54"/>
        <v>42445.165972222225</v>
      </c>
      <c r="K3504">
        <v>1456862924</v>
      </c>
      <c r="L3504" t="b">
        <v>0</v>
      </c>
      <c r="M3504">
        <v>31</v>
      </c>
      <c r="N3504" t="b">
        <v>1</v>
      </c>
      <c r="O3504" t="s">
        <v>8269</v>
      </c>
    </row>
    <row r="3505" spans="1:15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12">
        <f t="shared" si="54"/>
        <v>42575.478333333333</v>
      </c>
      <c r="K3505">
        <v>1466767728</v>
      </c>
      <c r="L3505" t="b">
        <v>0</v>
      </c>
      <c r="M3505">
        <v>38</v>
      </c>
      <c r="N3505" t="b">
        <v>1</v>
      </c>
      <c r="O3505" t="s">
        <v>8269</v>
      </c>
    </row>
    <row r="3506" spans="1:15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12">
        <f t="shared" si="54"/>
        <v>42327.790405092594</v>
      </c>
      <c r="K3506">
        <v>1445363891</v>
      </c>
      <c r="L3506" t="b">
        <v>0</v>
      </c>
      <c r="M3506">
        <v>8</v>
      </c>
      <c r="N3506" t="b">
        <v>1</v>
      </c>
      <c r="O3506" t="s">
        <v>8269</v>
      </c>
    </row>
    <row r="3507" spans="1:15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12">
        <f t="shared" si="54"/>
        <v>41772.166666666664</v>
      </c>
      <c r="K3507">
        <v>1398983245</v>
      </c>
      <c r="L3507" t="b">
        <v>0</v>
      </c>
      <c r="M3507">
        <v>39</v>
      </c>
      <c r="N3507" t="b">
        <v>1</v>
      </c>
      <c r="O3507" t="s">
        <v>8269</v>
      </c>
    </row>
    <row r="3508" spans="1:15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12">
        <f t="shared" si="54"/>
        <v>41874.734259259261</v>
      </c>
      <c r="K3508">
        <v>1404927440</v>
      </c>
      <c r="L3508" t="b">
        <v>0</v>
      </c>
      <c r="M3508">
        <v>29</v>
      </c>
      <c r="N3508" t="b">
        <v>1</v>
      </c>
      <c r="O3508" t="s">
        <v>8269</v>
      </c>
    </row>
    <row r="3509" spans="1:15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12">
        <f t="shared" si="54"/>
        <v>42521.92288194444</v>
      </c>
      <c r="K3509">
        <v>1462140537</v>
      </c>
      <c r="L3509" t="b">
        <v>0</v>
      </c>
      <c r="M3509">
        <v>72</v>
      </c>
      <c r="N3509" t="b">
        <v>1</v>
      </c>
      <c r="O3509" t="s">
        <v>8269</v>
      </c>
    </row>
    <row r="3510" spans="1:15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12">
        <f t="shared" si="54"/>
        <v>42500.875</v>
      </c>
      <c r="K3510">
        <v>1460914253</v>
      </c>
      <c r="L3510" t="b">
        <v>0</v>
      </c>
      <c r="M3510">
        <v>15</v>
      </c>
      <c r="N3510" t="b">
        <v>1</v>
      </c>
      <c r="O3510" t="s">
        <v>8269</v>
      </c>
    </row>
    <row r="3511" spans="1:15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12">
        <f t="shared" si="54"/>
        <v>41964.204861111109</v>
      </c>
      <c r="K3511">
        <v>1415392666</v>
      </c>
      <c r="L3511" t="b">
        <v>0</v>
      </c>
      <c r="M3511">
        <v>33</v>
      </c>
      <c r="N3511" t="b">
        <v>1</v>
      </c>
      <c r="O3511" t="s">
        <v>8269</v>
      </c>
    </row>
    <row r="3512" spans="1:15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12">
        <f t="shared" si="54"/>
        <v>41822.62090277778</v>
      </c>
      <c r="K3512">
        <v>1402584846</v>
      </c>
      <c r="L3512" t="b">
        <v>0</v>
      </c>
      <c r="M3512">
        <v>15</v>
      </c>
      <c r="N3512" t="b">
        <v>1</v>
      </c>
      <c r="O3512" t="s">
        <v>8269</v>
      </c>
    </row>
    <row r="3513" spans="1:15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12">
        <f t="shared" si="54"/>
        <v>41950.770833333336</v>
      </c>
      <c r="K3513">
        <v>1413406695</v>
      </c>
      <c r="L3513" t="b">
        <v>0</v>
      </c>
      <c r="M3513">
        <v>19</v>
      </c>
      <c r="N3513" t="b">
        <v>1</v>
      </c>
      <c r="O3513" t="s">
        <v>8269</v>
      </c>
    </row>
    <row r="3514" spans="1:15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12">
        <f t="shared" si="54"/>
        <v>42117.49527777778</v>
      </c>
      <c r="K3514">
        <v>1424609592</v>
      </c>
      <c r="L3514" t="b">
        <v>0</v>
      </c>
      <c r="M3514">
        <v>17</v>
      </c>
      <c r="N3514" t="b">
        <v>1</v>
      </c>
      <c r="O3514" t="s">
        <v>8269</v>
      </c>
    </row>
    <row r="3515" spans="1:15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12">
        <f t="shared" si="54"/>
        <v>41794.207638888889</v>
      </c>
      <c r="K3515">
        <v>1400725112</v>
      </c>
      <c r="L3515" t="b">
        <v>0</v>
      </c>
      <c r="M3515">
        <v>44</v>
      </c>
      <c r="N3515" t="b">
        <v>1</v>
      </c>
      <c r="O3515" t="s">
        <v>8269</v>
      </c>
    </row>
    <row r="3516" spans="1:15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12">
        <f t="shared" si="54"/>
        <v>42037.207638888889</v>
      </c>
      <c r="K3516">
        <v>1421439552</v>
      </c>
      <c r="L3516" t="b">
        <v>0</v>
      </c>
      <c r="M3516">
        <v>10</v>
      </c>
      <c r="N3516" t="b">
        <v>1</v>
      </c>
      <c r="O3516" t="s">
        <v>8269</v>
      </c>
    </row>
    <row r="3517" spans="1:15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12">
        <f t="shared" si="54"/>
        <v>42155.772812499999</v>
      </c>
      <c r="K3517">
        <v>1430505171</v>
      </c>
      <c r="L3517" t="b">
        <v>0</v>
      </c>
      <c r="M3517">
        <v>46</v>
      </c>
      <c r="N3517" t="b">
        <v>1</v>
      </c>
      <c r="O3517" t="s">
        <v>8269</v>
      </c>
    </row>
    <row r="3518" spans="1:15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12">
        <f t="shared" si="54"/>
        <v>41890.125</v>
      </c>
      <c r="K3518">
        <v>1407197670</v>
      </c>
      <c r="L3518" t="b">
        <v>0</v>
      </c>
      <c r="M3518">
        <v>11</v>
      </c>
      <c r="N3518" t="b">
        <v>1</v>
      </c>
      <c r="O3518" t="s">
        <v>8269</v>
      </c>
    </row>
    <row r="3519" spans="1:15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12">
        <f t="shared" si="54"/>
        <v>41824.458333333336</v>
      </c>
      <c r="K3519">
        <v>1401910634</v>
      </c>
      <c r="L3519" t="b">
        <v>0</v>
      </c>
      <c r="M3519">
        <v>13</v>
      </c>
      <c r="N3519" t="b">
        <v>1</v>
      </c>
      <c r="O3519" t="s">
        <v>8269</v>
      </c>
    </row>
    <row r="3520" spans="1:15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12">
        <f t="shared" si="54"/>
        <v>41914.597916666666</v>
      </c>
      <c r="K3520">
        <v>1410461299</v>
      </c>
      <c r="L3520" t="b">
        <v>0</v>
      </c>
      <c r="M3520">
        <v>33</v>
      </c>
      <c r="N3520" t="b">
        <v>1</v>
      </c>
      <c r="O3520" t="s">
        <v>8269</v>
      </c>
    </row>
    <row r="3521" spans="1:15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12">
        <f t="shared" si="54"/>
        <v>42067.598958333328</v>
      </c>
      <c r="K3521">
        <v>1422886950</v>
      </c>
      <c r="L3521" t="b">
        <v>0</v>
      </c>
      <c r="M3521">
        <v>28</v>
      </c>
      <c r="N3521" t="b">
        <v>1</v>
      </c>
      <c r="O3521" t="s">
        <v>8269</v>
      </c>
    </row>
    <row r="3522" spans="1:15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12">
        <f t="shared" si="54"/>
        <v>42253.57430555555</v>
      </c>
      <c r="K3522">
        <v>1439322412</v>
      </c>
      <c r="L3522" t="b">
        <v>0</v>
      </c>
      <c r="M3522">
        <v>21</v>
      </c>
      <c r="N3522" t="b">
        <v>1</v>
      </c>
      <c r="O3522" t="s">
        <v>8269</v>
      </c>
    </row>
    <row r="3523" spans="1:15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12">
        <f t="shared" ref="J3523:J3586" si="55">(I3523/86400)+DATE(1970,1,1)</f>
        <v>41911.361342592594</v>
      </c>
      <c r="K3523">
        <v>1409388020</v>
      </c>
      <c r="L3523" t="b">
        <v>0</v>
      </c>
      <c r="M3523">
        <v>13</v>
      </c>
      <c r="N3523" t="b">
        <v>1</v>
      </c>
      <c r="O3523" t="s">
        <v>8269</v>
      </c>
    </row>
    <row r="3524" spans="1:15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12">
        <f t="shared" si="55"/>
        <v>42262.420833333337</v>
      </c>
      <c r="K3524">
        <v>1439924246</v>
      </c>
      <c r="L3524" t="b">
        <v>0</v>
      </c>
      <c r="M3524">
        <v>34</v>
      </c>
      <c r="N3524" t="b">
        <v>1</v>
      </c>
      <c r="O3524" t="s">
        <v>8269</v>
      </c>
    </row>
    <row r="3525" spans="1:15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12">
        <f t="shared" si="55"/>
        <v>42638.958333333328</v>
      </c>
      <c r="K3525">
        <v>1469871148</v>
      </c>
      <c r="L3525" t="b">
        <v>0</v>
      </c>
      <c r="M3525">
        <v>80</v>
      </c>
      <c r="N3525" t="b">
        <v>1</v>
      </c>
      <c r="O3525" t="s">
        <v>8269</v>
      </c>
    </row>
    <row r="3526" spans="1:15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12">
        <f t="shared" si="55"/>
        <v>41895.166666666664</v>
      </c>
      <c r="K3526">
        <v>1409336373</v>
      </c>
      <c r="L3526" t="b">
        <v>0</v>
      </c>
      <c r="M3526">
        <v>74</v>
      </c>
      <c r="N3526" t="b">
        <v>1</v>
      </c>
      <c r="O3526" t="s">
        <v>8269</v>
      </c>
    </row>
    <row r="3527" spans="1:15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12">
        <f t="shared" si="55"/>
        <v>42225.666666666672</v>
      </c>
      <c r="K3527">
        <v>1438188106</v>
      </c>
      <c r="L3527" t="b">
        <v>0</v>
      </c>
      <c r="M3527">
        <v>7</v>
      </c>
      <c r="N3527" t="b">
        <v>1</v>
      </c>
      <c r="O3527" t="s">
        <v>8269</v>
      </c>
    </row>
    <row r="3528" spans="1:15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12">
        <f t="shared" si="55"/>
        <v>42488.249305555553</v>
      </c>
      <c r="K3528">
        <v>1459411371</v>
      </c>
      <c r="L3528" t="b">
        <v>0</v>
      </c>
      <c r="M3528">
        <v>34</v>
      </c>
      <c r="N3528" t="b">
        <v>1</v>
      </c>
      <c r="O3528" t="s">
        <v>8269</v>
      </c>
    </row>
    <row r="3529" spans="1:15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12">
        <f t="shared" si="55"/>
        <v>42196.165972222225</v>
      </c>
      <c r="K3529">
        <v>1434069205</v>
      </c>
      <c r="L3529" t="b">
        <v>0</v>
      </c>
      <c r="M3529">
        <v>86</v>
      </c>
      <c r="N3529" t="b">
        <v>1</v>
      </c>
      <c r="O3529" t="s">
        <v>8269</v>
      </c>
    </row>
    <row r="3530" spans="1:15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12">
        <f t="shared" si="55"/>
        <v>42753.50136574074</v>
      </c>
      <c r="K3530">
        <v>1483012918</v>
      </c>
      <c r="L3530" t="b">
        <v>0</v>
      </c>
      <c r="M3530">
        <v>37</v>
      </c>
      <c r="N3530" t="b">
        <v>1</v>
      </c>
      <c r="O3530" t="s">
        <v>8269</v>
      </c>
    </row>
    <row r="3531" spans="1:15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12">
        <f t="shared" si="55"/>
        <v>42198.041666666672</v>
      </c>
      <c r="K3531">
        <v>1434997018</v>
      </c>
      <c r="L3531" t="b">
        <v>0</v>
      </c>
      <c r="M3531">
        <v>18</v>
      </c>
      <c r="N3531" t="b">
        <v>1</v>
      </c>
      <c r="O3531" t="s">
        <v>8269</v>
      </c>
    </row>
    <row r="3532" spans="1:15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12">
        <f t="shared" si="55"/>
        <v>42470.833333333328</v>
      </c>
      <c r="K3532">
        <v>1457881057</v>
      </c>
      <c r="L3532" t="b">
        <v>0</v>
      </c>
      <c r="M3532">
        <v>22</v>
      </c>
      <c r="N3532" t="b">
        <v>1</v>
      </c>
      <c r="O3532" t="s">
        <v>8269</v>
      </c>
    </row>
    <row r="3533" spans="1:15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12">
        <f t="shared" si="55"/>
        <v>42551.654328703706</v>
      </c>
      <c r="K3533">
        <v>1464709334</v>
      </c>
      <c r="L3533" t="b">
        <v>0</v>
      </c>
      <c r="M3533">
        <v>26</v>
      </c>
      <c r="N3533" t="b">
        <v>1</v>
      </c>
      <c r="O3533" t="s">
        <v>8269</v>
      </c>
    </row>
    <row r="3534" spans="1:15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12">
        <f t="shared" si="55"/>
        <v>41900.165972222225</v>
      </c>
      <c r="K3534">
        <v>1409667827</v>
      </c>
      <c r="L3534" t="b">
        <v>0</v>
      </c>
      <c r="M3534">
        <v>27</v>
      </c>
      <c r="N3534" t="b">
        <v>1</v>
      </c>
      <c r="O3534" t="s">
        <v>8269</v>
      </c>
    </row>
    <row r="3535" spans="1:15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12">
        <f t="shared" si="55"/>
        <v>42319.802858796298</v>
      </c>
      <c r="K3535">
        <v>1444673767</v>
      </c>
      <c r="L3535" t="b">
        <v>0</v>
      </c>
      <c r="M3535">
        <v>8</v>
      </c>
      <c r="N3535" t="b">
        <v>1</v>
      </c>
      <c r="O3535" t="s">
        <v>8269</v>
      </c>
    </row>
    <row r="3536" spans="1:15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12">
        <f t="shared" si="55"/>
        <v>42278.6252662037</v>
      </c>
      <c r="K3536">
        <v>1440687623</v>
      </c>
      <c r="L3536" t="b">
        <v>0</v>
      </c>
      <c r="M3536">
        <v>204</v>
      </c>
      <c r="N3536" t="b">
        <v>1</v>
      </c>
      <c r="O3536" t="s">
        <v>8269</v>
      </c>
    </row>
    <row r="3537" spans="1:15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12">
        <f t="shared" si="55"/>
        <v>42279.75</v>
      </c>
      <c r="K3537">
        <v>1441120910</v>
      </c>
      <c r="L3537" t="b">
        <v>0</v>
      </c>
      <c r="M3537">
        <v>46</v>
      </c>
      <c r="N3537" t="b">
        <v>1</v>
      </c>
      <c r="O3537" t="s">
        <v>8269</v>
      </c>
    </row>
    <row r="3538" spans="1:15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12">
        <f t="shared" si="55"/>
        <v>42358.499305555553</v>
      </c>
      <c r="K3538">
        <v>1448040425</v>
      </c>
      <c r="L3538" t="b">
        <v>0</v>
      </c>
      <c r="M3538">
        <v>17</v>
      </c>
      <c r="N3538" t="b">
        <v>1</v>
      </c>
      <c r="O3538" t="s">
        <v>8269</v>
      </c>
    </row>
    <row r="3539" spans="1:15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12">
        <f t="shared" si="55"/>
        <v>41960.332638888889</v>
      </c>
      <c r="K3539">
        <v>1413016216</v>
      </c>
      <c r="L3539" t="b">
        <v>0</v>
      </c>
      <c r="M3539">
        <v>28</v>
      </c>
      <c r="N3539" t="b">
        <v>1</v>
      </c>
      <c r="O3539" t="s">
        <v>8269</v>
      </c>
    </row>
    <row r="3540" spans="1:15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12">
        <f t="shared" si="55"/>
        <v>42599.420601851853</v>
      </c>
      <c r="K3540">
        <v>1469009140</v>
      </c>
      <c r="L3540" t="b">
        <v>0</v>
      </c>
      <c r="M3540">
        <v>83</v>
      </c>
      <c r="N3540" t="b">
        <v>1</v>
      </c>
      <c r="O3540" t="s">
        <v>8269</v>
      </c>
    </row>
    <row r="3541" spans="1:15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12">
        <f t="shared" si="55"/>
        <v>42621.756041666667</v>
      </c>
      <c r="K3541">
        <v>1471543722</v>
      </c>
      <c r="L3541" t="b">
        <v>0</v>
      </c>
      <c r="M3541">
        <v>13</v>
      </c>
      <c r="N3541" t="b">
        <v>1</v>
      </c>
      <c r="O3541" t="s">
        <v>8269</v>
      </c>
    </row>
    <row r="3542" spans="1:15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12">
        <f t="shared" si="55"/>
        <v>42547.003368055557</v>
      </c>
      <c r="K3542">
        <v>1464307491</v>
      </c>
      <c r="L3542" t="b">
        <v>0</v>
      </c>
      <c r="M3542">
        <v>8</v>
      </c>
      <c r="N3542" t="b">
        <v>1</v>
      </c>
      <c r="O3542" t="s">
        <v>8269</v>
      </c>
    </row>
    <row r="3543" spans="1:15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12">
        <f t="shared" si="55"/>
        <v>42247.730034722219</v>
      </c>
      <c r="K3543">
        <v>1438882275</v>
      </c>
      <c r="L3543" t="b">
        <v>0</v>
      </c>
      <c r="M3543">
        <v>32</v>
      </c>
      <c r="N3543" t="b">
        <v>1</v>
      </c>
      <c r="O3543" t="s">
        <v>8269</v>
      </c>
    </row>
    <row r="3544" spans="1:15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12">
        <f t="shared" si="55"/>
        <v>41889.599791666667</v>
      </c>
      <c r="K3544">
        <v>1404915822</v>
      </c>
      <c r="L3544" t="b">
        <v>0</v>
      </c>
      <c r="M3544">
        <v>85</v>
      </c>
      <c r="N3544" t="b">
        <v>1</v>
      </c>
      <c r="O3544" t="s">
        <v>8269</v>
      </c>
    </row>
    <row r="3545" spans="1:15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12">
        <f t="shared" si="55"/>
        <v>42180.755312499998</v>
      </c>
      <c r="K3545">
        <v>1432663659</v>
      </c>
      <c r="L3545" t="b">
        <v>0</v>
      </c>
      <c r="M3545">
        <v>29</v>
      </c>
      <c r="N3545" t="b">
        <v>1</v>
      </c>
      <c r="O3545" t="s">
        <v>8269</v>
      </c>
    </row>
    <row r="3546" spans="1:15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12">
        <f t="shared" si="55"/>
        <v>42070.831678240742</v>
      </c>
      <c r="K3546">
        <v>1423166257</v>
      </c>
      <c r="L3546" t="b">
        <v>0</v>
      </c>
      <c r="M3546">
        <v>24</v>
      </c>
      <c r="N3546" t="b">
        <v>1</v>
      </c>
      <c r="O3546" t="s">
        <v>8269</v>
      </c>
    </row>
    <row r="3547" spans="1:15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12">
        <f t="shared" si="55"/>
        <v>42105.807395833333</v>
      </c>
      <c r="K3547">
        <v>1426188159</v>
      </c>
      <c r="L3547" t="b">
        <v>0</v>
      </c>
      <c r="M3547">
        <v>8</v>
      </c>
      <c r="N3547" t="b">
        <v>1</v>
      </c>
      <c r="O3547" t="s">
        <v>8269</v>
      </c>
    </row>
    <row r="3548" spans="1:15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12">
        <f t="shared" si="55"/>
        <v>42095.165972222225</v>
      </c>
      <c r="K3548">
        <v>1426002684</v>
      </c>
      <c r="L3548" t="b">
        <v>0</v>
      </c>
      <c r="M3548">
        <v>19</v>
      </c>
      <c r="N3548" t="b">
        <v>1</v>
      </c>
      <c r="O3548" t="s">
        <v>8269</v>
      </c>
    </row>
    <row r="3549" spans="1:15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12">
        <f t="shared" si="55"/>
        <v>42504.165972222225</v>
      </c>
      <c r="K3549">
        <v>1461117201</v>
      </c>
      <c r="L3549" t="b">
        <v>0</v>
      </c>
      <c r="M3549">
        <v>336</v>
      </c>
      <c r="N3549" t="b">
        <v>1</v>
      </c>
      <c r="O3549" t="s">
        <v>8269</v>
      </c>
    </row>
    <row r="3550" spans="1:15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12">
        <f t="shared" si="55"/>
        <v>42434.041666666672</v>
      </c>
      <c r="K3550">
        <v>1455230214</v>
      </c>
      <c r="L3550" t="b">
        <v>0</v>
      </c>
      <c r="M3550">
        <v>13</v>
      </c>
      <c r="N3550" t="b">
        <v>1</v>
      </c>
      <c r="O3550" t="s">
        <v>8269</v>
      </c>
    </row>
    <row r="3551" spans="1:15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12">
        <f t="shared" si="55"/>
        <v>42251.394363425927</v>
      </c>
      <c r="K3551">
        <v>1438939673</v>
      </c>
      <c r="L3551" t="b">
        <v>0</v>
      </c>
      <c r="M3551">
        <v>42</v>
      </c>
      <c r="N3551" t="b">
        <v>1</v>
      </c>
      <c r="O3551" t="s">
        <v>8269</v>
      </c>
    </row>
    <row r="3552" spans="1:15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12">
        <f t="shared" si="55"/>
        <v>42492.893495370372</v>
      </c>
      <c r="K3552">
        <v>1459632398</v>
      </c>
      <c r="L3552" t="b">
        <v>0</v>
      </c>
      <c r="M3552">
        <v>64</v>
      </c>
      <c r="N3552" t="b">
        <v>1</v>
      </c>
      <c r="O3552" t="s">
        <v>8269</v>
      </c>
    </row>
    <row r="3553" spans="1:15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12">
        <f t="shared" si="55"/>
        <v>41781.921527777777</v>
      </c>
      <c r="K3553">
        <v>1398342170</v>
      </c>
      <c r="L3553" t="b">
        <v>0</v>
      </c>
      <c r="M3553">
        <v>25</v>
      </c>
      <c r="N3553" t="b">
        <v>1</v>
      </c>
      <c r="O3553" t="s">
        <v>8269</v>
      </c>
    </row>
    <row r="3554" spans="1:15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12">
        <f t="shared" si="55"/>
        <v>41818.587083333332</v>
      </c>
      <c r="K3554">
        <v>1401372324</v>
      </c>
      <c r="L3554" t="b">
        <v>0</v>
      </c>
      <c r="M3554">
        <v>20</v>
      </c>
      <c r="N3554" t="b">
        <v>1</v>
      </c>
      <c r="O3554" t="s">
        <v>8269</v>
      </c>
    </row>
    <row r="3555" spans="1:15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12">
        <f t="shared" si="55"/>
        <v>42228</v>
      </c>
      <c r="K3555">
        <v>1436575280</v>
      </c>
      <c r="L3555" t="b">
        <v>0</v>
      </c>
      <c r="M3555">
        <v>104</v>
      </c>
      <c r="N3555" t="b">
        <v>1</v>
      </c>
      <c r="O3555" t="s">
        <v>8269</v>
      </c>
    </row>
    <row r="3556" spans="1:15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12">
        <f t="shared" si="55"/>
        <v>42046.708333333328</v>
      </c>
      <c r="K3556">
        <v>1421025159</v>
      </c>
      <c r="L3556" t="b">
        <v>0</v>
      </c>
      <c r="M3556">
        <v>53</v>
      </c>
      <c r="N3556" t="b">
        <v>1</v>
      </c>
      <c r="O3556" t="s">
        <v>8269</v>
      </c>
    </row>
    <row r="3557" spans="1:15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12">
        <f t="shared" si="55"/>
        <v>42691.483726851853</v>
      </c>
      <c r="K3557">
        <v>1476786994</v>
      </c>
      <c r="L3557" t="b">
        <v>0</v>
      </c>
      <c r="M3557">
        <v>14</v>
      </c>
      <c r="N3557" t="b">
        <v>1</v>
      </c>
      <c r="O3557" t="s">
        <v>8269</v>
      </c>
    </row>
    <row r="3558" spans="1:15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12">
        <f t="shared" si="55"/>
        <v>41868.649583333332</v>
      </c>
      <c r="K3558">
        <v>1403105724</v>
      </c>
      <c r="L3558" t="b">
        <v>0</v>
      </c>
      <c r="M3558">
        <v>20</v>
      </c>
      <c r="N3558" t="b">
        <v>1</v>
      </c>
      <c r="O3558" t="s">
        <v>8269</v>
      </c>
    </row>
    <row r="3559" spans="1:15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12">
        <f t="shared" si="55"/>
        <v>41764.276747685188</v>
      </c>
      <c r="K3559">
        <v>1396334311</v>
      </c>
      <c r="L3559" t="b">
        <v>0</v>
      </c>
      <c r="M3559">
        <v>558</v>
      </c>
      <c r="N3559" t="b">
        <v>1</v>
      </c>
      <c r="O3559" t="s">
        <v>8269</v>
      </c>
    </row>
    <row r="3560" spans="1:15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12">
        <f t="shared" si="55"/>
        <v>42181.875</v>
      </c>
      <c r="K3560">
        <v>1431718575</v>
      </c>
      <c r="L3560" t="b">
        <v>0</v>
      </c>
      <c r="M3560">
        <v>22</v>
      </c>
      <c r="N3560" t="b">
        <v>1</v>
      </c>
      <c r="O3560" t="s">
        <v>8269</v>
      </c>
    </row>
    <row r="3561" spans="1:15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12">
        <f t="shared" si="55"/>
        <v>42216.373611111107</v>
      </c>
      <c r="K3561">
        <v>1436408308</v>
      </c>
      <c r="L3561" t="b">
        <v>0</v>
      </c>
      <c r="M3561">
        <v>24</v>
      </c>
      <c r="N3561" t="b">
        <v>1</v>
      </c>
      <c r="O3561" t="s">
        <v>8269</v>
      </c>
    </row>
    <row r="3562" spans="1:15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12">
        <f t="shared" si="55"/>
        <v>42151.114583333328</v>
      </c>
      <c r="K3562">
        <v>1429651266</v>
      </c>
      <c r="L3562" t="b">
        <v>0</v>
      </c>
      <c r="M3562">
        <v>74</v>
      </c>
      <c r="N3562" t="b">
        <v>1</v>
      </c>
      <c r="O3562" t="s">
        <v>8269</v>
      </c>
    </row>
    <row r="3563" spans="1:15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12">
        <f t="shared" si="55"/>
        <v>42221.775000000001</v>
      </c>
      <c r="K3563">
        <v>1437236378</v>
      </c>
      <c r="L3563" t="b">
        <v>0</v>
      </c>
      <c r="M3563">
        <v>54</v>
      </c>
      <c r="N3563" t="b">
        <v>1</v>
      </c>
      <c r="O3563" t="s">
        <v>8269</v>
      </c>
    </row>
    <row r="3564" spans="1:15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12">
        <f t="shared" si="55"/>
        <v>42442.916666666672</v>
      </c>
      <c r="K3564">
        <v>1457115427</v>
      </c>
      <c r="L3564" t="b">
        <v>0</v>
      </c>
      <c r="M3564">
        <v>31</v>
      </c>
      <c r="N3564" t="b">
        <v>1</v>
      </c>
      <c r="O3564" t="s">
        <v>8269</v>
      </c>
    </row>
    <row r="3565" spans="1:15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12">
        <f t="shared" si="55"/>
        <v>42583.791666666672</v>
      </c>
      <c r="K3565">
        <v>1467648456</v>
      </c>
      <c r="L3565" t="b">
        <v>0</v>
      </c>
      <c r="M3565">
        <v>25</v>
      </c>
      <c r="N3565" t="b">
        <v>1</v>
      </c>
      <c r="O3565" t="s">
        <v>8269</v>
      </c>
    </row>
    <row r="3566" spans="1:15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12">
        <f t="shared" si="55"/>
        <v>42282.666666666672</v>
      </c>
      <c r="K3566">
        <v>1440082649</v>
      </c>
      <c r="L3566" t="b">
        <v>0</v>
      </c>
      <c r="M3566">
        <v>17</v>
      </c>
      <c r="N3566" t="b">
        <v>1</v>
      </c>
      <c r="O3566" t="s">
        <v>8269</v>
      </c>
    </row>
    <row r="3567" spans="1:15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12">
        <f t="shared" si="55"/>
        <v>42004.743148148147</v>
      </c>
      <c r="K3567">
        <v>1417456208</v>
      </c>
      <c r="L3567" t="b">
        <v>0</v>
      </c>
      <c r="M3567">
        <v>12</v>
      </c>
      <c r="N3567" t="b">
        <v>1</v>
      </c>
      <c r="O3567" t="s">
        <v>8269</v>
      </c>
    </row>
    <row r="3568" spans="1:15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12">
        <f t="shared" si="55"/>
        <v>42027.507905092592</v>
      </c>
      <c r="K3568">
        <v>1419423083</v>
      </c>
      <c r="L3568" t="b">
        <v>0</v>
      </c>
      <c r="M3568">
        <v>38</v>
      </c>
      <c r="N3568" t="b">
        <v>1</v>
      </c>
      <c r="O3568" t="s">
        <v>8269</v>
      </c>
    </row>
    <row r="3569" spans="1:15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12">
        <f t="shared" si="55"/>
        <v>42165.810694444444</v>
      </c>
      <c r="K3569">
        <v>1431372444</v>
      </c>
      <c r="L3569" t="b">
        <v>0</v>
      </c>
      <c r="M3569">
        <v>41</v>
      </c>
      <c r="N3569" t="b">
        <v>1</v>
      </c>
      <c r="O3569" t="s">
        <v>8269</v>
      </c>
    </row>
    <row r="3570" spans="1:15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12">
        <f t="shared" si="55"/>
        <v>41899.740671296298</v>
      </c>
      <c r="K3570">
        <v>1408383994</v>
      </c>
      <c r="L3570" t="b">
        <v>0</v>
      </c>
      <c r="M3570">
        <v>19</v>
      </c>
      <c r="N3570" t="b">
        <v>1</v>
      </c>
      <c r="O3570" t="s">
        <v>8269</v>
      </c>
    </row>
    <row r="3571" spans="1:15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12">
        <f t="shared" si="55"/>
        <v>42012.688611111109</v>
      </c>
      <c r="K3571">
        <v>1418142696</v>
      </c>
      <c r="L3571" t="b">
        <v>0</v>
      </c>
      <c r="M3571">
        <v>41</v>
      </c>
      <c r="N3571" t="b">
        <v>1</v>
      </c>
      <c r="O3571" t="s">
        <v>8269</v>
      </c>
    </row>
    <row r="3572" spans="1:15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12">
        <f t="shared" si="55"/>
        <v>42004.291666666672</v>
      </c>
      <c r="K3572">
        <v>1417593483</v>
      </c>
      <c r="L3572" t="b">
        <v>0</v>
      </c>
      <c r="M3572">
        <v>26</v>
      </c>
      <c r="N3572" t="b">
        <v>1</v>
      </c>
      <c r="O3572" t="s">
        <v>8269</v>
      </c>
    </row>
    <row r="3573" spans="1:15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12">
        <f t="shared" si="55"/>
        <v>41942.858946759261</v>
      </c>
      <c r="K3573">
        <v>1412109413</v>
      </c>
      <c r="L3573" t="b">
        <v>0</v>
      </c>
      <c r="M3573">
        <v>25</v>
      </c>
      <c r="N3573" t="b">
        <v>1</v>
      </c>
      <c r="O3573" t="s">
        <v>8269</v>
      </c>
    </row>
    <row r="3574" spans="1:15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12">
        <f t="shared" si="55"/>
        <v>42176.570393518516</v>
      </c>
      <c r="K3574">
        <v>1432302082</v>
      </c>
      <c r="L3574" t="b">
        <v>0</v>
      </c>
      <c r="M3574">
        <v>9</v>
      </c>
      <c r="N3574" t="b">
        <v>1</v>
      </c>
      <c r="O3574" t="s">
        <v>8269</v>
      </c>
    </row>
    <row r="3575" spans="1:15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12">
        <f t="shared" si="55"/>
        <v>41951.417199074072</v>
      </c>
      <c r="K3575">
        <v>1412845246</v>
      </c>
      <c r="L3575" t="b">
        <v>0</v>
      </c>
      <c r="M3575">
        <v>78</v>
      </c>
      <c r="N3575" t="b">
        <v>1</v>
      </c>
      <c r="O3575" t="s">
        <v>8269</v>
      </c>
    </row>
    <row r="3576" spans="1:15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12">
        <f t="shared" si="55"/>
        <v>41956.984351851846</v>
      </c>
      <c r="K3576">
        <v>1413326248</v>
      </c>
      <c r="L3576" t="b">
        <v>0</v>
      </c>
      <c r="M3576">
        <v>45</v>
      </c>
      <c r="N3576" t="b">
        <v>1</v>
      </c>
      <c r="O3576" t="s">
        <v>8269</v>
      </c>
    </row>
    <row r="3577" spans="1:15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12">
        <f t="shared" si="55"/>
        <v>42593.165972222225</v>
      </c>
      <c r="K3577">
        <v>1468176527</v>
      </c>
      <c r="L3577" t="b">
        <v>0</v>
      </c>
      <c r="M3577">
        <v>102</v>
      </c>
      <c r="N3577" t="b">
        <v>1</v>
      </c>
      <c r="O3577" t="s">
        <v>8269</v>
      </c>
    </row>
    <row r="3578" spans="1:15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12">
        <f t="shared" si="55"/>
        <v>42709.590902777782</v>
      </c>
      <c r="K3578">
        <v>1475759454</v>
      </c>
      <c r="L3578" t="b">
        <v>0</v>
      </c>
      <c r="M3578">
        <v>5</v>
      </c>
      <c r="N3578" t="b">
        <v>1</v>
      </c>
      <c r="O3578" t="s">
        <v>8269</v>
      </c>
    </row>
    <row r="3579" spans="1:15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12">
        <f t="shared" si="55"/>
        <v>42120.26944444445</v>
      </c>
      <c r="K3579">
        <v>1427741583</v>
      </c>
      <c r="L3579" t="b">
        <v>0</v>
      </c>
      <c r="M3579">
        <v>27</v>
      </c>
      <c r="N3579" t="b">
        <v>1</v>
      </c>
      <c r="O3579" t="s">
        <v>8269</v>
      </c>
    </row>
    <row r="3580" spans="1:15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12">
        <f t="shared" si="55"/>
        <v>42490.733530092592</v>
      </c>
      <c r="K3580">
        <v>1459445777</v>
      </c>
      <c r="L3580" t="b">
        <v>0</v>
      </c>
      <c r="M3580">
        <v>37</v>
      </c>
      <c r="N3580" t="b">
        <v>1</v>
      </c>
      <c r="O3580" t="s">
        <v>8269</v>
      </c>
    </row>
    <row r="3581" spans="1:15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12">
        <f t="shared" si="55"/>
        <v>42460.720555555556</v>
      </c>
      <c r="K3581">
        <v>1456856256</v>
      </c>
      <c r="L3581" t="b">
        <v>0</v>
      </c>
      <c r="M3581">
        <v>14</v>
      </c>
      <c r="N3581" t="b">
        <v>1</v>
      </c>
      <c r="O3581" t="s">
        <v>8269</v>
      </c>
    </row>
    <row r="3582" spans="1:15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12">
        <f t="shared" si="55"/>
        <v>42064.207638888889</v>
      </c>
      <c r="K3582">
        <v>1421900022</v>
      </c>
      <c r="L3582" t="b">
        <v>0</v>
      </c>
      <c r="M3582">
        <v>27</v>
      </c>
      <c r="N3582" t="b">
        <v>1</v>
      </c>
      <c r="O3582" t="s">
        <v>8269</v>
      </c>
    </row>
    <row r="3583" spans="1:15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12">
        <f t="shared" si="55"/>
        <v>41850.471180555556</v>
      </c>
      <c r="K3583">
        <v>1405509510</v>
      </c>
      <c r="L3583" t="b">
        <v>0</v>
      </c>
      <c r="M3583">
        <v>45</v>
      </c>
      <c r="N3583" t="b">
        <v>1</v>
      </c>
      <c r="O3583" t="s">
        <v>8269</v>
      </c>
    </row>
    <row r="3584" spans="1:15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12">
        <f t="shared" si="55"/>
        <v>42465.095856481479</v>
      </c>
      <c r="K3584">
        <v>1458613082</v>
      </c>
      <c r="L3584" t="b">
        <v>0</v>
      </c>
      <c r="M3584">
        <v>49</v>
      </c>
      <c r="N3584" t="b">
        <v>1</v>
      </c>
      <c r="O3584" t="s">
        <v>8269</v>
      </c>
    </row>
    <row r="3585" spans="1:15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12">
        <f t="shared" si="55"/>
        <v>42478.384317129632</v>
      </c>
      <c r="K3585">
        <v>1455790405</v>
      </c>
      <c r="L3585" t="b">
        <v>0</v>
      </c>
      <c r="M3585">
        <v>24</v>
      </c>
      <c r="N3585" t="b">
        <v>1</v>
      </c>
      <c r="O3585" t="s">
        <v>8269</v>
      </c>
    </row>
    <row r="3586" spans="1:15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12">
        <f t="shared" si="55"/>
        <v>42198.316481481481</v>
      </c>
      <c r="K3586">
        <v>1434180944</v>
      </c>
      <c r="L3586" t="b">
        <v>0</v>
      </c>
      <c r="M3586">
        <v>112</v>
      </c>
      <c r="N3586" t="b">
        <v>1</v>
      </c>
      <c r="O3586" t="s">
        <v>8269</v>
      </c>
    </row>
    <row r="3587" spans="1:15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12">
        <f t="shared" ref="J3587:J3650" si="56">(I3587/86400)+DATE(1970,1,1)</f>
        <v>41994.716319444444</v>
      </c>
      <c r="K3587">
        <v>1416589890</v>
      </c>
      <c r="L3587" t="b">
        <v>0</v>
      </c>
      <c r="M3587">
        <v>23</v>
      </c>
      <c r="N3587" t="b">
        <v>1</v>
      </c>
      <c r="O3587" t="s">
        <v>8269</v>
      </c>
    </row>
    <row r="3588" spans="1:15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12">
        <f t="shared" si="56"/>
        <v>42636.697569444441</v>
      </c>
      <c r="K3588">
        <v>1469465070</v>
      </c>
      <c r="L3588" t="b">
        <v>0</v>
      </c>
      <c r="M3588">
        <v>54</v>
      </c>
      <c r="N3588" t="b">
        <v>1</v>
      </c>
      <c r="O3588" t="s">
        <v>8269</v>
      </c>
    </row>
    <row r="3589" spans="1:15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12">
        <f t="shared" si="56"/>
        <v>42548.791666666672</v>
      </c>
      <c r="K3589">
        <v>1463144254</v>
      </c>
      <c r="L3589" t="b">
        <v>0</v>
      </c>
      <c r="M3589">
        <v>28</v>
      </c>
      <c r="N3589" t="b">
        <v>1</v>
      </c>
      <c r="O3589" t="s">
        <v>8269</v>
      </c>
    </row>
    <row r="3590" spans="1:15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12">
        <f t="shared" si="56"/>
        <v>42123.958333333328</v>
      </c>
      <c r="K3590">
        <v>1428436410</v>
      </c>
      <c r="L3590" t="b">
        <v>0</v>
      </c>
      <c r="M3590">
        <v>11</v>
      </c>
      <c r="N3590" t="b">
        <v>1</v>
      </c>
      <c r="O3590" t="s">
        <v>8269</v>
      </c>
    </row>
    <row r="3591" spans="1:15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12">
        <f t="shared" si="56"/>
        <v>42150.647534722222</v>
      </c>
      <c r="K3591">
        <v>1430494347</v>
      </c>
      <c r="L3591" t="b">
        <v>0</v>
      </c>
      <c r="M3591">
        <v>62</v>
      </c>
      <c r="N3591" t="b">
        <v>1</v>
      </c>
      <c r="O3591" t="s">
        <v>8269</v>
      </c>
    </row>
    <row r="3592" spans="1:15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12">
        <f t="shared" si="56"/>
        <v>41932.333726851852</v>
      </c>
      <c r="K3592">
        <v>1411200034</v>
      </c>
      <c r="L3592" t="b">
        <v>0</v>
      </c>
      <c r="M3592">
        <v>73</v>
      </c>
      <c r="N3592" t="b">
        <v>1</v>
      </c>
      <c r="O3592" t="s">
        <v>8269</v>
      </c>
    </row>
    <row r="3593" spans="1:15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12">
        <f t="shared" si="56"/>
        <v>42028.207638888889</v>
      </c>
      <c r="K3593">
        <v>1419979544</v>
      </c>
      <c r="L3593" t="b">
        <v>0</v>
      </c>
      <c r="M3593">
        <v>18</v>
      </c>
      <c r="N3593" t="b">
        <v>1</v>
      </c>
      <c r="O3593" t="s">
        <v>8269</v>
      </c>
    </row>
    <row r="3594" spans="1:15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12">
        <f t="shared" si="56"/>
        <v>42046.207638888889</v>
      </c>
      <c r="K3594">
        <v>1418673307</v>
      </c>
      <c r="L3594" t="b">
        <v>0</v>
      </c>
      <c r="M3594">
        <v>35</v>
      </c>
      <c r="N3594" t="b">
        <v>1</v>
      </c>
      <c r="O3594" t="s">
        <v>8269</v>
      </c>
    </row>
    <row r="3595" spans="1:15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12">
        <f t="shared" si="56"/>
        <v>42009.851388888885</v>
      </c>
      <c r="K3595">
        <v>1417469639</v>
      </c>
      <c r="L3595" t="b">
        <v>0</v>
      </c>
      <c r="M3595">
        <v>43</v>
      </c>
      <c r="N3595" t="b">
        <v>1</v>
      </c>
      <c r="O3595" t="s">
        <v>8269</v>
      </c>
    </row>
    <row r="3596" spans="1:15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12">
        <f t="shared" si="56"/>
        <v>42617.066921296297</v>
      </c>
      <c r="K3596">
        <v>1470792982</v>
      </c>
      <c r="L3596" t="b">
        <v>0</v>
      </c>
      <c r="M3596">
        <v>36</v>
      </c>
      <c r="N3596" t="b">
        <v>1</v>
      </c>
      <c r="O3596" t="s">
        <v>8269</v>
      </c>
    </row>
    <row r="3597" spans="1:15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12">
        <f t="shared" si="56"/>
        <v>42076.290972222225</v>
      </c>
      <c r="K3597">
        <v>1423959123</v>
      </c>
      <c r="L3597" t="b">
        <v>0</v>
      </c>
      <c r="M3597">
        <v>62</v>
      </c>
      <c r="N3597" t="b">
        <v>1</v>
      </c>
      <c r="O3597" t="s">
        <v>8269</v>
      </c>
    </row>
    <row r="3598" spans="1:15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12">
        <f t="shared" si="56"/>
        <v>41877.715069444443</v>
      </c>
      <c r="K3598">
        <v>1407258582</v>
      </c>
      <c r="L3598" t="b">
        <v>0</v>
      </c>
      <c r="M3598">
        <v>15</v>
      </c>
      <c r="N3598" t="b">
        <v>1</v>
      </c>
      <c r="O3598" t="s">
        <v>8269</v>
      </c>
    </row>
    <row r="3599" spans="1:15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12">
        <f t="shared" si="56"/>
        <v>42432.249305555553</v>
      </c>
      <c r="K3599">
        <v>1455717790</v>
      </c>
      <c r="L3599" t="b">
        <v>0</v>
      </c>
      <c r="M3599">
        <v>33</v>
      </c>
      <c r="N3599" t="b">
        <v>1</v>
      </c>
      <c r="O3599" t="s">
        <v>8269</v>
      </c>
    </row>
    <row r="3600" spans="1:15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12">
        <f t="shared" si="56"/>
        <v>41885.207638888889</v>
      </c>
      <c r="K3600">
        <v>1408129822</v>
      </c>
      <c r="L3600" t="b">
        <v>0</v>
      </c>
      <c r="M3600">
        <v>27</v>
      </c>
      <c r="N3600" t="b">
        <v>1</v>
      </c>
      <c r="O3600" t="s">
        <v>8269</v>
      </c>
    </row>
    <row r="3601" spans="1:15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12">
        <f t="shared" si="56"/>
        <v>42246</v>
      </c>
      <c r="K3601">
        <v>1438715077</v>
      </c>
      <c r="L3601" t="b">
        <v>0</v>
      </c>
      <c r="M3601">
        <v>17</v>
      </c>
      <c r="N3601" t="b">
        <v>1</v>
      </c>
      <c r="O3601" t="s">
        <v>8269</v>
      </c>
    </row>
    <row r="3602" spans="1:15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12">
        <f t="shared" si="56"/>
        <v>42656.849120370374</v>
      </c>
      <c r="K3602">
        <v>1473970964</v>
      </c>
      <c r="L3602" t="b">
        <v>0</v>
      </c>
      <c r="M3602">
        <v>4</v>
      </c>
      <c r="N3602" t="b">
        <v>1</v>
      </c>
      <c r="O3602" t="s">
        <v>8269</v>
      </c>
    </row>
    <row r="3603" spans="1:15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12">
        <f t="shared" si="56"/>
        <v>42020.99863425926</v>
      </c>
      <c r="K3603">
        <v>1418860682</v>
      </c>
      <c r="L3603" t="b">
        <v>0</v>
      </c>
      <c r="M3603">
        <v>53</v>
      </c>
      <c r="N3603" t="b">
        <v>1</v>
      </c>
      <c r="O3603" t="s">
        <v>8269</v>
      </c>
    </row>
    <row r="3604" spans="1:15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12">
        <f t="shared" si="56"/>
        <v>42507.894432870366</v>
      </c>
      <c r="K3604">
        <v>1458336479</v>
      </c>
      <c r="L3604" t="b">
        <v>0</v>
      </c>
      <c r="M3604">
        <v>49</v>
      </c>
      <c r="N3604" t="b">
        <v>1</v>
      </c>
      <c r="O3604" t="s">
        <v>8269</v>
      </c>
    </row>
    <row r="3605" spans="1:15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12">
        <f t="shared" si="56"/>
        <v>42313.906018518523</v>
      </c>
      <c r="K3605">
        <v>1444164280</v>
      </c>
      <c r="L3605" t="b">
        <v>0</v>
      </c>
      <c r="M3605">
        <v>57</v>
      </c>
      <c r="N3605" t="b">
        <v>1</v>
      </c>
      <c r="O3605" t="s">
        <v>8269</v>
      </c>
    </row>
    <row r="3606" spans="1:15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12">
        <f t="shared" si="56"/>
        <v>42489.290972222225</v>
      </c>
      <c r="K3606">
        <v>1461370956</v>
      </c>
      <c r="L3606" t="b">
        <v>0</v>
      </c>
      <c r="M3606">
        <v>69</v>
      </c>
      <c r="N3606" t="b">
        <v>1</v>
      </c>
      <c r="O3606" t="s">
        <v>8269</v>
      </c>
    </row>
    <row r="3607" spans="1:15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12">
        <f t="shared" si="56"/>
        <v>42413.793124999997</v>
      </c>
      <c r="K3607">
        <v>1452798126</v>
      </c>
      <c r="L3607" t="b">
        <v>0</v>
      </c>
      <c r="M3607">
        <v>15</v>
      </c>
      <c r="N3607" t="b">
        <v>1</v>
      </c>
      <c r="O3607" t="s">
        <v>8269</v>
      </c>
    </row>
    <row r="3608" spans="1:15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12">
        <f t="shared" si="56"/>
        <v>42596.604826388888</v>
      </c>
      <c r="K3608">
        <v>1468593057</v>
      </c>
      <c r="L3608" t="b">
        <v>0</v>
      </c>
      <c r="M3608">
        <v>64</v>
      </c>
      <c r="N3608" t="b">
        <v>1</v>
      </c>
      <c r="O3608" t="s">
        <v>8269</v>
      </c>
    </row>
    <row r="3609" spans="1:15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12">
        <f t="shared" si="56"/>
        <v>42353</v>
      </c>
      <c r="K3609">
        <v>1448924882</v>
      </c>
      <c r="L3609" t="b">
        <v>0</v>
      </c>
      <c r="M3609">
        <v>20</v>
      </c>
      <c r="N3609" t="b">
        <v>1</v>
      </c>
      <c r="O3609" t="s">
        <v>8269</v>
      </c>
    </row>
    <row r="3610" spans="1:15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12">
        <f t="shared" si="56"/>
        <v>42538.583333333328</v>
      </c>
      <c r="K3610">
        <v>1463418090</v>
      </c>
      <c r="L3610" t="b">
        <v>0</v>
      </c>
      <c r="M3610">
        <v>27</v>
      </c>
      <c r="N3610" t="b">
        <v>1</v>
      </c>
      <c r="O3610" t="s">
        <v>8269</v>
      </c>
    </row>
    <row r="3611" spans="1:15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12">
        <f t="shared" si="56"/>
        <v>42459.950057870374</v>
      </c>
      <c r="K3611">
        <v>1456789685</v>
      </c>
      <c r="L3611" t="b">
        <v>0</v>
      </c>
      <c r="M3611">
        <v>21</v>
      </c>
      <c r="N3611" t="b">
        <v>1</v>
      </c>
      <c r="O3611" t="s">
        <v>8269</v>
      </c>
    </row>
    <row r="3612" spans="1:15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12">
        <f t="shared" si="56"/>
        <v>42233.432129629626</v>
      </c>
      <c r="K3612">
        <v>1437214936</v>
      </c>
      <c r="L3612" t="b">
        <v>0</v>
      </c>
      <c r="M3612">
        <v>31</v>
      </c>
      <c r="N3612" t="b">
        <v>1</v>
      </c>
      <c r="O3612" t="s">
        <v>8269</v>
      </c>
    </row>
    <row r="3613" spans="1:15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12">
        <f t="shared" si="56"/>
        <v>42102.370381944449</v>
      </c>
      <c r="K3613">
        <v>1425891201</v>
      </c>
      <c r="L3613" t="b">
        <v>0</v>
      </c>
      <c r="M3613">
        <v>51</v>
      </c>
      <c r="N3613" t="b">
        <v>1</v>
      </c>
      <c r="O3613" t="s">
        <v>8269</v>
      </c>
    </row>
    <row r="3614" spans="1:15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12">
        <f t="shared" si="56"/>
        <v>41799.726979166662</v>
      </c>
      <c r="K3614">
        <v>1401470811</v>
      </c>
      <c r="L3614" t="b">
        <v>0</v>
      </c>
      <c r="M3614">
        <v>57</v>
      </c>
      <c r="N3614" t="b">
        <v>1</v>
      </c>
      <c r="O3614" t="s">
        <v>8269</v>
      </c>
    </row>
    <row r="3615" spans="1:15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12">
        <f t="shared" si="56"/>
        <v>41818.58997685185</v>
      </c>
      <c r="K3615">
        <v>1401372574</v>
      </c>
      <c r="L3615" t="b">
        <v>0</v>
      </c>
      <c r="M3615">
        <v>20</v>
      </c>
      <c r="N3615" t="b">
        <v>1</v>
      </c>
      <c r="O3615" t="s">
        <v>8269</v>
      </c>
    </row>
    <row r="3616" spans="1:15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12">
        <f t="shared" si="56"/>
        <v>42174.041851851856</v>
      </c>
      <c r="K3616">
        <v>1432083616</v>
      </c>
      <c r="L3616" t="b">
        <v>0</v>
      </c>
      <c r="M3616">
        <v>71</v>
      </c>
      <c r="N3616" t="b">
        <v>1</v>
      </c>
      <c r="O3616" t="s">
        <v>8269</v>
      </c>
    </row>
    <row r="3617" spans="1:15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12">
        <f t="shared" si="56"/>
        <v>42348.593703703707</v>
      </c>
      <c r="K3617">
        <v>1447164896</v>
      </c>
      <c r="L3617" t="b">
        <v>0</v>
      </c>
      <c r="M3617">
        <v>72</v>
      </c>
      <c r="N3617" t="b">
        <v>1</v>
      </c>
      <c r="O3617" t="s">
        <v>8269</v>
      </c>
    </row>
    <row r="3618" spans="1:15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12">
        <f t="shared" si="56"/>
        <v>42082.908148148148</v>
      </c>
      <c r="K3618">
        <v>1424213264</v>
      </c>
      <c r="L3618" t="b">
        <v>0</v>
      </c>
      <c r="M3618">
        <v>45</v>
      </c>
      <c r="N3618" t="b">
        <v>1</v>
      </c>
      <c r="O3618" t="s">
        <v>8269</v>
      </c>
    </row>
    <row r="3619" spans="1:15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12">
        <f t="shared" si="56"/>
        <v>42794</v>
      </c>
      <c r="K3619">
        <v>1486996729</v>
      </c>
      <c r="L3619" t="b">
        <v>0</v>
      </c>
      <c r="M3619">
        <v>51</v>
      </c>
      <c r="N3619" t="b">
        <v>1</v>
      </c>
      <c r="O3619" t="s">
        <v>8269</v>
      </c>
    </row>
    <row r="3620" spans="1:15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12">
        <f t="shared" si="56"/>
        <v>42158.627893518518</v>
      </c>
      <c r="K3620">
        <v>1430751850</v>
      </c>
      <c r="L3620" t="b">
        <v>0</v>
      </c>
      <c r="M3620">
        <v>56</v>
      </c>
      <c r="N3620" t="b">
        <v>1</v>
      </c>
      <c r="O3620" t="s">
        <v>8269</v>
      </c>
    </row>
    <row r="3621" spans="1:15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12">
        <f t="shared" si="56"/>
        <v>42693.916666666672</v>
      </c>
      <c r="K3621">
        <v>1476760226</v>
      </c>
      <c r="L3621" t="b">
        <v>0</v>
      </c>
      <c r="M3621">
        <v>17</v>
      </c>
      <c r="N3621" t="b">
        <v>1</v>
      </c>
      <c r="O3621" t="s">
        <v>8269</v>
      </c>
    </row>
    <row r="3622" spans="1:15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12">
        <f t="shared" si="56"/>
        <v>42068.166666666672</v>
      </c>
      <c r="K3622">
        <v>1422916261</v>
      </c>
      <c r="L3622" t="b">
        <v>0</v>
      </c>
      <c r="M3622">
        <v>197</v>
      </c>
      <c r="N3622" t="b">
        <v>1</v>
      </c>
      <c r="O3622" t="s">
        <v>8269</v>
      </c>
    </row>
    <row r="3623" spans="1:15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12">
        <f t="shared" si="56"/>
        <v>42643.875</v>
      </c>
      <c r="K3623">
        <v>1473200844</v>
      </c>
      <c r="L3623" t="b">
        <v>0</v>
      </c>
      <c r="M3623">
        <v>70</v>
      </c>
      <c r="N3623" t="b">
        <v>1</v>
      </c>
      <c r="O3623" t="s">
        <v>8269</v>
      </c>
    </row>
    <row r="3624" spans="1:15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12">
        <f t="shared" si="56"/>
        <v>41910.140972222223</v>
      </c>
      <c r="K3624">
        <v>1409030371</v>
      </c>
      <c r="L3624" t="b">
        <v>0</v>
      </c>
      <c r="M3624">
        <v>21</v>
      </c>
      <c r="N3624" t="b">
        <v>1</v>
      </c>
      <c r="O3624" t="s">
        <v>8269</v>
      </c>
    </row>
    <row r="3625" spans="1:15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12">
        <f t="shared" si="56"/>
        <v>41846.291666666664</v>
      </c>
      <c r="K3625">
        <v>1404841270</v>
      </c>
      <c r="L3625" t="b">
        <v>0</v>
      </c>
      <c r="M3625">
        <v>34</v>
      </c>
      <c r="N3625" t="b">
        <v>1</v>
      </c>
      <c r="O3625" t="s">
        <v>8269</v>
      </c>
    </row>
    <row r="3626" spans="1:15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12">
        <f t="shared" si="56"/>
        <v>42605.774189814816</v>
      </c>
      <c r="K3626">
        <v>1466793290</v>
      </c>
      <c r="L3626" t="b">
        <v>0</v>
      </c>
      <c r="M3626">
        <v>39</v>
      </c>
      <c r="N3626" t="b">
        <v>1</v>
      </c>
      <c r="O3626" t="s">
        <v>8269</v>
      </c>
    </row>
    <row r="3627" spans="1:15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12">
        <f t="shared" si="56"/>
        <v>42187.652511574073</v>
      </c>
      <c r="K3627">
        <v>1433259577</v>
      </c>
      <c r="L3627" t="b">
        <v>0</v>
      </c>
      <c r="M3627">
        <v>78</v>
      </c>
      <c r="N3627" t="b">
        <v>1</v>
      </c>
      <c r="O3627" t="s">
        <v>8269</v>
      </c>
    </row>
    <row r="3628" spans="1:15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12">
        <f t="shared" si="56"/>
        <v>41867.667326388888</v>
      </c>
      <c r="K3628">
        <v>1406390457</v>
      </c>
      <c r="L3628" t="b">
        <v>0</v>
      </c>
      <c r="M3628">
        <v>48</v>
      </c>
      <c r="N3628" t="b">
        <v>1</v>
      </c>
      <c r="O3628" t="s">
        <v>8269</v>
      </c>
    </row>
    <row r="3629" spans="1:15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12">
        <f t="shared" si="56"/>
        <v>42511.165972222225</v>
      </c>
      <c r="K3629">
        <v>1459446487</v>
      </c>
      <c r="L3629" t="b">
        <v>0</v>
      </c>
      <c r="M3629">
        <v>29</v>
      </c>
      <c r="N3629" t="b">
        <v>1</v>
      </c>
      <c r="O3629" t="s">
        <v>8269</v>
      </c>
    </row>
    <row r="3630" spans="1:15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12">
        <f t="shared" si="56"/>
        <v>42351.874953703707</v>
      </c>
      <c r="K3630">
        <v>1444852796</v>
      </c>
      <c r="L3630" t="b">
        <v>0</v>
      </c>
      <c r="M3630">
        <v>0</v>
      </c>
      <c r="N3630" t="b">
        <v>0</v>
      </c>
      <c r="O3630" t="s">
        <v>8303</v>
      </c>
    </row>
    <row r="3631" spans="1:15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12">
        <f t="shared" si="56"/>
        <v>42495.708333333328</v>
      </c>
      <c r="K3631">
        <v>1457403364</v>
      </c>
      <c r="L3631" t="b">
        <v>0</v>
      </c>
      <c r="M3631">
        <v>2</v>
      </c>
      <c r="N3631" t="b">
        <v>0</v>
      </c>
      <c r="O3631" t="s">
        <v>8303</v>
      </c>
    </row>
    <row r="3632" spans="1:15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12">
        <f t="shared" si="56"/>
        <v>41972.888773148152</v>
      </c>
      <c r="K3632">
        <v>1414700390</v>
      </c>
      <c r="L3632" t="b">
        <v>0</v>
      </c>
      <c r="M3632">
        <v>1</v>
      </c>
      <c r="N3632" t="b">
        <v>0</v>
      </c>
      <c r="O3632" t="s">
        <v>8303</v>
      </c>
    </row>
    <row r="3633" spans="1:15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12">
        <f t="shared" si="56"/>
        <v>41905.165972222225</v>
      </c>
      <c r="K3633">
        <v>1409335497</v>
      </c>
      <c r="L3633" t="b">
        <v>0</v>
      </c>
      <c r="M3633">
        <v>59</v>
      </c>
      <c r="N3633" t="b">
        <v>0</v>
      </c>
      <c r="O3633" t="s">
        <v>8303</v>
      </c>
    </row>
    <row r="3634" spans="1:15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12">
        <f t="shared" si="56"/>
        <v>41966.936909722222</v>
      </c>
      <c r="K3634">
        <v>1415053749</v>
      </c>
      <c r="L3634" t="b">
        <v>0</v>
      </c>
      <c r="M3634">
        <v>1</v>
      </c>
      <c r="N3634" t="b">
        <v>0</v>
      </c>
      <c r="O3634" t="s">
        <v>8303</v>
      </c>
    </row>
    <row r="3635" spans="1:15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12">
        <f t="shared" si="56"/>
        <v>42693.041666666672</v>
      </c>
      <c r="K3635">
        <v>1475765867</v>
      </c>
      <c r="L3635" t="b">
        <v>0</v>
      </c>
      <c r="M3635">
        <v>31</v>
      </c>
      <c r="N3635" t="b">
        <v>0</v>
      </c>
      <c r="O3635" t="s">
        <v>8303</v>
      </c>
    </row>
    <row r="3636" spans="1:15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12">
        <f t="shared" si="56"/>
        <v>42749.165972222225</v>
      </c>
      <c r="K3636">
        <v>1480219174</v>
      </c>
      <c r="L3636" t="b">
        <v>0</v>
      </c>
      <c r="M3636">
        <v>18</v>
      </c>
      <c r="N3636" t="b">
        <v>0</v>
      </c>
      <c r="O3636" t="s">
        <v>8303</v>
      </c>
    </row>
    <row r="3637" spans="1:15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12">
        <f t="shared" si="56"/>
        <v>42480.88282407407</v>
      </c>
      <c r="K3637">
        <v>1458594676</v>
      </c>
      <c r="L3637" t="b">
        <v>0</v>
      </c>
      <c r="M3637">
        <v>10</v>
      </c>
      <c r="N3637" t="b">
        <v>0</v>
      </c>
      <c r="O3637" t="s">
        <v>8303</v>
      </c>
    </row>
    <row r="3638" spans="1:15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12">
        <f t="shared" si="56"/>
        <v>42261.694780092592</v>
      </c>
      <c r="K3638">
        <v>1439224829</v>
      </c>
      <c r="L3638" t="b">
        <v>0</v>
      </c>
      <c r="M3638">
        <v>0</v>
      </c>
      <c r="N3638" t="b">
        <v>0</v>
      </c>
      <c r="O3638" t="s">
        <v>8303</v>
      </c>
    </row>
    <row r="3639" spans="1:15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12">
        <f t="shared" si="56"/>
        <v>42005.700636574074</v>
      </c>
      <c r="K3639">
        <v>1417538935</v>
      </c>
      <c r="L3639" t="b">
        <v>0</v>
      </c>
      <c r="M3639">
        <v>14</v>
      </c>
      <c r="N3639" t="b">
        <v>0</v>
      </c>
      <c r="O3639" t="s">
        <v>8303</v>
      </c>
    </row>
    <row r="3640" spans="1:15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12">
        <f t="shared" si="56"/>
        <v>42113.631157407406</v>
      </c>
      <c r="K3640">
        <v>1424275732</v>
      </c>
      <c r="L3640" t="b">
        <v>0</v>
      </c>
      <c r="M3640">
        <v>2</v>
      </c>
      <c r="N3640" t="b">
        <v>0</v>
      </c>
      <c r="O3640" t="s">
        <v>8303</v>
      </c>
    </row>
    <row r="3641" spans="1:15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12">
        <f t="shared" si="56"/>
        <v>42650.632638888885</v>
      </c>
      <c r="K3641">
        <v>1470672906</v>
      </c>
      <c r="L3641" t="b">
        <v>0</v>
      </c>
      <c r="M3641">
        <v>1</v>
      </c>
      <c r="N3641" t="b">
        <v>0</v>
      </c>
      <c r="O3641" t="s">
        <v>8303</v>
      </c>
    </row>
    <row r="3642" spans="1:15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12">
        <f t="shared" si="56"/>
        <v>42134.781597222223</v>
      </c>
      <c r="K3642">
        <v>1428691530</v>
      </c>
      <c r="L3642" t="b">
        <v>0</v>
      </c>
      <c r="M3642">
        <v>3</v>
      </c>
      <c r="N3642" t="b">
        <v>0</v>
      </c>
      <c r="O3642" t="s">
        <v>8303</v>
      </c>
    </row>
    <row r="3643" spans="1:15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12">
        <f t="shared" si="56"/>
        <v>41917.208333333336</v>
      </c>
      <c r="K3643">
        <v>1410966179</v>
      </c>
      <c r="L3643" t="b">
        <v>0</v>
      </c>
      <c r="M3643">
        <v>0</v>
      </c>
      <c r="N3643" t="b">
        <v>0</v>
      </c>
      <c r="O3643" t="s">
        <v>8303</v>
      </c>
    </row>
    <row r="3644" spans="1:15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12">
        <f t="shared" si="56"/>
        <v>42338.708333333328</v>
      </c>
      <c r="K3644">
        <v>1445369727</v>
      </c>
      <c r="L3644" t="b">
        <v>0</v>
      </c>
      <c r="M3644">
        <v>2</v>
      </c>
      <c r="N3644" t="b">
        <v>0</v>
      </c>
      <c r="O3644" t="s">
        <v>8303</v>
      </c>
    </row>
    <row r="3645" spans="1:15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12">
        <f t="shared" si="56"/>
        <v>42325.185636574075</v>
      </c>
      <c r="K3645">
        <v>1444274839</v>
      </c>
      <c r="L3645" t="b">
        <v>0</v>
      </c>
      <c r="M3645">
        <v>0</v>
      </c>
      <c r="N3645" t="b">
        <v>0</v>
      </c>
      <c r="O3645" t="s">
        <v>8303</v>
      </c>
    </row>
    <row r="3646" spans="1:15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12">
        <f t="shared" si="56"/>
        <v>42437.207638888889</v>
      </c>
      <c r="K3646">
        <v>1454996887</v>
      </c>
      <c r="L3646" t="b">
        <v>0</v>
      </c>
      <c r="M3646">
        <v>12</v>
      </c>
      <c r="N3646" t="b">
        <v>0</v>
      </c>
      <c r="O3646" t="s">
        <v>8303</v>
      </c>
    </row>
    <row r="3647" spans="1:15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12">
        <f t="shared" si="56"/>
        <v>42696.012013888889</v>
      </c>
      <c r="K3647">
        <v>1477178238</v>
      </c>
      <c r="L3647" t="b">
        <v>0</v>
      </c>
      <c r="M3647">
        <v>1</v>
      </c>
      <c r="N3647" t="b">
        <v>0</v>
      </c>
      <c r="O3647" t="s">
        <v>8303</v>
      </c>
    </row>
    <row r="3648" spans="1:15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12">
        <f t="shared" si="56"/>
        <v>42171.979166666672</v>
      </c>
      <c r="K3648">
        <v>1431770802</v>
      </c>
      <c r="L3648" t="b">
        <v>0</v>
      </c>
      <c r="M3648">
        <v>8</v>
      </c>
      <c r="N3648" t="b">
        <v>0</v>
      </c>
      <c r="O3648" t="s">
        <v>8303</v>
      </c>
    </row>
    <row r="3649" spans="1:15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12">
        <f t="shared" si="56"/>
        <v>42643.749155092592</v>
      </c>
      <c r="K3649">
        <v>1471370327</v>
      </c>
      <c r="L3649" t="b">
        <v>0</v>
      </c>
      <c r="M3649">
        <v>2</v>
      </c>
      <c r="N3649" t="b">
        <v>0</v>
      </c>
      <c r="O3649" t="s">
        <v>8303</v>
      </c>
    </row>
    <row r="3650" spans="1:15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12">
        <f t="shared" si="56"/>
        <v>41917.292187500003</v>
      </c>
      <c r="K3650">
        <v>1409900445</v>
      </c>
      <c r="L3650" t="b">
        <v>0</v>
      </c>
      <c r="M3650">
        <v>73</v>
      </c>
      <c r="N3650" t="b">
        <v>1</v>
      </c>
      <c r="O3650" t="s">
        <v>8269</v>
      </c>
    </row>
    <row r="3651" spans="1:15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12">
        <f t="shared" ref="J3651:J3714" si="57">(I3651/86400)+DATE(1970,1,1)</f>
        <v>41806.712893518517</v>
      </c>
      <c r="K3651">
        <v>1400691994</v>
      </c>
      <c r="L3651" t="b">
        <v>0</v>
      </c>
      <c r="M3651">
        <v>8</v>
      </c>
      <c r="N3651" t="b">
        <v>1</v>
      </c>
      <c r="O3651" t="s">
        <v>8269</v>
      </c>
    </row>
    <row r="3652" spans="1:15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12">
        <f t="shared" si="57"/>
        <v>42402.478981481487</v>
      </c>
      <c r="K3652">
        <v>1452598184</v>
      </c>
      <c r="L3652" t="b">
        <v>0</v>
      </c>
      <c r="M3652">
        <v>17</v>
      </c>
      <c r="N3652" t="b">
        <v>1</v>
      </c>
      <c r="O3652" t="s">
        <v>8269</v>
      </c>
    </row>
    <row r="3653" spans="1:15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12">
        <f t="shared" si="57"/>
        <v>41861.665972222225</v>
      </c>
      <c r="K3653">
        <v>1404833442</v>
      </c>
      <c r="L3653" t="b">
        <v>0</v>
      </c>
      <c r="M3653">
        <v>9</v>
      </c>
      <c r="N3653" t="b">
        <v>1</v>
      </c>
      <c r="O3653" t="s">
        <v>8269</v>
      </c>
    </row>
    <row r="3654" spans="1:15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12">
        <f t="shared" si="57"/>
        <v>42607.165972222225</v>
      </c>
      <c r="K3654">
        <v>1471188502</v>
      </c>
      <c r="L3654" t="b">
        <v>0</v>
      </c>
      <c r="M3654">
        <v>17</v>
      </c>
      <c r="N3654" t="b">
        <v>1</v>
      </c>
      <c r="O3654" t="s">
        <v>8269</v>
      </c>
    </row>
    <row r="3655" spans="1:15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12">
        <f t="shared" si="57"/>
        <v>42221.363506944443</v>
      </c>
      <c r="K3655">
        <v>1436172207</v>
      </c>
      <c r="L3655" t="b">
        <v>0</v>
      </c>
      <c r="M3655">
        <v>33</v>
      </c>
      <c r="N3655" t="b">
        <v>1</v>
      </c>
      <c r="O3655" t="s">
        <v>8269</v>
      </c>
    </row>
    <row r="3656" spans="1:15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12">
        <f t="shared" si="57"/>
        <v>42463.708333333328</v>
      </c>
      <c r="K3656">
        <v>1457690386</v>
      </c>
      <c r="L3656" t="b">
        <v>0</v>
      </c>
      <c r="M3656">
        <v>38</v>
      </c>
      <c r="N3656" t="b">
        <v>1</v>
      </c>
      <c r="O3656" t="s">
        <v>8269</v>
      </c>
    </row>
    <row r="3657" spans="1:15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12">
        <f t="shared" si="57"/>
        <v>42203.290972222225</v>
      </c>
      <c r="K3657">
        <v>1434654998</v>
      </c>
      <c r="L3657" t="b">
        <v>0</v>
      </c>
      <c r="M3657">
        <v>79</v>
      </c>
      <c r="N3657" t="b">
        <v>1</v>
      </c>
      <c r="O3657" t="s">
        <v>8269</v>
      </c>
    </row>
    <row r="3658" spans="1:15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12">
        <f t="shared" si="57"/>
        <v>42767.957638888889</v>
      </c>
      <c r="K3658">
        <v>1483393836</v>
      </c>
      <c r="L3658" t="b">
        <v>0</v>
      </c>
      <c r="M3658">
        <v>46</v>
      </c>
      <c r="N3658" t="b">
        <v>1</v>
      </c>
      <c r="O3658" t="s">
        <v>8269</v>
      </c>
    </row>
    <row r="3659" spans="1:15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12">
        <f t="shared" si="57"/>
        <v>42522.904166666667</v>
      </c>
      <c r="K3659">
        <v>1462806419</v>
      </c>
      <c r="L3659" t="b">
        <v>0</v>
      </c>
      <c r="M3659">
        <v>20</v>
      </c>
      <c r="N3659" t="b">
        <v>1</v>
      </c>
      <c r="O3659" t="s">
        <v>8269</v>
      </c>
    </row>
    <row r="3660" spans="1:15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12">
        <f t="shared" si="57"/>
        <v>41822.165972222225</v>
      </c>
      <c r="K3660">
        <v>1400272580</v>
      </c>
      <c r="L3660" t="b">
        <v>0</v>
      </c>
      <c r="M3660">
        <v>20</v>
      </c>
      <c r="N3660" t="b">
        <v>1</v>
      </c>
      <c r="O3660" t="s">
        <v>8269</v>
      </c>
    </row>
    <row r="3661" spans="1:15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12">
        <f t="shared" si="57"/>
        <v>42082.610416666663</v>
      </c>
      <c r="K3661">
        <v>1424414350</v>
      </c>
      <c r="L3661" t="b">
        <v>0</v>
      </c>
      <c r="M3661">
        <v>13</v>
      </c>
      <c r="N3661" t="b">
        <v>1</v>
      </c>
      <c r="O3661" t="s">
        <v>8269</v>
      </c>
    </row>
    <row r="3662" spans="1:15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12">
        <f t="shared" si="57"/>
        <v>41996.881076388891</v>
      </c>
      <c r="K3662">
        <v>1417208925</v>
      </c>
      <c r="L3662" t="b">
        <v>0</v>
      </c>
      <c r="M3662">
        <v>22</v>
      </c>
      <c r="N3662" t="b">
        <v>1</v>
      </c>
      <c r="O3662" t="s">
        <v>8269</v>
      </c>
    </row>
    <row r="3663" spans="1:15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12">
        <f t="shared" si="57"/>
        <v>42470.166666666672</v>
      </c>
      <c r="K3663">
        <v>1458336672</v>
      </c>
      <c r="L3663" t="b">
        <v>0</v>
      </c>
      <c r="M3663">
        <v>36</v>
      </c>
      <c r="N3663" t="b">
        <v>1</v>
      </c>
      <c r="O3663" t="s">
        <v>8269</v>
      </c>
    </row>
    <row r="3664" spans="1:15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12">
        <f t="shared" si="57"/>
        <v>42094.178402777776</v>
      </c>
      <c r="K3664">
        <v>1425187014</v>
      </c>
      <c r="L3664" t="b">
        <v>0</v>
      </c>
      <c r="M3664">
        <v>40</v>
      </c>
      <c r="N3664" t="b">
        <v>1</v>
      </c>
      <c r="O3664" t="s">
        <v>8269</v>
      </c>
    </row>
    <row r="3665" spans="1:15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12">
        <f t="shared" si="57"/>
        <v>42725.493402777778</v>
      </c>
      <c r="K3665">
        <v>1477133430</v>
      </c>
      <c r="L3665" t="b">
        <v>0</v>
      </c>
      <c r="M3665">
        <v>9</v>
      </c>
      <c r="N3665" t="b">
        <v>1</v>
      </c>
      <c r="O3665" t="s">
        <v>8269</v>
      </c>
    </row>
    <row r="3666" spans="1:15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12">
        <f t="shared" si="57"/>
        <v>42537.248715277776</v>
      </c>
      <c r="K3666">
        <v>1464847089</v>
      </c>
      <c r="L3666" t="b">
        <v>0</v>
      </c>
      <c r="M3666">
        <v>19</v>
      </c>
      <c r="N3666" t="b">
        <v>1</v>
      </c>
      <c r="O3666" t="s">
        <v>8269</v>
      </c>
    </row>
    <row r="3667" spans="1:15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12">
        <f t="shared" si="57"/>
        <v>42305.829166666663</v>
      </c>
      <c r="K3667">
        <v>1445109822</v>
      </c>
      <c r="L3667" t="b">
        <v>0</v>
      </c>
      <c r="M3667">
        <v>14</v>
      </c>
      <c r="N3667" t="b">
        <v>1</v>
      </c>
      <c r="O3667" t="s">
        <v>8269</v>
      </c>
    </row>
    <row r="3668" spans="1:15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12">
        <f t="shared" si="57"/>
        <v>41844.291666666664</v>
      </c>
      <c r="K3668">
        <v>1404337382</v>
      </c>
      <c r="L3668" t="b">
        <v>0</v>
      </c>
      <c r="M3668">
        <v>38</v>
      </c>
      <c r="N3668" t="b">
        <v>1</v>
      </c>
      <c r="O3668" t="s">
        <v>8269</v>
      </c>
    </row>
    <row r="3669" spans="1:15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12">
        <f t="shared" si="57"/>
        <v>42203.970127314809</v>
      </c>
      <c r="K3669">
        <v>1434669419</v>
      </c>
      <c r="L3669" t="b">
        <v>0</v>
      </c>
      <c r="M3669">
        <v>58</v>
      </c>
      <c r="N3669" t="b">
        <v>1</v>
      </c>
      <c r="O3669" t="s">
        <v>8269</v>
      </c>
    </row>
    <row r="3670" spans="1:15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12">
        <f t="shared" si="57"/>
        <v>42208.772916666669</v>
      </c>
      <c r="K3670">
        <v>1435670452</v>
      </c>
      <c r="L3670" t="b">
        <v>0</v>
      </c>
      <c r="M3670">
        <v>28</v>
      </c>
      <c r="N3670" t="b">
        <v>1</v>
      </c>
      <c r="O3670" t="s">
        <v>8269</v>
      </c>
    </row>
    <row r="3671" spans="1:15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12">
        <f t="shared" si="57"/>
        <v>42166.675196759257</v>
      </c>
      <c r="K3671">
        <v>1431447137</v>
      </c>
      <c r="L3671" t="b">
        <v>0</v>
      </c>
      <c r="M3671">
        <v>17</v>
      </c>
      <c r="N3671" t="b">
        <v>1</v>
      </c>
      <c r="O3671" t="s">
        <v>8269</v>
      </c>
    </row>
    <row r="3672" spans="1:15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12">
        <f t="shared" si="57"/>
        <v>42155.958333333328</v>
      </c>
      <c r="K3672">
        <v>1431951611</v>
      </c>
      <c r="L3672" t="b">
        <v>0</v>
      </c>
      <c r="M3672">
        <v>12</v>
      </c>
      <c r="N3672" t="b">
        <v>1</v>
      </c>
      <c r="O3672" t="s">
        <v>8269</v>
      </c>
    </row>
    <row r="3673" spans="1:15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12">
        <f t="shared" si="57"/>
        <v>41841.165972222225</v>
      </c>
      <c r="K3673">
        <v>1404140667</v>
      </c>
      <c r="L3673" t="b">
        <v>0</v>
      </c>
      <c r="M3673">
        <v>40</v>
      </c>
      <c r="N3673" t="b">
        <v>1</v>
      </c>
      <c r="O3673" t="s">
        <v>8269</v>
      </c>
    </row>
    <row r="3674" spans="1:15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12">
        <f t="shared" si="57"/>
        <v>41908.946574074071</v>
      </c>
      <c r="K3674">
        <v>1409179384</v>
      </c>
      <c r="L3674" t="b">
        <v>0</v>
      </c>
      <c r="M3674">
        <v>57</v>
      </c>
      <c r="N3674" t="b">
        <v>1</v>
      </c>
      <c r="O3674" t="s">
        <v>8269</v>
      </c>
    </row>
    <row r="3675" spans="1:15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12">
        <f t="shared" si="57"/>
        <v>41948.536111111112</v>
      </c>
      <c r="K3675">
        <v>1412233497</v>
      </c>
      <c r="L3675" t="b">
        <v>0</v>
      </c>
      <c r="M3675">
        <v>114</v>
      </c>
      <c r="N3675" t="b">
        <v>1</v>
      </c>
      <c r="O3675" t="s">
        <v>8269</v>
      </c>
    </row>
    <row r="3676" spans="1:15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12">
        <f t="shared" si="57"/>
        <v>42616.873020833329</v>
      </c>
      <c r="K3676">
        <v>1467752229</v>
      </c>
      <c r="L3676" t="b">
        <v>0</v>
      </c>
      <c r="M3676">
        <v>31</v>
      </c>
      <c r="N3676" t="b">
        <v>1</v>
      </c>
      <c r="O3676" t="s">
        <v>8269</v>
      </c>
    </row>
    <row r="3677" spans="1:15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12">
        <f t="shared" si="57"/>
        <v>42505.958333333328</v>
      </c>
      <c r="K3677">
        <v>1462285182</v>
      </c>
      <c r="L3677" t="b">
        <v>0</v>
      </c>
      <c r="M3677">
        <v>3</v>
      </c>
      <c r="N3677" t="b">
        <v>1</v>
      </c>
      <c r="O3677" t="s">
        <v>8269</v>
      </c>
    </row>
    <row r="3678" spans="1:15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12">
        <f t="shared" si="57"/>
        <v>41894.815787037034</v>
      </c>
      <c r="K3678">
        <v>1408995284</v>
      </c>
      <c r="L3678" t="b">
        <v>0</v>
      </c>
      <c r="M3678">
        <v>16</v>
      </c>
      <c r="N3678" t="b">
        <v>1</v>
      </c>
      <c r="O3678" t="s">
        <v>8269</v>
      </c>
    </row>
    <row r="3679" spans="1:15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12">
        <f t="shared" si="57"/>
        <v>41823.165972222225</v>
      </c>
      <c r="K3679">
        <v>1402580818</v>
      </c>
      <c r="L3679" t="b">
        <v>0</v>
      </c>
      <c r="M3679">
        <v>199</v>
      </c>
      <c r="N3679" t="b">
        <v>1</v>
      </c>
      <c r="O3679" t="s">
        <v>8269</v>
      </c>
    </row>
    <row r="3680" spans="1:15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12">
        <f t="shared" si="57"/>
        <v>42155.531226851846</v>
      </c>
      <c r="K3680">
        <v>1430052298</v>
      </c>
      <c r="L3680" t="b">
        <v>0</v>
      </c>
      <c r="M3680">
        <v>31</v>
      </c>
      <c r="N3680" t="b">
        <v>1</v>
      </c>
      <c r="O3680" t="s">
        <v>8269</v>
      </c>
    </row>
    <row r="3681" spans="1:15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12">
        <f t="shared" si="57"/>
        <v>41821.207638888889</v>
      </c>
      <c r="K3681">
        <v>1401214581</v>
      </c>
      <c r="L3681" t="b">
        <v>0</v>
      </c>
      <c r="M3681">
        <v>30</v>
      </c>
      <c r="N3681" t="b">
        <v>1</v>
      </c>
      <c r="O3681" t="s">
        <v>8269</v>
      </c>
    </row>
    <row r="3682" spans="1:15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12">
        <f t="shared" si="57"/>
        <v>42648.454097222224</v>
      </c>
      <c r="K3682">
        <v>1473850434</v>
      </c>
      <c r="L3682" t="b">
        <v>0</v>
      </c>
      <c r="M3682">
        <v>34</v>
      </c>
      <c r="N3682" t="b">
        <v>1</v>
      </c>
      <c r="O3682" t="s">
        <v>8269</v>
      </c>
    </row>
    <row r="3683" spans="1:15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12">
        <f t="shared" si="57"/>
        <v>42384.651504629626</v>
      </c>
      <c r="K3683">
        <v>1452008290</v>
      </c>
      <c r="L3683" t="b">
        <v>0</v>
      </c>
      <c r="M3683">
        <v>18</v>
      </c>
      <c r="N3683" t="b">
        <v>1</v>
      </c>
      <c r="O3683" t="s">
        <v>8269</v>
      </c>
    </row>
    <row r="3684" spans="1:15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12">
        <f t="shared" si="57"/>
        <v>41806.290972222225</v>
      </c>
      <c r="K3684">
        <v>1399998418</v>
      </c>
      <c r="L3684" t="b">
        <v>0</v>
      </c>
      <c r="M3684">
        <v>67</v>
      </c>
      <c r="N3684" t="b">
        <v>1</v>
      </c>
      <c r="O3684" t="s">
        <v>8269</v>
      </c>
    </row>
    <row r="3685" spans="1:15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12">
        <f t="shared" si="57"/>
        <v>42663.116851851853</v>
      </c>
      <c r="K3685">
        <v>1474339696</v>
      </c>
      <c r="L3685" t="b">
        <v>0</v>
      </c>
      <c r="M3685">
        <v>66</v>
      </c>
      <c r="N3685" t="b">
        <v>1</v>
      </c>
      <c r="O3685" t="s">
        <v>8269</v>
      </c>
    </row>
    <row r="3686" spans="1:15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12">
        <f t="shared" si="57"/>
        <v>42249.180393518516</v>
      </c>
      <c r="K3686">
        <v>1438575586</v>
      </c>
      <c r="L3686" t="b">
        <v>0</v>
      </c>
      <c r="M3686">
        <v>23</v>
      </c>
      <c r="N3686" t="b">
        <v>1</v>
      </c>
      <c r="O3686" t="s">
        <v>8269</v>
      </c>
    </row>
    <row r="3687" spans="1:15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12">
        <f t="shared" si="57"/>
        <v>41778.875</v>
      </c>
      <c r="K3687">
        <v>1398348859</v>
      </c>
      <c r="L3687" t="b">
        <v>0</v>
      </c>
      <c r="M3687">
        <v>126</v>
      </c>
      <c r="N3687" t="b">
        <v>1</v>
      </c>
      <c r="O3687" t="s">
        <v>8269</v>
      </c>
    </row>
    <row r="3688" spans="1:15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12">
        <f t="shared" si="57"/>
        <v>42245.165972222225</v>
      </c>
      <c r="K3688">
        <v>1439567660</v>
      </c>
      <c r="L3688" t="b">
        <v>0</v>
      </c>
      <c r="M3688">
        <v>6</v>
      </c>
      <c r="N3688" t="b">
        <v>1</v>
      </c>
      <c r="O3688" t="s">
        <v>8269</v>
      </c>
    </row>
    <row r="3689" spans="1:15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12">
        <f t="shared" si="57"/>
        <v>41817.218229166669</v>
      </c>
      <c r="K3689">
        <v>1401254055</v>
      </c>
      <c r="L3689" t="b">
        <v>0</v>
      </c>
      <c r="M3689">
        <v>25</v>
      </c>
      <c r="N3689" t="b">
        <v>1</v>
      </c>
      <c r="O3689" t="s">
        <v>8269</v>
      </c>
    </row>
    <row r="3690" spans="1:15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12">
        <f t="shared" si="57"/>
        <v>41859.787083333329</v>
      </c>
      <c r="K3690">
        <v>1404932004</v>
      </c>
      <c r="L3690" t="b">
        <v>0</v>
      </c>
      <c r="M3690">
        <v>39</v>
      </c>
      <c r="N3690" t="b">
        <v>1</v>
      </c>
      <c r="O3690" t="s">
        <v>8269</v>
      </c>
    </row>
    <row r="3691" spans="1:15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12">
        <f t="shared" si="57"/>
        <v>42176.934027777781</v>
      </c>
      <c r="K3691">
        <v>1432410639</v>
      </c>
      <c r="L3691" t="b">
        <v>0</v>
      </c>
      <c r="M3691">
        <v>62</v>
      </c>
      <c r="N3691" t="b">
        <v>1</v>
      </c>
      <c r="O3691" t="s">
        <v>8269</v>
      </c>
    </row>
    <row r="3692" spans="1:15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12">
        <f t="shared" si="57"/>
        <v>41970.639849537038</v>
      </c>
      <c r="K3692">
        <v>1414506083</v>
      </c>
      <c r="L3692" t="b">
        <v>0</v>
      </c>
      <c r="M3692">
        <v>31</v>
      </c>
      <c r="N3692" t="b">
        <v>1</v>
      </c>
      <c r="O3692" t="s">
        <v>8269</v>
      </c>
    </row>
    <row r="3693" spans="1:15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12">
        <f t="shared" si="57"/>
        <v>42065.207638888889</v>
      </c>
      <c r="K3693">
        <v>1421426929</v>
      </c>
      <c r="L3693" t="b">
        <v>0</v>
      </c>
      <c r="M3693">
        <v>274</v>
      </c>
      <c r="N3693" t="b">
        <v>1</v>
      </c>
      <c r="O3693" t="s">
        <v>8269</v>
      </c>
    </row>
    <row r="3694" spans="1:15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12">
        <f t="shared" si="57"/>
        <v>41901</v>
      </c>
      <c r="K3694">
        <v>1410304179</v>
      </c>
      <c r="L3694" t="b">
        <v>0</v>
      </c>
      <c r="M3694">
        <v>17</v>
      </c>
      <c r="N3694" t="b">
        <v>1</v>
      </c>
      <c r="O3694" t="s">
        <v>8269</v>
      </c>
    </row>
    <row r="3695" spans="1:15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12">
        <f t="shared" si="57"/>
        <v>42338.9375</v>
      </c>
      <c r="K3695">
        <v>1446352529</v>
      </c>
      <c r="L3695" t="b">
        <v>0</v>
      </c>
      <c r="M3695">
        <v>14</v>
      </c>
      <c r="N3695" t="b">
        <v>1</v>
      </c>
      <c r="O3695" t="s">
        <v>8269</v>
      </c>
    </row>
    <row r="3696" spans="1:15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12">
        <f t="shared" si="57"/>
        <v>42527.083333333328</v>
      </c>
      <c r="K3696">
        <v>1461985967</v>
      </c>
      <c r="L3696" t="b">
        <v>0</v>
      </c>
      <c r="M3696">
        <v>60</v>
      </c>
      <c r="N3696" t="b">
        <v>1</v>
      </c>
      <c r="O3696" t="s">
        <v>8269</v>
      </c>
    </row>
    <row r="3697" spans="1:15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12">
        <f t="shared" si="57"/>
        <v>42015.870486111111</v>
      </c>
      <c r="K3697">
        <v>1419281610</v>
      </c>
      <c r="L3697" t="b">
        <v>0</v>
      </c>
      <c r="M3697">
        <v>33</v>
      </c>
      <c r="N3697" t="b">
        <v>1</v>
      </c>
      <c r="O3697" t="s">
        <v>8269</v>
      </c>
    </row>
    <row r="3698" spans="1:15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12">
        <f t="shared" si="57"/>
        <v>42048.617083333331</v>
      </c>
      <c r="K3698">
        <v>1418654916</v>
      </c>
      <c r="L3698" t="b">
        <v>0</v>
      </c>
      <c r="M3698">
        <v>78</v>
      </c>
      <c r="N3698" t="b">
        <v>1</v>
      </c>
      <c r="O3698" t="s">
        <v>8269</v>
      </c>
    </row>
    <row r="3699" spans="1:15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12">
        <f t="shared" si="57"/>
        <v>42500.465833333335</v>
      </c>
      <c r="K3699">
        <v>1461064248</v>
      </c>
      <c r="L3699" t="b">
        <v>0</v>
      </c>
      <c r="M3699">
        <v>30</v>
      </c>
      <c r="N3699" t="b">
        <v>1</v>
      </c>
      <c r="O3699" t="s">
        <v>8269</v>
      </c>
    </row>
    <row r="3700" spans="1:15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12">
        <f t="shared" si="57"/>
        <v>42431.806562500002</v>
      </c>
      <c r="K3700">
        <v>1454354487</v>
      </c>
      <c r="L3700" t="b">
        <v>0</v>
      </c>
      <c r="M3700">
        <v>136</v>
      </c>
      <c r="N3700" t="b">
        <v>1</v>
      </c>
      <c r="O3700" t="s">
        <v>8269</v>
      </c>
    </row>
    <row r="3701" spans="1:15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12">
        <f t="shared" si="57"/>
        <v>41927.602037037039</v>
      </c>
      <c r="K3701">
        <v>1410791216</v>
      </c>
      <c r="L3701" t="b">
        <v>0</v>
      </c>
      <c r="M3701">
        <v>40</v>
      </c>
      <c r="N3701" t="b">
        <v>1</v>
      </c>
      <c r="O3701" t="s">
        <v>8269</v>
      </c>
    </row>
    <row r="3702" spans="1:15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12">
        <f t="shared" si="57"/>
        <v>41912.666666666664</v>
      </c>
      <c r="K3702">
        <v>1409493800</v>
      </c>
      <c r="L3702" t="b">
        <v>0</v>
      </c>
      <c r="M3702">
        <v>18</v>
      </c>
      <c r="N3702" t="b">
        <v>1</v>
      </c>
      <c r="O3702" t="s">
        <v>8269</v>
      </c>
    </row>
    <row r="3703" spans="1:15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12">
        <f t="shared" si="57"/>
        <v>42159.541585648149</v>
      </c>
      <c r="K3703">
        <v>1430830793</v>
      </c>
      <c r="L3703" t="b">
        <v>0</v>
      </c>
      <c r="M3703">
        <v>39</v>
      </c>
      <c r="N3703" t="b">
        <v>1</v>
      </c>
      <c r="O3703" t="s">
        <v>8269</v>
      </c>
    </row>
    <row r="3704" spans="1:15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12">
        <f t="shared" si="57"/>
        <v>42561.957638888889</v>
      </c>
      <c r="K3704">
        <v>1464958484</v>
      </c>
      <c r="L3704" t="b">
        <v>0</v>
      </c>
      <c r="M3704">
        <v>21</v>
      </c>
      <c r="N3704" t="b">
        <v>1</v>
      </c>
      <c r="O3704" t="s">
        <v>8269</v>
      </c>
    </row>
    <row r="3705" spans="1:15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12">
        <f t="shared" si="57"/>
        <v>42595.290972222225</v>
      </c>
      <c r="K3705">
        <v>1467720388</v>
      </c>
      <c r="L3705" t="b">
        <v>0</v>
      </c>
      <c r="M3705">
        <v>30</v>
      </c>
      <c r="N3705" t="b">
        <v>1</v>
      </c>
      <c r="O3705" t="s">
        <v>8269</v>
      </c>
    </row>
    <row r="3706" spans="1:15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12">
        <f t="shared" si="57"/>
        <v>42521.689745370371</v>
      </c>
      <c r="K3706">
        <v>1459528394</v>
      </c>
      <c r="L3706" t="b">
        <v>0</v>
      </c>
      <c r="M3706">
        <v>27</v>
      </c>
      <c r="N3706" t="b">
        <v>1</v>
      </c>
      <c r="O3706" t="s">
        <v>8269</v>
      </c>
    </row>
    <row r="3707" spans="1:15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12">
        <f t="shared" si="57"/>
        <v>41813.75</v>
      </c>
      <c r="K3707">
        <v>1401714114</v>
      </c>
      <c r="L3707" t="b">
        <v>0</v>
      </c>
      <c r="M3707">
        <v>35</v>
      </c>
      <c r="N3707" t="b">
        <v>1</v>
      </c>
      <c r="O3707" t="s">
        <v>8269</v>
      </c>
    </row>
    <row r="3708" spans="1:15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12">
        <f t="shared" si="57"/>
        <v>41894.913761574076</v>
      </c>
      <c r="K3708">
        <v>1409262949</v>
      </c>
      <c r="L3708" t="b">
        <v>0</v>
      </c>
      <c r="M3708">
        <v>13</v>
      </c>
      <c r="N3708" t="b">
        <v>1</v>
      </c>
      <c r="O3708" t="s">
        <v>8269</v>
      </c>
    </row>
    <row r="3709" spans="1:15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12">
        <f t="shared" si="57"/>
        <v>42573.226388888885</v>
      </c>
      <c r="K3709">
        <v>1467335378</v>
      </c>
      <c r="L3709" t="b">
        <v>0</v>
      </c>
      <c r="M3709">
        <v>23</v>
      </c>
      <c r="N3709" t="b">
        <v>1</v>
      </c>
      <c r="O3709" t="s">
        <v>8269</v>
      </c>
    </row>
    <row r="3710" spans="1:15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12">
        <f t="shared" si="57"/>
        <v>41824.142199074078</v>
      </c>
      <c r="K3710">
        <v>1403234686</v>
      </c>
      <c r="L3710" t="b">
        <v>0</v>
      </c>
      <c r="M3710">
        <v>39</v>
      </c>
      <c r="N3710" t="b">
        <v>1</v>
      </c>
      <c r="O3710" t="s">
        <v>8269</v>
      </c>
    </row>
    <row r="3711" spans="1:15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12">
        <f t="shared" si="57"/>
        <v>41815.707708333335</v>
      </c>
      <c r="K3711">
        <v>1401123546</v>
      </c>
      <c r="L3711" t="b">
        <v>0</v>
      </c>
      <c r="M3711">
        <v>35</v>
      </c>
      <c r="N3711" t="b">
        <v>1</v>
      </c>
      <c r="O3711" t="s">
        <v>8269</v>
      </c>
    </row>
    <row r="3712" spans="1:15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12">
        <f t="shared" si="57"/>
        <v>42097.576249999998</v>
      </c>
      <c r="K3712">
        <v>1425908988</v>
      </c>
      <c r="L3712" t="b">
        <v>0</v>
      </c>
      <c r="M3712">
        <v>27</v>
      </c>
      <c r="N3712" t="b">
        <v>1</v>
      </c>
      <c r="O3712" t="s">
        <v>8269</v>
      </c>
    </row>
    <row r="3713" spans="1:15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12">
        <f t="shared" si="57"/>
        <v>41805.666666666664</v>
      </c>
      <c r="K3713">
        <v>1400606573</v>
      </c>
      <c r="L3713" t="b">
        <v>0</v>
      </c>
      <c r="M3713">
        <v>21</v>
      </c>
      <c r="N3713" t="b">
        <v>1</v>
      </c>
      <c r="O3713" t="s">
        <v>8269</v>
      </c>
    </row>
    <row r="3714" spans="1:15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12">
        <f t="shared" si="57"/>
        <v>42155.290972222225</v>
      </c>
      <c r="K3714">
        <v>1431230867</v>
      </c>
      <c r="L3714" t="b">
        <v>0</v>
      </c>
      <c r="M3714">
        <v>104</v>
      </c>
      <c r="N3714" t="b">
        <v>1</v>
      </c>
      <c r="O3714" t="s">
        <v>8269</v>
      </c>
    </row>
    <row r="3715" spans="1:15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12">
        <f t="shared" ref="J3715:J3778" si="58">(I3715/86400)+DATE(1970,1,1)</f>
        <v>42525.738032407404</v>
      </c>
      <c r="K3715">
        <v>1463334166</v>
      </c>
      <c r="L3715" t="b">
        <v>0</v>
      </c>
      <c r="M3715">
        <v>19</v>
      </c>
      <c r="N3715" t="b">
        <v>1</v>
      </c>
      <c r="O3715" t="s">
        <v>8269</v>
      </c>
    </row>
    <row r="3716" spans="1:15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12">
        <f t="shared" si="58"/>
        <v>42150.165972222225</v>
      </c>
      <c r="K3716">
        <v>1429881667</v>
      </c>
      <c r="L3716" t="b">
        <v>0</v>
      </c>
      <c r="M3716">
        <v>97</v>
      </c>
      <c r="N3716" t="b">
        <v>1</v>
      </c>
      <c r="O3716" t="s">
        <v>8269</v>
      </c>
    </row>
    <row r="3717" spans="1:15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12">
        <f t="shared" si="58"/>
        <v>42094.536111111112</v>
      </c>
      <c r="K3717">
        <v>1422834819</v>
      </c>
      <c r="L3717" t="b">
        <v>0</v>
      </c>
      <c r="M3717">
        <v>27</v>
      </c>
      <c r="N3717" t="b">
        <v>1</v>
      </c>
      <c r="O3717" t="s">
        <v>8269</v>
      </c>
    </row>
    <row r="3718" spans="1:15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12">
        <f t="shared" si="58"/>
        <v>42390.887835648144</v>
      </c>
      <c r="K3718">
        <v>1450819109</v>
      </c>
      <c r="L3718" t="b">
        <v>0</v>
      </c>
      <c r="M3718">
        <v>24</v>
      </c>
      <c r="N3718" t="b">
        <v>1</v>
      </c>
      <c r="O3718" t="s">
        <v>8269</v>
      </c>
    </row>
    <row r="3719" spans="1:15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12">
        <f t="shared" si="58"/>
        <v>42133.866307870368</v>
      </c>
      <c r="K3719">
        <v>1428526049</v>
      </c>
      <c r="L3719" t="b">
        <v>0</v>
      </c>
      <c r="M3719">
        <v>13</v>
      </c>
      <c r="N3719" t="b">
        <v>1</v>
      </c>
      <c r="O3719" t="s">
        <v>8269</v>
      </c>
    </row>
    <row r="3720" spans="1:15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12">
        <f t="shared" si="58"/>
        <v>42062.716145833328</v>
      </c>
      <c r="K3720">
        <v>1422465075</v>
      </c>
      <c r="L3720" t="b">
        <v>0</v>
      </c>
      <c r="M3720">
        <v>46</v>
      </c>
      <c r="N3720" t="b">
        <v>1</v>
      </c>
      <c r="O3720" t="s">
        <v>8269</v>
      </c>
    </row>
    <row r="3721" spans="1:15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12">
        <f t="shared" si="58"/>
        <v>42177.729930555557</v>
      </c>
      <c r="K3721">
        <v>1432402266</v>
      </c>
      <c r="L3721" t="b">
        <v>0</v>
      </c>
      <c r="M3721">
        <v>4</v>
      </c>
      <c r="N3721" t="b">
        <v>1</v>
      </c>
      <c r="O3721" t="s">
        <v>8269</v>
      </c>
    </row>
    <row r="3722" spans="1:15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12">
        <f t="shared" si="58"/>
        <v>42187.993125000001</v>
      </c>
      <c r="K3722">
        <v>1433980206</v>
      </c>
      <c r="L3722" t="b">
        <v>0</v>
      </c>
      <c r="M3722">
        <v>40</v>
      </c>
      <c r="N3722" t="b">
        <v>1</v>
      </c>
      <c r="O3722" t="s">
        <v>8269</v>
      </c>
    </row>
    <row r="3723" spans="1:15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12">
        <f t="shared" si="58"/>
        <v>41948.977824074071</v>
      </c>
      <c r="K3723">
        <v>1413412084</v>
      </c>
      <c r="L3723" t="b">
        <v>0</v>
      </c>
      <c r="M3723">
        <v>44</v>
      </c>
      <c r="N3723" t="b">
        <v>1</v>
      </c>
      <c r="O3723" t="s">
        <v>8269</v>
      </c>
    </row>
    <row r="3724" spans="1:15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12">
        <f t="shared" si="58"/>
        <v>42411.957638888889</v>
      </c>
      <c r="K3724">
        <v>1452614847</v>
      </c>
      <c r="L3724" t="b">
        <v>0</v>
      </c>
      <c r="M3724">
        <v>35</v>
      </c>
      <c r="N3724" t="b">
        <v>1</v>
      </c>
      <c r="O3724" t="s">
        <v>8269</v>
      </c>
    </row>
    <row r="3725" spans="1:15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12">
        <f t="shared" si="58"/>
        <v>41973.794699074075</v>
      </c>
      <c r="K3725">
        <v>1414778662</v>
      </c>
      <c r="L3725" t="b">
        <v>0</v>
      </c>
      <c r="M3725">
        <v>63</v>
      </c>
      <c r="N3725" t="b">
        <v>1</v>
      </c>
      <c r="O3725" t="s">
        <v>8269</v>
      </c>
    </row>
    <row r="3726" spans="1:15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12">
        <f t="shared" si="58"/>
        <v>42494.958333333328</v>
      </c>
      <c r="K3726">
        <v>1459856860</v>
      </c>
      <c r="L3726" t="b">
        <v>0</v>
      </c>
      <c r="M3726">
        <v>89</v>
      </c>
      <c r="N3726" t="b">
        <v>1</v>
      </c>
      <c r="O3726" t="s">
        <v>8269</v>
      </c>
    </row>
    <row r="3727" spans="1:15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12">
        <f t="shared" si="58"/>
        <v>42418.895833333328</v>
      </c>
      <c r="K3727">
        <v>1454366467</v>
      </c>
      <c r="L3727" t="b">
        <v>0</v>
      </c>
      <c r="M3727">
        <v>15</v>
      </c>
      <c r="N3727" t="b">
        <v>1</v>
      </c>
      <c r="O3727" t="s">
        <v>8269</v>
      </c>
    </row>
    <row r="3728" spans="1:15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12">
        <f t="shared" si="58"/>
        <v>42489.875</v>
      </c>
      <c r="K3728">
        <v>1459567371</v>
      </c>
      <c r="L3728" t="b">
        <v>0</v>
      </c>
      <c r="M3728">
        <v>46</v>
      </c>
      <c r="N3728" t="b">
        <v>1</v>
      </c>
      <c r="O3728" t="s">
        <v>8269</v>
      </c>
    </row>
    <row r="3729" spans="1:15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12">
        <f t="shared" si="58"/>
        <v>42663.204861111109</v>
      </c>
      <c r="K3729">
        <v>1474273294</v>
      </c>
      <c r="L3729" t="b">
        <v>0</v>
      </c>
      <c r="M3729">
        <v>33</v>
      </c>
      <c r="N3729" t="b">
        <v>1</v>
      </c>
      <c r="O3729" t="s">
        <v>8269</v>
      </c>
    </row>
    <row r="3730" spans="1:15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12">
        <f t="shared" si="58"/>
        <v>42235.171018518522</v>
      </c>
      <c r="K3730">
        <v>1437365176</v>
      </c>
      <c r="L3730" t="b">
        <v>0</v>
      </c>
      <c r="M3730">
        <v>31</v>
      </c>
      <c r="N3730" t="b">
        <v>0</v>
      </c>
      <c r="O3730" t="s">
        <v>8269</v>
      </c>
    </row>
    <row r="3731" spans="1:15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12">
        <f t="shared" si="58"/>
        <v>42086.16333333333</v>
      </c>
      <c r="K3731">
        <v>1423198512</v>
      </c>
      <c r="L3731" t="b">
        <v>0</v>
      </c>
      <c r="M3731">
        <v>5</v>
      </c>
      <c r="N3731" t="b">
        <v>0</v>
      </c>
      <c r="O3731" t="s">
        <v>8269</v>
      </c>
    </row>
    <row r="3732" spans="1:15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12">
        <f t="shared" si="58"/>
        <v>42233.677766203706</v>
      </c>
      <c r="K3732">
        <v>1437236159</v>
      </c>
      <c r="L3732" t="b">
        <v>0</v>
      </c>
      <c r="M3732">
        <v>1</v>
      </c>
      <c r="N3732" t="b">
        <v>0</v>
      </c>
      <c r="O3732" t="s">
        <v>8269</v>
      </c>
    </row>
    <row r="3733" spans="1:15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12">
        <f t="shared" si="58"/>
        <v>42014.140972222223</v>
      </c>
      <c r="K3733">
        <v>1418234646</v>
      </c>
      <c r="L3733" t="b">
        <v>0</v>
      </c>
      <c r="M3733">
        <v>12</v>
      </c>
      <c r="N3733" t="b">
        <v>0</v>
      </c>
      <c r="O3733" t="s">
        <v>8269</v>
      </c>
    </row>
    <row r="3734" spans="1:15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12">
        <f t="shared" si="58"/>
        <v>42028.5</v>
      </c>
      <c r="K3734">
        <v>1416932133</v>
      </c>
      <c r="L3734" t="b">
        <v>0</v>
      </c>
      <c r="M3734">
        <v>4</v>
      </c>
      <c r="N3734" t="b">
        <v>0</v>
      </c>
      <c r="O3734" t="s">
        <v>8269</v>
      </c>
    </row>
    <row r="3735" spans="1:15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12">
        <f t="shared" si="58"/>
        <v>42112.9375</v>
      </c>
      <c r="K3735">
        <v>1428539708</v>
      </c>
      <c r="L3735" t="b">
        <v>0</v>
      </c>
      <c r="M3735">
        <v>0</v>
      </c>
      <c r="N3735" t="b">
        <v>0</v>
      </c>
      <c r="O3735" t="s">
        <v>8269</v>
      </c>
    </row>
    <row r="3736" spans="1:15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12">
        <f t="shared" si="58"/>
        <v>42149.901574074072</v>
      </c>
      <c r="K3736">
        <v>1427405896</v>
      </c>
      <c r="L3736" t="b">
        <v>0</v>
      </c>
      <c r="M3736">
        <v>7</v>
      </c>
      <c r="N3736" t="b">
        <v>0</v>
      </c>
      <c r="O3736" t="s">
        <v>8269</v>
      </c>
    </row>
    <row r="3737" spans="1:15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12">
        <f t="shared" si="58"/>
        <v>42152.693159722221</v>
      </c>
      <c r="K3737">
        <v>1430239089</v>
      </c>
      <c r="L3737" t="b">
        <v>0</v>
      </c>
      <c r="M3737">
        <v>2</v>
      </c>
      <c r="N3737" t="b">
        <v>0</v>
      </c>
      <c r="O3737" t="s">
        <v>8269</v>
      </c>
    </row>
    <row r="3738" spans="1:15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12">
        <f t="shared" si="58"/>
        <v>42086.75</v>
      </c>
      <c r="K3738">
        <v>1423847093</v>
      </c>
      <c r="L3738" t="b">
        <v>0</v>
      </c>
      <c r="M3738">
        <v>1</v>
      </c>
      <c r="N3738" t="b">
        <v>0</v>
      </c>
      <c r="O3738" t="s">
        <v>8269</v>
      </c>
    </row>
    <row r="3739" spans="1:15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12">
        <f t="shared" si="58"/>
        <v>42320.290972222225</v>
      </c>
      <c r="K3739">
        <v>1445358903</v>
      </c>
      <c r="L3739" t="b">
        <v>0</v>
      </c>
      <c r="M3739">
        <v>4</v>
      </c>
      <c r="N3739" t="b">
        <v>0</v>
      </c>
      <c r="O3739" t="s">
        <v>8269</v>
      </c>
    </row>
    <row r="3740" spans="1:15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12">
        <f t="shared" si="58"/>
        <v>41835.916666666664</v>
      </c>
      <c r="K3740">
        <v>1403562705</v>
      </c>
      <c r="L3740" t="b">
        <v>0</v>
      </c>
      <c r="M3740">
        <v>6</v>
      </c>
      <c r="N3740" t="b">
        <v>0</v>
      </c>
      <c r="O3740" t="s">
        <v>8269</v>
      </c>
    </row>
    <row r="3741" spans="1:15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12">
        <f t="shared" si="58"/>
        <v>42568.449861111112</v>
      </c>
      <c r="K3741">
        <v>1467024468</v>
      </c>
      <c r="L3741" t="b">
        <v>0</v>
      </c>
      <c r="M3741">
        <v>8</v>
      </c>
      <c r="N3741" t="b">
        <v>0</v>
      </c>
      <c r="O3741" t="s">
        <v>8269</v>
      </c>
    </row>
    <row r="3742" spans="1:15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12">
        <f t="shared" si="58"/>
        <v>41863.079143518517</v>
      </c>
      <c r="K3742">
        <v>1405217355</v>
      </c>
      <c r="L3742" t="b">
        <v>0</v>
      </c>
      <c r="M3742">
        <v>14</v>
      </c>
      <c r="N3742" t="b">
        <v>0</v>
      </c>
      <c r="O3742" t="s">
        <v>8269</v>
      </c>
    </row>
    <row r="3743" spans="1:15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12">
        <f t="shared" si="58"/>
        <v>42355.920717592591</v>
      </c>
      <c r="K3743">
        <v>1447797950</v>
      </c>
      <c r="L3743" t="b">
        <v>0</v>
      </c>
      <c r="M3743">
        <v>0</v>
      </c>
      <c r="N3743" t="b">
        <v>0</v>
      </c>
      <c r="O3743" t="s">
        <v>8269</v>
      </c>
    </row>
    <row r="3744" spans="1:15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12">
        <f t="shared" si="58"/>
        <v>41888.214629629627</v>
      </c>
      <c r="K3744">
        <v>1407388144</v>
      </c>
      <c r="L3744" t="b">
        <v>0</v>
      </c>
      <c r="M3744">
        <v>4</v>
      </c>
      <c r="N3744" t="b">
        <v>0</v>
      </c>
      <c r="O3744" t="s">
        <v>8269</v>
      </c>
    </row>
    <row r="3745" spans="1:15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12">
        <f t="shared" si="58"/>
        <v>41823.710231481484</v>
      </c>
      <c r="K3745">
        <v>1401814964</v>
      </c>
      <c r="L3745" t="b">
        <v>0</v>
      </c>
      <c r="M3745">
        <v>0</v>
      </c>
      <c r="N3745" t="b">
        <v>0</v>
      </c>
      <c r="O3745" t="s">
        <v>8269</v>
      </c>
    </row>
    <row r="3746" spans="1:15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12">
        <f t="shared" si="58"/>
        <v>41825.165972222225</v>
      </c>
      <c r="K3746">
        <v>1401823952</v>
      </c>
      <c r="L3746" t="b">
        <v>0</v>
      </c>
      <c r="M3746">
        <v>0</v>
      </c>
      <c r="N3746" t="b">
        <v>0</v>
      </c>
      <c r="O3746" t="s">
        <v>8269</v>
      </c>
    </row>
    <row r="3747" spans="1:15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12">
        <f t="shared" si="58"/>
        <v>41861.697939814811</v>
      </c>
      <c r="K3747">
        <v>1405097102</v>
      </c>
      <c r="L3747" t="b">
        <v>0</v>
      </c>
      <c r="M3747">
        <v>1</v>
      </c>
      <c r="N3747" t="b">
        <v>0</v>
      </c>
      <c r="O3747" t="s">
        <v>8269</v>
      </c>
    </row>
    <row r="3748" spans="1:15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12">
        <f t="shared" si="58"/>
        <v>42651.389340277776</v>
      </c>
      <c r="K3748">
        <v>1473326439</v>
      </c>
      <c r="L3748" t="b">
        <v>0</v>
      </c>
      <c r="M3748">
        <v>1</v>
      </c>
      <c r="N3748" t="b">
        <v>0</v>
      </c>
      <c r="O3748" t="s">
        <v>8269</v>
      </c>
    </row>
    <row r="3749" spans="1:15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12">
        <f t="shared" si="58"/>
        <v>42190.957638888889</v>
      </c>
      <c r="K3749">
        <v>1433833896</v>
      </c>
      <c r="L3749" t="b">
        <v>0</v>
      </c>
      <c r="M3749">
        <v>1</v>
      </c>
      <c r="N3749" t="b">
        <v>0</v>
      </c>
      <c r="O3749" t="s">
        <v>8269</v>
      </c>
    </row>
    <row r="3750" spans="1:15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12">
        <f t="shared" si="58"/>
        <v>42416.249305555553</v>
      </c>
      <c r="K3750">
        <v>1453827436</v>
      </c>
      <c r="L3750" t="b">
        <v>0</v>
      </c>
      <c r="M3750">
        <v>52</v>
      </c>
      <c r="N3750" t="b">
        <v>1</v>
      </c>
      <c r="O3750" t="s">
        <v>8303</v>
      </c>
    </row>
    <row r="3751" spans="1:15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12">
        <f t="shared" si="58"/>
        <v>42489.165972222225</v>
      </c>
      <c r="K3751">
        <v>1459220588</v>
      </c>
      <c r="L3751" t="b">
        <v>0</v>
      </c>
      <c r="M3751">
        <v>7</v>
      </c>
      <c r="N3751" t="b">
        <v>1</v>
      </c>
      <c r="O3751" t="s">
        <v>8303</v>
      </c>
    </row>
    <row r="3752" spans="1:15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12">
        <f t="shared" si="58"/>
        <v>42045.332638888889</v>
      </c>
      <c r="K3752">
        <v>1421105608</v>
      </c>
      <c r="L3752" t="b">
        <v>0</v>
      </c>
      <c r="M3752">
        <v>28</v>
      </c>
      <c r="N3752" t="b">
        <v>1</v>
      </c>
      <c r="O3752" t="s">
        <v>8303</v>
      </c>
    </row>
    <row r="3753" spans="1:15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12">
        <f t="shared" si="58"/>
        <v>42462.993900462963</v>
      </c>
      <c r="K3753">
        <v>1454460673</v>
      </c>
      <c r="L3753" t="b">
        <v>0</v>
      </c>
      <c r="M3753">
        <v>11</v>
      </c>
      <c r="N3753" t="b">
        <v>1</v>
      </c>
      <c r="O3753" t="s">
        <v>8303</v>
      </c>
    </row>
    <row r="3754" spans="1:15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12">
        <f t="shared" si="58"/>
        <v>42659.875</v>
      </c>
      <c r="K3754">
        <v>1473189335</v>
      </c>
      <c r="L3754" t="b">
        <v>0</v>
      </c>
      <c r="M3754">
        <v>15</v>
      </c>
      <c r="N3754" t="b">
        <v>1</v>
      </c>
      <c r="O3754" t="s">
        <v>8303</v>
      </c>
    </row>
    <row r="3755" spans="1:15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12">
        <f t="shared" si="58"/>
        <v>42158</v>
      </c>
      <c r="K3755">
        <v>1430768800</v>
      </c>
      <c r="L3755" t="b">
        <v>0</v>
      </c>
      <c r="M3755">
        <v>30</v>
      </c>
      <c r="N3755" t="b">
        <v>1</v>
      </c>
      <c r="O3755" t="s">
        <v>8303</v>
      </c>
    </row>
    <row r="3756" spans="1:15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12">
        <f t="shared" si="58"/>
        <v>41846.207638888889</v>
      </c>
      <c r="K3756">
        <v>1403125737</v>
      </c>
      <c r="L3756" t="b">
        <v>0</v>
      </c>
      <c r="M3756">
        <v>27</v>
      </c>
      <c r="N3756" t="b">
        <v>1</v>
      </c>
      <c r="O3756" t="s">
        <v>8303</v>
      </c>
    </row>
    <row r="3757" spans="1:15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12">
        <f t="shared" si="58"/>
        <v>42475.866979166662</v>
      </c>
      <c r="K3757">
        <v>1458161307</v>
      </c>
      <c r="L3757" t="b">
        <v>0</v>
      </c>
      <c r="M3757">
        <v>28</v>
      </c>
      <c r="N3757" t="b">
        <v>1</v>
      </c>
      <c r="O3757" t="s">
        <v>8303</v>
      </c>
    </row>
    <row r="3758" spans="1:15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12">
        <f t="shared" si="58"/>
        <v>41801.814791666664</v>
      </c>
      <c r="K3758">
        <v>1399923198</v>
      </c>
      <c r="L3758" t="b">
        <v>0</v>
      </c>
      <c r="M3758">
        <v>17</v>
      </c>
      <c r="N3758" t="b">
        <v>1</v>
      </c>
      <c r="O3758" t="s">
        <v>8303</v>
      </c>
    </row>
    <row r="3759" spans="1:15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12">
        <f t="shared" si="58"/>
        <v>41974.850868055553</v>
      </c>
      <c r="K3759">
        <v>1415737515</v>
      </c>
      <c r="L3759" t="b">
        <v>0</v>
      </c>
      <c r="M3759">
        <v>50</v>
      </c>
      <c r="N3759" t="b">
        <v>1</v>
      </c>
      <c r="O3759" t="s">
        <v>8303</v>
      </c>
    </row>
    <row r="3760" spans="1:15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12">
        <f t="shared" si="58"/>
        <v>41778.208333333336</v>
      </c>
      <c r="K3760">
        <v>1397819938</v>
      </c>
      <c r="L3760" t="b">
        <v>0</v>
      </c>
      <c r="M3760">
        <v>26</v>
      </c>
      <c r="N3760" t="b">
        <v>1</v>
      </c>
      <c r="O3760" t="s">
        <v>8303</v>
      </c>
    </row>
    <row r="3761" spans="1:15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12">
        <f t="shared" si="58"/>
        <v>42242.108252314814</v>
      </c>
      <c r="K3761">
        <v>1435372553</v>
      </c>
      <c r="L3761" t="b">
        <v>0</v>
      </c>
      <c r="M3761">
        <v>88</v>
      </c>
      <c r="N3761" t="b">
        <v>1</v>
      </c>
      <c r="O3761" t="s">
        <v>8303</v>
      </c>
    </row>
    <row r="3762" spans="1:15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12">
        <f t="shared" si="58"/>
        <v>41764.525300925925</v>
      </c>
      <c r="K3762">
        <v>1397133386</v>
      </c>
      <c r="L3762" t="b">
        <v>0</v>
      </c>
      <c r="M3762">
        <v>91</v>
      </c>
      <c r="N3762" t="b">
        <v>1</v>
      </c>
      <c r="O3762" t="s">
        <v>8303</v>
      </c>
    </row>
    <row r="3763" spans="1:15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12">
        <f t="shared" si="58"/>
        <v>42226.958333333328</v>
      </c>
      <c r="K3763">
        <v>1434625937</v>
      </c>
      <c r="L3763" t="b">
        <v>0</v>
      </c>
      <c r="M3763">
        <v>3</v>
      </c>
      <c r="N3763" t="b">
        <v>1</v>
      </c>
      <c r="O3763" t="s">
        <v>8303</v>
      </c>
    </row>
    <row r="3764" spans="1:15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12">
        <f t="shared" si="58"/>
        <v>42218.813530092593</v>
      </c>
      <c r="K3764">
        <v>1436383889</v>
      </c>
      <c r="L3764" t="b">
        <v>0</v>
      </c>
      <c r="M3764">
        <v>28</v>
      </c>
      <c r="N3764" t="b">
        <v>1</v>
      </c>
      <c r="O3764" t="s">
        <v>8303</v>
      </c>
    </row>
    <row r="3765" spans="1:15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12">
        <f t="shared" si="58"/>
        <v>42095.708634259259</v>
      </c>
      <c r="K3765">
        <v>1425319226</v>
      </c>
      <c r="L3765" t="b">
        <v>0</v>
      </c>
      <c r="M3765">
        <v>77</v>
      </c>
      <c r="N3765" t="b">
        <v>1</v>
      </c>
      <c r="O3765" t="s">
        <v>8303</v>
      </c>
    </row>
    <row r="3766" spans="1:15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12">
        <f t="shared" si="58"/>
        <v>42519.025000000001</v>
      </c>
      <c r="K3766">
        <v>1462824832</v>
      </c>
      <c r="L3766" t="b">
        <v>0</v>
      </c>
      <c r="M3766">
        <v>27</v>
      </c>
      <c r="N3766" t="b">
        <v>1</v>
      </c>
      <c r="O3766" t="s">
        <v>8303</v>
      </c>
    </row>
    <row r="3767" spans="1:15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12">
        <f t="shared" si="58"/>
        <v>41850.776412037041</v>
      </c>
      <c r="K3767">
        <v>1404153482</v>
      </c>
      <c r="L3767" t="b">
        <v>0</v>
      </c>
      <c r="M3767">
        <v>107</v>
      </c>
      <c r="N3767" t="b">
        <v>1</v>
      </c>
      <c r="O3767" t="s">
        <v>8303</v>
      </c>
    </row>
    <row r="3768" spans="1:15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12">
        <f t="shared" si="58"/>
        <v>41823.167187500003</v>
      </c>
      <c r="K3768">
        <v>1401336045</v>
      </c>
      <c r="L3768" t="b">
        <v>0</v>
      </c>
      <c r="M3768">
        <v>96</v>
      </c>
      <c r="N3768" t="b">
        <v>1</v>
      </c>
      <c r="O3768" t="s">
        <v>8303</v>
      </c>
    </row>
    <row r="3769" spans="1:15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12">
        <f t="shared" si="58"/>
        <v>42064.207638888889</v>
      </c>
      <c r="K3769">
        <v>1423960097</v>
      </c>
      <c r="L3769" t="b">
        <v>0</v>
      </c>
      <c r="M3769">
        <v>56</v>
      </c>
      <c r="N3769" t="b">
        <v>1</v>
      </c>
      <c r="O3769" t="s">
        <v>8303</v>
      </c>
    </row>
    <row r="3770" spans="1:15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12">
        <f t="shared" si="58"/>
        <v>41802.727893518517</v>
      </c>
      <c r="K3770">
        <v>1400002090</v>
      </c>
      <c r="L3770" t="b">
        <v>0</v>
      </c>
      <c r="M3770">
        <v>58</v>
      </c>
      <c r="N3770" t="b">
        <v>1</v>
      </c>
      <c r="O3770" t="s">
        <v>8303</v>
      </c>
    </row>
    <row r="3771" spans="1:15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12">
        <f t="shared" si="58"/>
        <v>42475.598136574074</v>
      </c>
      <c r="K3771">
        <v>1458138079</v>
      </c>
      <c r="L3771" t="b">
        <v>0</v>
      </c>
      <c r="M3771">
        <v>15</v>
      </c>
      <c r="N3771" t="b">
        <v>1</v>
      </c>
      <c r="O3771" t="s">
        <v>8303</v>
      </c>
    </row>
    <row r="3772" spans="1:15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12">
        <f t="shared" si="58"/>
        <v>42168.930671296301</v>
      </c>
      <c r="K3772">
        <v>1431642010</v>
      </c>
      <c r="L3772" t="b">
        <v>0</v>
      </c>
      <c r="M3772">
        <v>20</v>
      </c>
      <c r="N3772" t="b">
        <v>1</v>
      </c>
      <c r="O3772" t="s">
        <v>8303</v>
      </c>
    </row>
    <row r="3773" spans="1:15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12">
        <f t="shared" si="58"/>
        <v>42508</v>
      </c>
      <c r="K3773">
        <v>1462307652</v>
      </c>
      <c r="L3773" t="b">
        <v>0</v>
      </c>
      <c r="M3773">
        <v>38</v>
      </c>
      <c r="N3773" t="b">
        <v>1</v>
      </c>
      <c r="O3773" t="s">
        <v>8303</v>
      </c>
    </row>
    <row r="3774" spans="1:15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12">
        <f t="shared" si="58"/>
        <v>42703.25</v>
      </c>
      <c r="K3774">
        <v>1478616506</v>
      </c>
      <c r="L3774" t="b">
        <v>0</v>
      </c>
      <c r="M3774">
        <v>33</v>
      </c>
      <c r="N3774" t="b">
        <v>1</v>
      </c>
      <c r="O3774" t="s">
        <v>8303</v>
      </c>
    </row>
    <row r="3775" spans="1:15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12">
        <f t="shared" si="58"/>
        <v>42689.088888888888</v>
      </c>
      <c r="K3775">
        <v>1476317247</v>
      </c>
      <c r="L3775" t="b">
        <v>0</v>
      </c>
      <c r="M3775">
        <v>57</v>
      </c>
      <c r="N3775" t="b">
        <v>1</v>
      </c>
      <c r="O3775" t="s">
        <v>8303</v>
      </c>
    </row>
    <row r="3776" spans="1:15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12">
        <f t="shared" si="58"/>
        <v>42103.792303240742</v>
      </c>
      <c r="K3776">
        <v>1427223655</v>
      </c>
      <c r="L3776" t="b">
        <v>0</v>
      </c>
      <c r="M3776">
        <v>25</v>
      </c>
      <c r="N3776" t="b">
        <v>1</v>
      </c>
      <c r="O3776" t="s">
        <v>8303</v>
      </c>
    </row>
    <row r="3777" spans="1:15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12">
        <f t="shared" si="58"/>
        <v>42103.166666666672</v>
      </c>
      <c r="K3777">
        <v>1426199843</v>
      </c>
      <c r="L3777" t="b">
        <v>0</v>
      </c>
      <c r="M3777">
        <v>14</v>
      </c>
      <c r="N3777" t="b">
        <v>1</v>
      </c>
      <c r="O3777" t="s">
        <v>8303</v>
      </c>
    </row>
    <row r="3778" spans="1:15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12">
        <f t="shared" si="58"/>
        <v>41852.041666666664</v>
      </c>
      <c r="K3778">
        <v>1403599778</v>
      </c>
      <c r="L3778" t="b">
        <v>0</v>
      </c>
      <c r="M3778">
        <v>94</v>
      </c>
      <c r="N3778" t="b">
        <v>1</v>
      </c>
      <c r="O3778" t="s">
        <v>8303</v>
      </c>
    </row>
    <row r="3779" spans="1:15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12">
        <f t="shared" ref="J3779:J3842" si="59">(I3779/86400)+DATE(1970,1,1)</f>
        <v>41909.166666666664</v>
      </c>
      <c r="K3779">
        <v>1409884821</v>
      </c>
      <c r="L3779" t="b">
        <v>0</v>
      </c>
      <c r="M3779">
        <v>59</v>
      </c>
      <c r="N3779" t="b">
        <v>1</v>
      </c>
      <c r="O3779" t="s">
        <v>8303</v>
      </c>
    </row>
    <row r="3780" spans="1:15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12">
        <f t="shared" si="59"/>
        <v>42049.819212962961</v>
      </c>
      <c r="K3780">
        <v>1418758780</v>
      </c>
      <c r="L3780" t="b">
        <v>0</v>
      </c>
      <c r="M3780">
        <v>36</v>
      </c>
      <c r="N3780" t="b">
        <v>1</v>
      </c>
      <c r="O3780" t="s">
        <v>8303</v>
      </c>
    </row>
    <row r="3781" spans="1:15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12">
        <f t="shared" si="59"/>
        <v>42455.693749999999</v>
      </c>
      <c r="K3781">
        <v>1456421940</v>
      </c>
      <c r="L3781" t="b">
        <v>0</v>
      </c>
      <c r="M3781">
        <v>115</v>
      </c>
      <c r="N3781" t="b">
        <v>1</v>
      </c>
      <c r="O3781" t="s">
        <v>8303</v>
      </c>
    </row>
    <row r="3782" spans="1:15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12">
        <f t="shared" si="59"/>
        <v>42198.837500000001</v>
      </c>
      <c r="K3782">
        <v>1433999785</v>
      </c>
      <c r="L3782" t="b">
        <v>0</v>
      </c>
      <c r="M3782">
        <v>30</v>
      </c>
      <c r="N3782" t="b">
        <v>1</v>
      </c>
      <c r="O3782" t="s">
        <v>8303</v>
      </c>
    </row>
    <row r="3783" spans="1:15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12">
        <f t="shared" si="59"/>
        <v>41890.882928240739</v>
      </c>
      <c r="K3783">
        <v>1408050685</v>
      </c>
      <c r="L3783" t="b">
        <v>0</v>
      </c>
      <c r="M3783">
        <v>52</v>
      </c>
      <c r="N3783" t="b">
        <v>1</v>
      </c>
      <c r="O3783" t="s">
        <v>8303</v>
      </c>
    </row>
    <row r="3784" spans="1:15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12">
        <f t="shared" si="59"/>
        <v>42575.958333333328</v>
      </c>
      <c r="K3784">
        <v>1466887297</v>
      </c>
      <c r="L3784" t="b">
        <v>0</v>
      </c>
      <c r="M3784">
        <v>27</v>
      </c>
      <c r="N3784" t="b">
        <v>1</v>
      </c>
      <c r="O3784" t="s">
        <v>8303</v>
      </c>
    </row>
    <row r="3785" spans="1:15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12">
        <f t="shared" si="59"/>
        <v>42444.666666666672</v>
      </c>
      <c r="K3785">
        <v>1455938520</v>
      </c>
      <c r="L3785" t="b">
        <v>0</v>
      </c>
      <c r="M3785">
        <v>24</v>
      </c>
      <c r="N3785" t="b">
        <v>1</v>
      </c>
      <c r="O3785" t="s">
        <v>8303</v>
      </c>
    </row>
    <row r="3786" spans="1:15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12">
        <f t="shared" si="59"/>
        <v>42561.980694444443</v>
      </c>
      <c r="K3786">
        <v>1465601532</v>
      </c>
      <c r="L3786" t="b">
        <v>0</v>
      </c>
      <c r="M3786">
        <v>10</v>
      </c>
      <c r="N3786" t="b">
        <v>1</v>
      </c>
      <c r="O3786" t="s">
        <v>8303</v>
      </c>
    </row>
    <row r="3787" spans="1:15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12">
        <f t="shared" si="59"/>
        <v>42584.418749999997</v>
      </c>
      <c r="K3787">
        <v>1467040769</v>
      </c>
      <c r="L3787" t="b">
        <v>0</v>
      </c>
      <c r="M3787">
        <v>30</v>
      </c>
      <c r="N3787" t="b">
        <v>1</v>
      </c>
      <c r="O3787" t="s">
        <v>8303</v>
      </c>
    </row>
    <row r="3788" spans="1:15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12">
        <f t="shared" si="59"/>
        <v>42517.037905092591</v>
      </c>
      <c r="K3788">
        <v>1461718475</v>
      </c>
      <c r="L3788" t="b">
        <v>0</v>
      </c>
      <c r="M3788">
        <v>71</v>
      </c>
      <c r="N3788" t="b">
        <v>1</v>
      </c>
      <c r="O3788" t="s">
        <v>8303</v>
      </c>
    </row>
    <row r="3789" spans="1:15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12">
        <f t="shared" si="59"/>
        <v>42196.165972222225</v>
      </c>
      <c r="K3789">
        <v>1434113406</v>
      </c>
      <c r="L3789" t="b">
        <v>0</v>
      </c>
      <c r="M3789">
        <v>10</v>
      </c>
      <c r="N3789" t="b">
        <v>1</v>
      </c>
      <c r="O3789" t="s">
        <v>8303</v>
      </c>
    </row>
    <row r="3790" spans="1:15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12">
        <f t="shared" si="59"/>
        <v>42361.679166666669</v>
      </c>
      <c r="K3790">
        <v>1448469719</v>
      </c>
      <c r="L3790" t="b">
        <v>0</v>
      </c>
      <c r="M3790">
        <v>1</v>
      </c>
      <c r="N3790" t="b">
        <v>0</v>
      </c>
      <c r="O3790" t="s">
        <v>8303</v>
      </c>
    </row>
    <row r="3791" spans="1:15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12">
        <f t="shared" si="59"/>
        <v>42170.798819444448</v>
      </c>
      <c r="K3791">
        <v>1431630618</v>
      </c>
      <c r="L3791" t="b">
        <v>0</v>
      </c>
      <c r="M3791">
        <v>4</v>
      </c>
      <c r="N3791" t="b">
        <v>0</v>
      </c>
      <c r="O3791" t="s">
        <v>8303</v>
      </c>
    </row>
    <row r="3792" spans="1:15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12">
        <f t="shared" si="59"/>
        <v>42696.708599537036</v>
      </c>
      <c r="K3792">
        <v>1477238423</v>
      </c>
      <c r="L3792" t="b">
        <v>0</v>
      </c>
      <c r="M3792">
        <v>0</v>
      </c>
      <c r="N3792" t="b">
        <v>0</v>
      </c>
      <c r="O3792" t="s">
        <v>8303</v>
      </c>
    </row>
    <row r="3793" spans="1:15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12">
        <f t="shared" si="59"/>
        <v>41826.692037037035</v>
      </c>
      <c r="K3793">
        <v>1399480592</v>
      </c>
      <c r="L3793" t="b">
        <v>0</v>
      </c>
      <c r="M3793">
        <v>0</v>
      </c>
      <c r="N3793" t="b">
        <v>0</v>
      </c>
      <c r="O3793" t="s">
        <v>8303</v>
      </c>
    </row>
    <row r="3794" spans="1:15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12">
        <f t="shared" si="59"/>
        <v>42200.447013888886</v>
      </c>
      <c r="K3794">
        <v>1434365022</v>
      </c>
      <c r="L3794" t="b">
        <v>0</v>
      </c>
      <c r="M3794">
        <v>2</v>
      </c>
      <c r="N3794" t="b">
        <v>0</v>
      </c>
      <c r="O3794" t="s">
        <v>8303</v>
      </c>
    </row>
    <row r="3795" spans="1:15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12">
        <f t="shared" si="59"/>
        <v>41989.938993055555</v>
      </c>
      <c r="K3795">
        <v>1416954729</v>
      </c>
      <c r="L3795" t="b">
        <v>0</v>
      </c>
      <c r="M3795">
        <v>24</v>
      </c>
      <c r="N3795" t="b">
        <v>0</v>
      </c>
      <c r="O3795" t="s">
        <v>8303</v>
      </c>
    </row>
    <row r="3796" spans="1:15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12">
        <f t="shared" si="59"/>
        <v>42162.58048611111</v>
      </c>
      <c r="K3796">
        <v>1431093354</v>
      </c>
      <c r="L3796" t="b">
        <v>0</v>
      </c>
      <c r="M3796">
        <v>1</v>
      </c>
      <c r="N3796" t="b">
        <v>0</v>
      </c>
      <c r="O3796" t="s">
        <v>8303</v>
      </c>
    </row>
    <row r="3797" spans="1:15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12">
        <f t="shared" si="59"/>
        <v>42244.9375</v>
      </c>
      <c r="K3797">
        <v>1437042490</v>
      </c>
      <c r="L3797" t="b">
        <v>0</v>
      </c>
      <c r="M3797">
        <v>2</v>
      </c>
      <c r="N3797" t="b">
        <v>0</v>
      </c>
      <c r="O3797" t="s">
        <v>8303</v>
      </c>
    </row>
    <row r="3798" spans="1:15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12">
        <f t="shared" si="59"/>
        <v>42749.029583333337</v>
      </c>
      <c r="K3798">
        <v>1479170556</v>
      </c>
      <c r="L3798" t="b">
        <v>0</v>
      </c>
      <c r="M3798">
        <v>1</v>
      </c>
      <c r="N3798" t="b">
        <v>0</v>
      </c>
      <c r="O3798" t="s">
        <v>8303</v>
      </c>
    </row>
    <row r="3799" spans="1:15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12">
        <f t="shared" si="59"/>
        <v>42114.881539351853</v>
      </c>
      <c r="K3799">
        <v>1426972165</v>
      </c>
      <c r="L3799" t="b">
        <v>0</v>
      </c>
      <c r="M3799">
        <v>37</v>
      </c>
      <c r="N3799" t="b">
        <v>0</v>
      </c>
      <c r="O3799" t="s">
        <v>8303</v>
      </c>
    </row>
    <row r="3800" spans="1:15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12">
        <f t="shared" si="59"/>
        <v>41861.722777777773</v>
      </c>
      <c r="K3800">
        <v>1405099248</v>
      </c>
      <c r="L3800" t="b">
        <v>0</v>
      </c>
      <c r="M3800">
        <v>5</v>
      </c>
      <c r="N3800" t="b">
        <v>0</v>
      </c>
      <c r="O3800" t="s">
        <v>8303</v>
      </c>
    </row>
    <row r="3801" spans="1:15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12">
        <f t="shared" si="59"/>
        <v>42440.93105324074</v>
      </c>
      <c r="K3801">
        <v>1455142843</v>
      </c>
      <c r="L3801" t="b">
        <v>0</v>
      </c>
      <c r="M3801">
        <v>4</v>
      </c>
      <c r="N3801" t="b">
        <v>0</v>
      </c>
      <c r="O3801" t="s">
        <v>8303</v>
      </c>
    </row>
    <row r="3802" spans="1:15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12">
        <f t="shared" si="59"/>
        <v>42015.207638888889</v>
      </c>
      <c r="K3802">
        <v>1418146883</v>
      </c>
      <c r="L3802" t="b">
        <v>0</v>
      </c>
      <c r="M3802">
        <v>16</v>
      </c>
      <c r="N3802" t="b">
        <v>0</v>
      </c>
      <c r="O3802" t="s">
        <v>8303</v>
      </c>
    </row>
    <row r="3803" spans="1:15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12">
        <f t="shared" si="59"/>
        <v>42006.676111111112</v>
      </c>
      <c r="K3803">
        <v>1417536816</v>
      </c>
      <c r="L3803" t="b">
        <v>0</v>
      </c>
      <c r="M3803">
        <v>9</v>
      </c>
      <c r="N3803" t="b">
        <v>0</v>
      </c>
      <c r="O3803" t="s">
        <v>8303</v>
      </c>
    </row>
    <row r="3804" spans="1:15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12">
        <f t="shared" si="59"/>
        <v>42299.126226851848</v>
      </c>
      <c r="K3804">
        <v>1442890906</v>
      </c>
      <c r="L3804" t="b">
        <v>0</v>
      </c>
      <c r="M3804">
        <v>0</v>
      </c>
      <c r="N3804" t="b">
        <v>0</v>
      </c>
      <c r="O3804" t="s">
        <v>8303</v>
      </c>
    </row>
    <row r="3805" spans="1:15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12">
        <f t="shared" si="59"/>
        <v>42433.971851851849</v>
      </c>
      <c r="K3805">
        <v>1454541568</v>
      </c>
      <c r="L3805" t="b">
        <v>0</v>
      </c>
      <c r="M3805">
        <v>40</v>
      </c>
      <c r="N3805" t="b">
        <v>0</v>
      </c>
      <c r="O3805" t="s">
        <v>8303</v>
      </c>
    </row>
    <row r="3806" spans="1:15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12">
        <f t="shared" si="59"/>
        <v>42582.291666666672</v>
      </c>
      <c r="K3806">
        <v>1465172024</v>
      </c>
      <c r="L3806" t="b">
        <v>0</v>
      </c>
      <c r="M3806">
        <v>0</v>
      </c>
      <c r="N3806" t="b">
        <v>0</v>
      </c>
      <c r="O3806" t="s">
        <v>8303</v>
      </c>
    </row>
    <row r="3807" spans="1:15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12">
        <f t="shared" si="59"/>
        <v>41909.887037037035</v>
      </c>
      <c r="K3807">
        <v>1406668640</v>
      </c>
      <c r="L3807" t="b">
        <v>0</v>
      </c>
      <c r="M3807">
        <v>2</v>
      </c>
      <c r="N3807" t="b">
        <v>0</v>
      </c>
      <c r="O3807" t="s">
        <v>8303</v>
      </c>
    </row>
    <row r="3808" spans="1:15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12">
        <f t="shared" si="59"/>
        <v>41819.259039351848</v>
      </c>
      <c r="K3808">
        <v>1402294381</v>
      </c>
      <c r="L3808" t="b">
        <v>0</v>
      </c>
      <c r="M3808">
        <v>1</v>
      </c>
      <c r="N3808" t="b">
        <v>0</v>
      </c>
      <c r="O3808" t="s">
        <v>8303</v>
      </c>
    </row>
    <row r="3809" spans="1:15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12">
        <f t="shared" si="59"/>
        <v>42097.909016203703</v>
      </c>
      <c r="K3809">
        <v>1427492939</v>
      </c>
      <c r="L3809" t="b">
        <v>0</v>
      </c>
      <c r="M3809">
        <v>9</v>
      </c>
      <c r="N3809" t="b">
        <v>0</v>
      </c>
      <c r="O3809" t="s">
        <v>8303</v>
      </c>
    </row>
    <row r="3810" spans="1:15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12">
        <f t="shared" si="59"/>
        <v>42119.412256944444</v>
      </c>
      <c r="K3810">
        <v>1424775219</v>
      </c>
      <c r="L3810" t="b">
        <v>0</v>
      </c>
      <c r="M3810">
        <v>24</v>
      </c>
      <c r="N3810" t="b">
        <v>1</v>
      </c>
      <c r="O3810" t="s">
        <v>8269</v>
      </c>
    </row>
    <row r="3811" spans="1:15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12">
        <f t="shared" si="59"/>
        <v>41850.958333333336</v>
      </c>
      <c r="K3811">
        <v>1402403907</v>
      </c>
      <c r="L3811" t="b">
        <v>0</v>
      </c>
      <c r="M3811">
        <v>38</v>
      </c>
      <c r="N3811" t="b">
        <v>1</v>
      </c>
      <c r="O3811" t="s">
        <v>8269</v>
      </c>
    </row>
    <row r="3812" spans="1:15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12">
        <f t="shared" si="59"/>
        <v>42084.807384259257</v>
      </c>
      <c r="K3812">
        <v>1424377358</v>
      </c>
      <c r="L3812" t="b">
        <v>0</v>
      </c>
      <c r="M3812">
        <v>26</v>
      </c>
      <c r="N3812" t="b">
        <v>1</v>
      </c>
      <c r="O3812" t="s">
        <v>8269</v>
      </c>
    </row>
    <row r="3813" spans="1:15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12">
        <f t="shared" si="59"/>
        <v>42521.458333333328</v>
      </c>
      <c r="K3813">
        <v>1461769373</v>
      </c>
      <c r="L3813" t="b">
        <v>0</v>
      </c>
      <c r="M3813">
        <v>19</v>
      </c>
      <c r="N3813" t="b">
        <v>1</v>
      </c>
      <c r="O3813" t="s">
        <v>8269</v>
      </c>
    </row>
    <row r="3814" spans="1:15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12">
        <f t="shared" si="59"/>
        <v>42156.165972222225</v>
      </c>
      <c r="K3814">
        <v>1429120908</v>
      </c>
      <c r="L3814" t="b">
        <v>0</v>
      </c>
      <c r="M3814">
        <v>11</v>
      </c>
      <c r="N3814" t="b">
        <v>1</v>
      </c>
      <c r="O3814" t="s">
        <v>8269</v>
      </c>
    </row>
    <row r="3815" spans="1:15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12">
        <f t="shared" si="59"/>
        <v>42535.904861111107</v>
      </c>
      <c r="K3815">
        <v>1462603021</v>
      </c>
      <c r="L3815" t="b">
        <v>0</v>
      </c>
      <c r="M3815">
        <v>27</v>
      </c>
      <c r="N3815" t="b">
        <v>1</v>
      </c>
      <c r="O3815" t="s">
        <v>8269</v>
      </c>
    </row>
    <row r="3816" spans="1:15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12">
        <f t="shared" si="59"/>
        <v>42095.165972222225</v>
      </c>
      <c r="K3816">
        <v>1424727712</v>
      </c>
      <c r="L3816" t="b">
        <v>0</v>
      </c>
      <c r="M3816">
        <v>34</v>
      </c>
      <c r="N3816" t="b">
        <v>1</v>
      </c>
      <c r="O3816" t="s">
        <v>8269</v>
      </c>
    </row>
    <row r="3817" spans="1:15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12">
        <f t="shared" si="59"/>
        <v>42236.958333333328</v>
      </c>
      <c r="K3817">
        <v>1437545657</v>
      </c>
      <c r="L3817" t="b">
        <v>0</v>
      </c>
      <c r="M3817">
        <v>20</v>
      </c>
      <c r="N3817" t="b">
        <v>1</v>
      </c>
      <c r="O3817" t="s">
        <v>8269</v>
      </c>
    </row>
    <row r="3818" spans="1:15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12">
        <f t="shared" si="59"/>
        <v>41837.690081018518</v>
      </c>
      <c r="K3818">
        <v>1403022823</v>
      </c>
      <c r="L3818" t="b">
        <v>0</v>
      </c>
      <c r="M3818">
        <v>37</v>
      </c>
      <c r="N3818" t="b">
        <v>1</v>
      </c>
      <c r="O3818" t="s">
        <v>8269</v>
      </c>
    </row>
    <row r="3819" spans="1:15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12">
        <f t="shared" si="59"/>
        <v>42301.165972222225</v>
      </c>
      <c r="K3819">
        <v>1444236216</v>
      </c>
      <c r="L3819" t="b">
        <v>0</v>
      </c>
      <c r="M3819">
        <v>20</v>
      </c>
      <c r="N3819" t="b">
        <v>1</v>
      </c>
      <c r="O3819" t="s">
        <v>8269</v>
      </c>
    </row>
    <row r="3820" spans="1:15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12">
        <f t="shared" si="59"/>
        <v>42075.800717592589</v>
      </c>
      <c r="K3820">
        <v>1423599182</v>
      </c>
      <c r="L3820" t="b">
        <v>0</v>
      </c>
      <c r="M3820">
        <v>10</v>
      </c>
      <c r="N3820" t="b">
        <v>1</v>
      </c>
      <c r="O3820" t="s">
        <v>8269</v>
      </c>
    </row>
    <row r="3821" spans="1:15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12">
        <f t="shared" si="59"/>
        <v>42202.876388888893</v>
      </c>
      <c r="K3821">
        <v>1435554104</v>
      </c>
      <c r="L3821" t="b">
        <v>0</v>
      </c>
      <c r="M3821">
        <v>26</v>
      </c>
      <c r="N3821" t="b">
        <v>1</v>
      </c>
      <c r="O3821" t="s">
        <v>8269</v>
      </c>
    </row>
    <row r="3822" spans="1:15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12">
        <f t="shared" si="59"/>
        <v>42190.651817129634</v>
      </c>
      <c r="K3822">
        <v>1433518717</v>
      </c>
      <c r="L3822" t="b">
        <v>0</v>
      </c>
      <c r="M3822">
        <v>20</v>
      </c>
      <c r="N3822" t="b">
        <v>1</v>
      </c>
      <c r="O3822" t="s">
        <v>8269</v>
      </c>
    </row>
    <row r="3823" spans="1:15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12">
        <f t="shared" si="59"/>
        <v>42373.180636574078</v>
      </c>
      <c r="K3823">
        <v>1449116407</v>
      </c>
      <c r="L3823" t="b">
        <v>0</v>
      </c>
      <c r="M3823">
        <v>46</v>
      </c>
      <c r="N3823" t="b">
        <v>1</v>
      </c>
      <c r="O3823" t="s">
        <v>8269</v>
      </c>
    </row>
    <row r="3824" spans="1:15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12">
        <f t="shared" si="59"/>
        <v>42388.957638888889</v>
      </c>
      <c r="K3824">
        <v>1448136417</v>
      </c>
      <c r="L3824" t="b">
        <v>0</v>
      </c>
      <c r="M3824">
        <v>76</v>
      </c>
      <c r="N3824" t="b">
        <v>1</v>
      </c>
      <c r="O3824" t="s">
        <v>8269</v>
      </c>
    </row>
    <row r="3825" spans="1:15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12">
        <f t="shared" si="59"/>
        <v>42205.165972222225</v>
      </c>
      <c r="K3825">
        <v>1434405044</v>
      </c>
      <c r="L3825" t="b">
        <v>0</v>
      </c>
      <c r="M3825">
        <v>41</v>
      </c>
      <c r="N3825" t="b">
        <v>1</v>
      </c>
      <c r="O3825" t="s">
        <v>8269</v>
      </c>
    </row>
    <row r="3826" spans="1:15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12">
        <f t="shared" si="59"/>
        <v>42583.570138888885</v>
      </c>
      <c r="K3826">
        <v>1469026903</v>
      </c>
      <c r="L3826" t="b">
        <v>0</v>
      </c>
      <c r="M3826">
        <v>7</v>
      </c>
      <c r="N3826" t="b">
        <v>1</v>
      </c>
      <c r="O3826" t="s">
        <v>8269</v>
      </c>
    </row>
    <row r="3827" spans="1:15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12">
        <f t="shared" si="59"/>
        <v>42172.069606481484</v>
      </c>
      <c r="K3827">
        <v>1432690814</v>
      </c>
      <c r="L3827" t="b">
        <v>0</v>
      </c>
      <c r="M3827">
        <v>49</v>
      </c>
      <c r="N3827" t="b">
        <v>1</v>
      </c>
      <c r="O3827" t="s">
        <v>8269</v>
      </c>
    </row>
    <row r="3828" spans="1:15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12">
        <f t="shared" si="59"/>
        <v>42131.423541666663</v>
      </c>
      <c r="K3828">
        <v>1428401394</v>
      </c>
      <c r="L3828" t="b">
        <v>0</v>
      </c>
      <c r="M3828">
        <v>26</v>
      </c>
      <c r="N3828" t="b">
        <v>1</v>
      </c>
      <c r="O3828" t="s">
        <v>8269</v>
      </c>
    </row>
    <row r="3829" spans="1:15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12">
        <f t="shared" si="59"/>
        <v>42090</v>
      </c>
      <c r="K3829">
        <v>1422656201</v>
      </c>
      <c r="L3829" t="b">
        <v>0</v>
      </c>
      <c r="M3829">
        <v>65</v>
      </c>
      <c r="N3829" t="b">
        <v>1</v>
      </c>
      <c r="O3829" t="s">
        <v>8269</v>
      </c>
    </row>
    <row r="3830" spans="1:15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12">
        <f t="shared" si="59"/>
        <v>42004.569293981476</v>
      </c>
      <c r="K3830">
        <v>1414845587</v>
      </c>
      <c r="L3830" t="b">
        <v>0</v>
      </c>
      <c r="M3830">
        <v>28</v>
      </c>
      <c r="N3830" t="b">
        <v>1</v>
      </c>
      <c r="O3830" t="s">
        <v>8269</v>
      </c>
    </row>
    <row r="3831" spans="1:15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12">
        <f t="shared" si="59"/>
        <v>42613.865405092598</v>
      </c>
      <c r="K3831">
        <v>1470948371</v>
      </c>
      <c r="L3831" t="b">
        <v>0</v>
      </c>
      <c r="M3831">
        <v>8</v>
      </c>
      <c r="N3831" t="b">
        <v>1</v>
      </c>
      <c r="O3831" t="s">
        <v>8269</v>
      </c>
    </row>
    <row r="3832" spans="1:15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12">
        <f t="shared" si="59"/>
        <v>42517.740868055553</v>
      </c>
      <c r="K3832">
        <v>1463161611</v>
      </c>
      <c r="L3832" t="b">
        <v>0</v>
      </c>
      <c r="M3832">
        <v>3</v>
      </c>
      <c r="N3832" t="b">
        <v>1</v>
      </c>
      <c r="O3832" t="s">
        <v>8269</v>
      </c>
    </row>
    <row r="3833" spans="1:15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12">
        <f t="shared" si="59"/>
        <v>41948.890567129631</v>
      </c>
      <c r="K3833">
        <v>1413404545</v>
      </c>
      <c r="L3833" t="b">
        <v>0</v>
      </c>
      <c r="M3833">
        <v>9</v>
      </c>
      <c r="N3833" t="b">
        <v>1</v>
      </c>
      <c r="O3833" t="s">
        <v>8269</v>
      </c>
    </row>
    <row r="3834" spans="1:15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12">
        <f t="shared" si="59"/>
        <v>42420.114988425921</v>
      </c>
      <c r="K3834">
        <v>1452048335</v>
      </c>
      <c r="L3834" t="b">
        <v>0</v>
      </c>
      <c r="M3834">
        <v>9</v>
      </c>
      <c r="N3834" t="b">
        <v>1</v>
      </c>
      <c r="O3834" t="s">
        <v>8269</v>
      </c>
    </row>
    <row r="3835" spans="1:15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12">
        <f t="shared" si="59"/>
        <v>41974.797916666663</v>
      </c>
      <c r="K3835">
        <v>1416516972</v>
      </c>
      <c r="L3835" t="b">
        <v>0</v>
      </c>
      <c r="M3835">
        <v>20</v>
      </c>
      <c r="N3835" t="b">
        <v>1</v>
      </c>
      <c r="O3835" t="s">
        <v>8269</v>
      </c>
    </row>
    <row r="3836" spans="1:15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12">
        <f t="shared" si="59"/>
        <v>42173.445219907408</v>
      </c>
      <c r="K3836">
        <v>1432032067</v>
      </c>
      <c r="L3836" t="b">
        <v>0</v>
      </c>
      <c r="M3836">
        <v>57</v>
      </c>
      <c r="N3836" t="b">
        <v>1</v>
      </c>
      <c r="O3836" t="s">
        <v>8269</v>
      </c>
    </row>
    <row r="3837" spans="1:15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12">
        <f t="shared" si="59"/>
        <v>42481.94222222222</v>
      </c>
      <c r="K3837">
        <v>1459463808</v>
      </c>
      <c r="L3837" t="b">
        <v>0</v>
      </c>
      <c r="M3837">
        <v>8</v>
      </c>
      <c r="N3837" t="b">
        <v>1</v>
      </c>
      <c r="O3837" t="s">
        <v>8269</v>
      </c>
    </row>
    <row r="3838" spans="1:15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12">
        <f t="shared" si="59"/>
        <v>42585.172916666663</v>
      </c>
      <c r="K3838">
        <v>1467497652</v>
      </c>
      <c r="L3838" t="b">
        <v>0</v>
      </c>
      <c r="M3838">
        <v>14</v>
      </c>
      <c r="N3838" t="b">
        <v>1</v>
      </c>
      <c r="O3838" t="s">
        <v>8269</v>
      </c>
    </row>
    <row r="3839" spans="1:15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12">
        <f t="shared" si="59"/>
        <v>42188.765717592592</v>
      </c>
      <c r="K3839">
        <v>1432837358</v>
      </c>
      <c r="L3839" t="b">
        <v>0</v>
      </c>
      <c r="M3839">
        <v>17</v>
      </c>
      <c r="N3839" t="b">
        <v>1</v>
      </c>
      <c r="O3839" t="s">
        <v>8269</v>
      </c>
    </row>
    <row r="3840" spans="1:15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12">
        <f t="shared" si="59"/>
        <v>42146.710752314815</v>
      </c>
      <c r="K3840">
        <v>1429722209</v>
      </c>
      <c r="L3840" t="b">
        <v>0</v>
      </c>
      <c r="M3840">
        <v>100</v>
      </c>
      <c r="N3840" t="b">
        <v>1</v>
      </c>
      <c r="O3840" t="s">
        <v>8269</v>
      </c>
    </row>
    <row r="3841" spans="1:15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12">
        <f t="shared" si="59"/>
        <v>42215.142638888894</v>
      </c>
      <c r="K3841">
        <v>1433042724</v>
      </c>
      <c r="L3841" t="b">
        <v>0</v>
      </c>
      <c r="M3841">
        <v>32</v>
      </c>
      <c r="N3841" t="b">
        <v>1</v>
      </c>
      <c r="O3841" t="s">
        <v>8269</v>
      </c>
    </row>
    <row r="3842" spans="1:15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12">
        <f t="shared" si="59"/>
        <v>42457.660057870366</v>
      </c>
      <c r="K3842">
        <v>1457023829</v>
      </c>
      <c r="L3842" t="b">
        <v>0</v>
      </c>
      <c r="M3842">
        <v>3</v>
      </c>
      <c r="N3842" t="b">
        <v>1</v>
      </c>
      <c r="O3842" t="s">
        <v>8269</v>
      </c>
    </row>
    <row r="3843" spans="1:15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12">
        <f t="shared" ref="J3843:J3906" si="60">(I3843/86400)+DATE(1970,1,1)</f>
        <v>41840.785729166666</v>
      </c>
      <c r="K3843">
        <v>1400698287</v>
      </c>
      <c r="L3843" t="b">
        <v>1</v>
      </c>
      <c r="M3843">
        <v>34</v>
      </c>
      <c r="N3843" t="b">
        <v>0</v>
      </c>
      <c r="O3843" t="s">
        <v>8269</v>
      </c>
    </row>
    <row r="3844" spans="1:15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12">
        <f t="shared" si="60"/>
        <v>41770.493657407409</v>
      </c>
      <c r="K3844">
        <v>1397217052</v>
      </c>
      <c r="L3844" t="b">
        <v>1</v>
      </c>
      <c r="M3844">
        <v>23</v>
      </c>
      <c r="N3844" t="b">
        <v>0</v>
      </c>
      <c r="O3844" t="s">
        <v>8269</v>
      </c>
    </row>
    <row r="3845" spans="1:15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12">
        <f t="shared" si="60"/>
        <v>41791.072500000002</v>
      </c>
      <c r="K3845">
        <v>1399427064</v>
      </c>
      <c r="L3845" t="b">
        <v>1</v>
      </c>
      <c r="M3845">
        <v>19</v>
      </c>
      <c r="N3845" t="b">
        <v>0</v>
      </c>
      <c r="O3845" t="s">
        <v>8269</v>
      </c>
    </row>
    <row r="3846" spans="1:15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12">
        <f t="shared" si="60"/>
        <v>41793.290972222225</v>
      </c>
      <c r="K3846">
        <v>1399474134</v>
      </c>
      <c r="L3846" t="b">
        <v>1</v>
      </c>
      <c r="M3846">
        <v>50</v>
      </c>
      <c r="N3846" t="b">
        <v>0</v>
      </c>
      <c r="O3846" t="s">
        <v>8269</v>
      </c>
    </row>
    <row r="3847" spans="1:15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12">
        <f t="shared" si="60"/>
        <v>42278.627013888894</v>
      </c>
      <c r="K3847">
        <v>1441119774</v>
      </c>
      <c r="L3847" t="b">
        <v>1</v>
      </c>
      <c r="M3847">
        <v>12</v>
      </c>
      <c r="N3847" t="b">
        <v>0</v>
      </c>
      <c r="O3847" t="s">
        <v>8269</v>
      </c>
    </row>
    <row r="3848" spans="1:15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12">
        <f t="shared" si="60"/>
        <v>41916.290972222225</v>
      </c>
      <c r="K3848">
        <v>1409721542</v>
      </c>
      <c r="L3848" t="b">
        <v>1</v>
      </c>
      <c r="M3848">
        <v>8</v>
      </c>
      <c r="N3848" t="b">
        <v>0</v>
      </c>
      <c r="O3848" t="s">
        <v>8269</v>
      </c>
    </row>
    <row r="3849" spans="1:15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12">
        <f t="shared" si="60"/>
        <v>42204.224432870367</v>
      </c>
      <c r="K3849">
        <v>1433395391</v>
      </c>
      <c r="L3849" t="b">
        <v>1</v>
      </c>
      <c r="M3849">
        <v>9</v>
      </c>
      <c r="N3849" t="b">
        <v>0</v>
      </c>
      <c r="O3849" t="s">
        <v>8269</v>
      </c>
    </row>
    <row r="3850" spans="1:15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12">
        <f t="shared" si="60"/>
        <v>42295.817002314812</v>
      </c>
      <c r="K3850">
        <v>1442604989</v>
      </c>
      <c r="L3850" t="b">
        <v>1</v>
      </c>
      <c r="M3850">
        <v>43</v>
      </c>
      <c r="N3850" t="b">
        <v>0</v>
      </c>
      <c r="O3850" t="s">
        <v>8269</v>
      </c>
    </row>
    <row r="3851" spans="1:15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12">
        <f t="shared" si="60"/>
        <v>42166.767175925925</v>
      </c>
      <c r="K3851">
        <v>1431455084</v>
      </c>
      <c r="L3851" t="b">
        <v>1</v>
      </c>
      <c r="M3851">
        <v>28</v>
      </c>
      <c r="N3851" t="b">
        <v>0</v>
      </c>
      <c r="O3851" t="s">
        <v>8269</v>
      </c>
    </row>
    <row r="3852" spans="1:15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12">
        <f t="shared" si="60"/>
        <v>42005.124340277776</v>
      </c>
      <c r="K3852">
        <v>1417489143</v>
      </c>
      <c r="L3852" t="b">
        <v>1</v>
      </c>
      <c r="M3852">
        <v>4</v>
      </c>
      <c r="N3852" t="b">
        <v>0</v>
      </c>
      <c r="O3852" t="s">
        <v>8269</v>
      </c>
    </row>
    <row r="3853" spans="1:15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12">
        <f t="shared" si="60"/>
        <v>42202.439571759256</v>
      </c>
      <c r="K3853">
        <v>1434537179</v>
      </c>
      <c r="L3853" t="b">
        <v>1</v>
      </c>
      <c r="M3853">
        <v>24</v>
      </c>
      <c r="N3853" t="b">
        <v>0</v>
      </c>
      <c r="O3853" t="s">
        <v>8269</v>
      </c>
    </row>
    <row r="3854" spans="1:15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12">
        <f t="shared" si="60"/>
        <v>42090.149027777778</v>
      </c>
      <c r="K3854">
        <v>1425270876</v>
      </c>
      <c r="L3854" t="b">
        <v>0</v>
      </c>
      <c r="M3854">
        <v>2</v>
      </c>
      <c r="N3854" t="b">
        <v>0</v>
      </c>
      <c r="O3854" t="s">
        <v>8269</v>
      </c>
    </row>
    <row r="3855" spans="1:15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12">
        <f t="shared" si="60"/>
        <v>41883.84002314815</v>
      </c>
      <c r="K3855">
        <v>1406578178</v>
      </c>
      <c r="L3855" t="b">
        <v>0</v>
      </c>
      <c r="M3855">
        <v>2</v>
      </c>
      <c r="N3855" t="b">
        <v>0</v>
      </c>
      <c r="O3855" t="s">
        <v>8269</v>
      </c>
    </row>
    <row r="3856" spans="1:15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12">
        <f t="shared" si="60"/>
        <v>42133.884930555556</v>
      </c>
      <c r="K3856">
        <v>1428614058</v>
      </c>
      <c r="L3856" t="b">
        <v>0</v>
      </c>
      <c r="M3856">
        <v>20</v>
      </c>
      <c r="N3856" t="b">
        <v>0</v>
      </c>
      <c r="O3856" t="s">
        <v>8269</v>
      </c>
    </row>
    <row r="3857" spans="1:15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12">
        <f t="shared" si="60"/>
        <v>42089.929062499999</v>
      </c>
      <c r="K3857">
        <v>1424819871</v>
      </c>
      <c r="L3857" t="b">
        <v>0</v>
      </c>
      <c r="M3857">
        <v>1</v>
      </c>
      <c r="N3857" t="b">
        <v>0</v>
      </c>
      <c r="O3857" t="s">
        <v>8269</v>
      </c>
    </row>
    <row r="3858" spans="1:15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12">
        <f t="shared" si="60"/>
        <v>42071.701423611114</v>
      </c>
      <c r="K3858">
        <v>1423245003</v>
      </c>
      <c r="L3858" t="b">
        <v>0</v>
      </c>
      <c r="M3858">
        <v>1</v>
      </c>
      <c r="N3858" t="b">
        <v>0</v>
      </c>
      <c r="O3858" t="s">
        <v>8269</v>
      </c>
    </row>
    <row r="3859" spans="1:15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12">
        <f t="shared" si="60"/>
        <v>41852.716666666667</v>
      </c>
      <c r="K3859">
        <v>1404927690</v>
      </c>
      <c r="L3859" t="b">
        <v>0</v>
      </c>
      <c r="M3859">
        <v>4</v>
      </c>
      <c r="N3859" t="b">
        <v>0</v>
      </c>
      <c r="O3859" t="s">
        <v>8269</v>
      </c>
    </row>
    <row r="3860" spans="1:15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12">
        <f t="shared" si="60"/>
        <v>42146.875</v>
      </c>
      <c r="K3860">
        <v>1430734844</v>
      </c>
      <c r="L3860" t="b">
        <v>0</v>
      </c>
      <c r="M3860">
        <v>1</v>
      </c>
      <c r="N3860" t="b">
        <v>0</v>
      </c>
      <c r="O3860" t="s">
        <v>8269</v>
      </c>
    </row>
    <row r="3861" spans="1:15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12">
        <f t="shared" si="60"/>
        <v>41815.875</v>
      </c>
      <c r="K3861">
        <v>1401485207</v>
      </c>
      <c r="L3861" t="b">
        <v>0</v>
      </c>
      <c r="M3861">
        <v>1</v>
      </c>
      <c r="N3861" t="b">
        <v>0</v>
      </c>
      <c r="O3861" t="s">
        <v>8269</v>
      </c>
    </row>
    <row r="3862" spans="1:15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12">
        <f t="shared" si="60"/>
        <v>41863.660995370374</v>
      </c>
      <c r="K3862">
        <v>1405266710</v>
      </c>
      <c r="L3862" t="b">
        <v>0</v>
      </c>
      <c r="M3862">
        <v>13</v>
      </c>
      <c r="N3862" t="b">
        <v>0</v>
      </c>
      <c r="O3862" t="s">
        <v>8269</v>
      </c>
    </row>
    <row r="3863" spans="1:15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12">
        <f t="shared" si="60"/>
        <v>41955.907638888893</v>
      </c>
      <c r="K3863">
        <v>1412258977</v>
      </c>
      <c r="L3863" t="b">
        <v>0</v>
      </c>
      <c r="M3863">
        <v>1</v>
      </c>
      <c r="N3863" t="b">
        <v>0</v>
      </c>
      <c r="O3863" t="s">
        <v>8269</v>
      </c>
    </row>
    <row r="3864" spans="1:15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12">
        <f t="shared" si="60"/>
        <v>42625.707638888889</v>
      </c>
      <c r="K3864">
        <v>1472451356</v>
      </c>
      <c r="L3864" t="b">
        <v>0</v>
      </c>
      <c r="M3864">
        <v>1</v>
      </c>
      <c r="N3864" t="b">
        <v>0</v>
      </c>
      <c r="O3864" t="s">
        <v>8269</v>
      </c>
    </row>
    <row r="3865" spans="1:15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12">
        <f t="shared" si="60"/>
        <v>42313.674826388888</v>
      </c>
      <c r="K3865">
        <v>1441552305</v>
      </c>
      <c r="L3865" t="b">
        <v>0</v>
      </c>
      <c r="M3865">
        <v>0</v>
      </c>
      <c r="N3865" t="b">
        <v>0</v>
      </c>
      <c r="O3865" t="s">
        <v>8269</v>
      </c>
    </row>
    <row r="3866" spans="1:15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12">
        <f t="shared" si="60"/>
        <v>42325.933495370366</v>
      </c>
      <c r="K3866">
        <v>1445203454</v>
      </c>
      <c r="L3866" t="b">
        <v>0</v>
      </c>
      <c r="M3866">
        <v>3</v>
      </c>
      <c r="N3866" t="b">
        <v>0</v>
      </c>
      <c r="O3866" t="s">
        <v>8269</v>
      </c>
    </row>
    <row r="3867" spans="1:15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12">
        <f t="shared" si="60"/>
        <v>41881.229166666664</v>
      </c>
      <c r="K3867">
        <v>1405957098</v>
      </c>
      <c r="L3867" t="b">
        <v>0</v>
      </c>
      <c r="M3867">
        <v>14</v>
      </c>
      <c r="N3867" t="b">
        <v>0</v>
      </c>
      <c r="O3867" t="s">
        <v>8269</v>
      </c>
    </row>
    <row r="3868" spans="1:15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12">
        <f t="shared" si="60"/>
        <v>42452.145138888889</v>
      </c>
      <c r="K3868">
        <v>1454453021</v>
      </c>
      <c r="L3868" t="b">
        <v>0</v>
      </c>
      <c r="M3868">
        <v>2</v>
      </c>
      <c r="N3868" t="b">
        <v>0</v>
      </c>
      <c r="O3868" t="s">
        <v>8269</v>
      </c>
    </row>
    <row r="3869" spans="1:15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12">
        <f t="shared" si="60"/>
        <v>42539.814108796301</v>
      </c>
      <c r="K3869">
        <v>1463686339</v>
      </c>
      <c r="L3869" t="b">
        <v>0</v>
      </c>
      <c r="M3869">
        <v>5</v>
      </c>
      <c r="N3869" t="b">
        <v>0</v>
      </c>
      <c r="O3869" t="s">
        <v>8269</v>
      </c>
    </row>
    <row r="3870" spans="1:15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12">
        <f t="shared" si="60"/>
        <v>41890.659780092596</v>
      </c>
      <c r="K3870">
        <v>1408031405</v>
      </c>
      <c r="L3870" t="b">
        <v>0</v>
      </c>
      <c r="M3870">
        <v>1</v>
      </c>
      <c r="N3870" t="b">
        <v>0</v>
      </c>
      <c r="O3870" t="s">
        <v>8303</v>
      </c>
    </row>
    <row r="3871" spans="1:15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12">
        <f t="shared" si="60"/>
        <v>42077.132638888885</v>
      </c>
      <c r="K3871">
        <v>1423761792</v>
      </c>
      <c r="L3871" t="b">
        <v>0</v>
      </c>
      <c r="M3871">
        <v>15</v>
      </c>
      <c r="N3871" t="b">
        <v>0</v>
      </c>
      <c r="O3871" t="s">
        <v>8303</v>
      </c>
    </row>
    <row r="3872" spans="1:15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12">
        <f t="shared" si="60"/>
        <v>41823.172199074077</v>
      </c>
      <c r="K3872">
        <v>1401768478</v>
      </c>
      <c r="L3872" t="b">
        <v>0</v>
      </c>
      <c r="M3872">
        <v>10</v>
      </c>
      <c r="N3872" t="b">
        <v>0</v>
      </c>
      <c r="O3872" t="s">
        <v>8303</v>
      </c>
    </row>
    <row r="3873" spans="1:15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12">
        <f t="shared" si="60"/>
        <v>42823.739004629635</v>
      </c>
      <c r="K3873">
        <v>1485629050</v>
      </c>
      <c r="L3873" t="b">
        <v>0</v>
      </c>
      <c r="M3873">
        <v>3</v>
      </c>
      <c r="N3873" t="b">
        <v>0</v>
      </c>
      <c r="O3873" t="s">
        <v>8303</v>
      </c>
    </row>
    <row r="3874" spans="1:15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12">
        <f t="shared" si="60"/>
        <v>42230.145787037036</v>
      </c>
      <c r="K3874">
        <v>1435202996</v>
      </c>
      <c r="L3874" t="b">
        <v>0</v>
      </c>
      <c r="M3874">
        <v>0</v>
      </c>
      <c r="N3874" t="b">
        <v>0</v>
      </c>
      <c r="O3874" t="s">
        <v>8303</v>
      </c>
    </row>
    <row r="3875" spans="1:15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12">
        <f t="shared" si="60"/>
        <v>42285.696006944447</v>
      </c>
      <c r="K3875">
        <v>1441730535</v>
      </c>
      <c r="L3875" t="b">
        <v>0</v>
      </c>
      <c r="M3875">
        <v>0</v>
      </c>
      <c r="N3875" t="b">
        <v>0</v>
      </c>
      <c r="O3875" t="s">
        <v>8303</v>
      </c>
    </row>
    <row r="3876" spans="1:15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12">
        <f t="shared" si="60"/>
        <v>42028.041666666672</v>
      </c>
      <c r="K3876">
        <v>1420244622</v>
      </c>
      <c r="L3876" t="b">
        <v>0</v>
      </c>
      <c r="M3876">
        <v>0</v>
      </c>
      <c r="N3876" t="b">
        <v>0</v>
      </c>
      <c r="O3876" t="s">
        <v>8303</v>
      </c>
    </row>
    <row r="3877" spans="1:15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12">
        <f t="shared" si="60"/>
        <v>42616.416666666672</v>
      </c>
      <c r="K3877">
        <v>1472804365</v>
      </c>
      <c r="L3877" t="b">
        <v>0</v>
      </c>
      <c r="M3877">
        <v>0</v>
      </c>
      <c r="N3877" t="b">
        <v>0</v>
      </c>
      <c r="O3877" t="s">
        <v>8303</v>
      </c>
    </row>
    <row r="3878" spans="1:15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12">
        <f t="shared" si="60"/>
        <v>42402.624166666668</v>
      </c>
      <c r="K3878">
        <v>1451833128</v>
      </c>
      <c r="L3878" t="b">
        <v>0</v>
      </c>
      <c r="M3878">
        <v>46</v>
      </c>
      <c r="N3878" t="b">
        <v>0</v>
      </c>
      <c r="O3878" t="s">
        <v>8303</v>
      </c>
    </row>
    <row r="3879" spans="1:15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12">
        <f t="shared" si="60"/>
        <v>42712.67768518519</v>
      </c>
      <c r="K3879">
        <v>1478621752</v>
      </c>
      <c r="L3879" t="b">
        <v>0</v>
      </c>
      <c r="M3879">
        <v>14</v>
      </c>
      <c r="N3879" t="b">
        <v>0</v>
      </c>
      <c r="O3879" t="s">
        <v>8303</v>
      </c>
    </row>
    <row r="3880" spans="1:15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12">
        <f t="shared" si="60"/>
        <v>42185.165972222225</v>
      </c>
      <c r="K3880">
        <v>1433014746</v>
      </c>
      <c r="L3880" t="b">
        <v>0</v>
      </c>
      <c r="M3880">
        <v>1</v>
      </c>
      <c r="N3880" t="b">
        <v>0</v>
      </c>
      <c r="O3880" t="s">
        <v>8303</v>
      </c>
    </row>
    <row r="3881" spans="1:15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12">
        <f t="shared" si="60"/>
        <v>42029.861064814817</v>
      </c>
      <c r="K3881">
        <v>1419626396</v>
      </c>
      <c r="L3881" t="b">
        <v>0</v>
      </c>
      <c r="M3881">
        <v>0</v>
      </c>
      <c r="N3881" t="b">
        <v>0</v>
      </c>
      <c r="O3881" t="s">
        <v>8303</v>
      </c>
    </row>
    <row r="3882" spans="1:15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12">
        <f t="shared" si="60"/>
        <v>41850.958333333336</v>
      </c>
      <c r="K3882">
        <v>1403724820</v>
      </c>
      <c r="L3882" t="b">
        <v>0</v>
      </c>
      <c r="M3882">
        <v>17</v>
      </c>
      <c r="N3882" t="b">
        <v>0</v>
      </c>
      <c r="O3882" t="s">
        <v>8303</v>
      </c>
    </row>
    <row r="3883" spans="1:15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12">
        <f t="shared" si="60"/>
        <v>42786.018506944441</v>
      </c>
      <c r="K3883">
        <v>1484958399</v>
      </c>
      <c r="L3883" t="b">
        <v>0</v>
      </c>
      <c r="M3883">
        <v>1</v>
      </c>
      <c r="N3883" t="b">
        <v>0</v>
      </c>
      <c r="O3883" t="s">
        <v>8303</v>
      </c>
    </row>
    <row r="3884" spans="1:15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12">
        <f t="shared" si="60"/>
        <v>42400.960416666669</v>
      </c>
      <c r="K3884">
        <v>1451950570</v>
      </c>
      <c r="L3884" t="b">
        <v>0</v>
      </c>
      <c r="M3884">
        <v>0</v>
      </c>
      <c r="N3884" t="b">
        <v>0</v>
      </c>
      <c r="O3884" t="s">
        <v>8303</v>
      </c>
    </row>
    <row r="3885" spans="1:15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12">
        <f t="shared" si="60"/>
        <v>41884.602650462963</v>
      </c>
      <c r="K3885">
        <v>1407076069</v>
      </c>
      <c r="L3885" t="b">
        <v>0</v>
      </c>
      <c r="M3885">
        <v>0</v>
      </c>
      <c r="N3885" t="b">
        <v>0</v>
      </c>
      <c r="O3885" t="s">
        <v>8303</v>
      </c>
    </row>
    <row r="3886" spans="1:15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12">
        <f t="shared" si="60"/>
        <v>42090.749907407408</v>
      </c>
      <c r="K3886">
        <v>1425322792</v>
      </c>
      <c r="L3886" t="b">
        <v>0</v>
      </c>
      <c r="M3886">
        <v>0</v>
      </c>
      <c r="N3886" t="b">
        <v>0</v>
      </c>
      <c r="O3886" t="s">
        <v>8303</v>
      </c>
    </row>
    <row r="3887" spans="1:15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12">
        <f t="shared" si="60"/>
        <v>42499.951284722221</v>
      </c>
      <c r="K3887">
        <v>1460242191</v>
      </c>
      <c r="L3887" t="b">
        <v>0</v>
      </c>
      <c r="M3887">
        <v>0</v>
      </c>
      <c r="N3887" t="b">
        <v>0</v>
      </c>
      <c r="O3887" t="s">
        <v>8303</v>
      </c>
    </row>
    <row r="3888" spans="1:15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12">
        <f t="shared" si="60"/>
        <v>41984.228032407409</v>
      </c>
      <c r="K3888">
        <v>1415683702</v>
      </c>
      <c r="L3888" t="b">
        <v>0</v>
      </c>
      <c r="M3888">
        <v>0</v>
      </c>
      <c r="N3888" t="b">
        <v>0</v>
      </c>
      <c r="O3888" t="s">
        <v>8303</v>
      </c>
    </row>
    <row r="3889" spans="1:15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12">
        <f t="shared" si="60"/>
        <v>42125.916666666672</v>
      </c>
      <c r="K3889">
        <v>1426538129</v>
      </c>
      <c r="L3889" t="b">
        <v>0</v>
      </c>
      <c r="M3889">
        <v>2</v>
      </c>
      <c r="N3889" t="b">
        <v>0</v>
      </c>
      <c r="O3889" t="s">
        <v>8303</v>
      </c>
    </row>
    <row r="3890" spans="1:15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12">
        <f t="shared" si="60"/>
        <v>42792.545810185184</v>
      </c>
      <c r="K3890">
        <v>1485522358</v>
      </c>
      <c r="L3890" t="b">
        <v>0</v>
      </c>
      <c r="M3890">
        <v>14</v>
      </c>
      <c r="N3890" t="b">
        <v>0</v>
      </c>
      <c r="O3890" t="s">
        <v>8269</v>
      </c>
    </row>
    <row r="3891" spans="1:15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12">
        <f t="shared" si="60"/>
        <v>42008.976388888885</v>
      </c>
      <c r="K3891">
        <v>1417651630</v>
      </c>
      <c r="L3891" t="b">
        <v>0</v>
      </c>
      <c r="M3891">
        <v>9</v>
      </c>
      <c r="N3891" t="b">
        <v>0</v>
      </c>
      <c r="O3891" t="s">
        <v>8269</v>
      </c>
    </row>
    <row r="3892" spans="1:15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12">
        <f t="shared" si="60"/>
        <v>42231.758611111116</v>
      </c>
      <c r="K3892">
        <v>1434478344</v>
      </c>
      <c r="L3892" t="b">
        <v>0</v>
      </c>
      <c r="M3892">
        <v>8</v>
      </c>
      <c r="N3892" t="b">
        <v>0</v>
      </c>
      <c r="O3892" t="s">
        <v>8269</v>
      </c>
    </row>
    <row r="3893" spans="1:15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12">
        <f t="shared" si="60"/>
        <v>42086.207638888889</v>
      </c>
      <c r="K3893">
        <v>1424488244</v>
      </c>
      <c r="L3893" t="b">
        <v>0</v>
      </c>
      <c r="M3893">
        <v>7</v>
      </c>
      <c r="N3893" t="b">
        <v>0</v>
      </c>
      <c r="O3893" t="s">
        <v>8269</v>
      </c>
    </row>
    <row r="3894" spans="1:15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12">
        <f t="shared" si="60"/>
        <v>41875.291666666664</v>
      </c>
      <c r="K3894">
        <v>1408203557</v>
      </c>
      <c r="L3894" t="b">
        <v>0</v>
      </c>
      <c r="M3894">
        <v>0</v>
      </c>
      <c r="N3894" t="b">
        <v>0</v>
      </c>
      <c r="O3894" t="s">
        <v>8269</v>
      </c>
    </row>
    <row r="3895" spans="1:15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12">
        <f t="shared" si="60"/>
        <v>41821.25</v>
      </c>
      <c r="K3895">
        <v>1400600840</v>
      </c>
      <c r="L3895" t="b">
        <v>0</v>
      </c>
      <c r="M3895">
        <v>84</v>
      </c>
      <c r="N3895" t="b">
        <v>0</v>
      </c>
      <c r="O3895" t="s">
        <v>8269</v>
      </c>
    </row>
    <row r="3896" spans="1:15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12">
        <f t="shared" si="60"/>
        <v>42710.207638888889</v>
      </c>
      <c r="K3896">
        <v>1478386812</v>
      </c>
      <c r="L3896" t="b">
        <v>0</v>
      </c>
      <c r="M3896">
        <v>11</v>
      </c>
      <c r="N3896" t="b">
        <v>0</v>
      </c>
      <c r="O3896" t="s">
        <v>8269</v>
      </c>
    </row>
    <row r="3897" spans="1:15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12">
        <f t="shared" si="60"/>
        <v>42063.250208333338</v>
      </c>
      <c r="K3897">
        <v>1422424818</v>
      </c>
      <c r="L3897" t="b">
        <v>0</v>
      </c>
      <c r="M3897">
        <v>1</v>
      </c>
      <c r="N3897" t="b">
        <v>0</v>
      </c>
      <c r="O3897" t="s">
        <v>8269</v>
      </c>
    </row>
    <row r="3898" spans="1:15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12">
        <f t="shared" si="60"/>
        <v>41807.191875000004</v>
      </c>
      <c r="K3898">
        <v>1401770178</v>
      </c>
      <c r="L3898" t="b">
        <v>0</v>
      </c>
      <c r="M3898">
        <v>4</v>
      </c>
      <c r="N3898" t="b">
        <v>0</v>
      </c>
      <c r="O3898" t="s">
        <v>8269</v>
      </c>
    </row>
    <row r="3899" spans="1:15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12">
        <f t="shared" si="60"/>
        <v>42012.87364583333</v>
      </c>
      <c r="K3899">
        <v>1418158683</v>
      </c>
      <c r="L3899" t="b">
        <v>0</v>
      </c>
      <c r="M3899">
        <v>10</v>
      </c>
      <c r="N3899" t="b">
        <v>0</v>
      </c>
      <c r="O3899" t="s">
        <v>8269</v>
      </c>
    </row>
    <row r="3900" spans="1:15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12">
        <f t="shared" si="60"/>
        <v>42233.666666666672</v>
      </c>
      <c r="K3900">
        <v>1436355270</v>
      </c>
      <c r="L3900" t="b">
        <v>0</v>
      </c>
      <c r="M3900">
        <v>16</v>
      </c>
      <c r="N3900" t="b">
        <v>0</v>
      </c>
      <c r="O3900" t="s">
        <v>8269</v>
      </c>
    </row>
    <row r="3901" spans="1:15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12">
        <f t="shared" si="60"/>
        <v>41863.775011574078</v>
      </c>
      <c r="K3901">
        <v>1406140561</v>
      </c>
      <c r="L3901" t="b">
        <v>0</v>
      </c>
      <c r="M3901">
        <v>2</v>
      </c>
      <c r="N3901" t="b">
        <v>0</v>
      </c>
      <c r="O3901" t="s">
        <v>8269</v>
      </c>
    </row>
    <row r="3902" spans="1:15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12">
        <f t="shared" si="60"/>
        <v>42166.092488425929</v>
      </c>
      <c r="K3902">
        <v>1431396791</v>
      </c>
      <c r="L3902" t="b">
        <v>0</v>
      </c>
      <c r="M3902">
        <v>5</v>
      </c>
      <c r="N3902" t="b">
        <v>0</v>
      </c>
      <c r="O3902" t="s">
        <v>8269</v>
      </c>
    </row>
    <row r="3903" spans="1:15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12">
        <f t="shared" si="60"/>
        <v>42357.826377314814</v>
      </c>
      <c r="K3903">
        <v>1447098599</v>
      </c>
      <c r="L3903" t="b">
        <v>0</v>
      </c>
      <c r="M3903">
        <v>1</v>
      </c>
      <c r="N3903" t="b">
        <v>0</v>
      </c>
      <c r="O3903" t="s">
        <v>8269</v>
      </c>
    </row>
    <row r="3904" spans="1:15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12">
        <f t="shared" si="60"/>
        <v>42688.509745370371</v>
      </c>
      <c r="K3904">
        <v>1476962042</v>
      </c>
      <c r="L3904" t="b">
        <v>0</v>
      </c>
      <c r="M3904">
        <v>31</v>
      </c>
      <c r="N3904" t="b">
        <v>0</v>
      </c>
      <c r="O3904" t="s">
        <v>8269</v>
      </c>
    </row>
    <row r="3905" spans="1:15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12">
        <f t="shared" si="60"/>
        <v>42230.818055555559</v>
      </c>
      <c r="K3905">
        <v>1435709765</v>
      </c>
      <c r="L3905" t="b">
        <v>0</v>
      </c>
      <c r="M3905">
        <v>0</v>
      </c>
      <c r="N3905" t="b">
        <v>0</v>
      </c>
      <c r="O3905" t="s">
        <v>8269</v>
      </c>
    </row>
    <row r="3906" spans="1:15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12">
        <f t="shared" si="60"/>
        <v>42109.211111111115</v>
      </c>
      <c r="K3906">
        <v>1427866200</v>
      </c>
      <c r="L3906" t="b">
        <v>0</v>
      </c>
      <c r="M3906">
        <v>2</v>
      </c>
      <c r="N3906" t="b">
        <v>0</v>
      </c>
      <c r="O3906" t="s">
        <v>8269</v>
      </c>
    </row>
    <row r="3907" spans="1:15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12">
        <f t="shared" ref="J3907:J3970" si="61">(I3907/86400)+DATE(1970,1,1)</f>
        <v>42166.958333333328</v>
      </c>
      <c r="K3907">
        <v>1430405903</v>
      </c>
      <c r="L3907" t="b">
        <v>0</v>
      </c>
      <c r="M3907">
        <v>7</v>
      </c>
      <c r="N3907" t="b">
        <v>0</v>
      </c>
      <c r="O3907" t="s">
        <v>8269</v>
      </c>
    </row>
    <row r="3908" spans="1:15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12">
        <f t="shared" si="61"/>
        <v>42181.559027777781</v>
      </c>
      <c r="K3908">
        <v>1432072893</v>
      </c>
      <c r="L3908" t="b">
        <v>0</v>
      </c>
      <c r="M3908">
        <v>16</v>
      </c>
      <c r="N3908" t="b">
        <v>0</v>
      </c>
      <c r="O3908" t="s">
        <v>8269</v>
      </c>
    </row>
    <row r="3909" spans="1:15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12">
        <f t="shared" si="61"/>
        <v>41938.838888888888</v>
      </c>
      <c r="K3909">
        <v>1411587606</v>
      </c>
      <c r="L3909" t="b">
        <v>0</v>
      </c>
      <c r="M3909">
        <v>4</v>
      </c>
      <c r="N3909" t="b">
        <v>0</v>
      </c>
      <c r="O3909" t="s">
        <v>8269</v>
      </c>
    </row>
    <row r="3910" spans="1:15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12">
        <f t="shared" si="61"/>
        <v>41849.135370370372</v>
      </c>
      <c r="K3910">
        <v>1405307696</v>
      </c>
      <c r="L3910" t="b">
        <v>0</v>
      </c>
      <c r="M3910">
        <v>4</v>
      </c>
      <c r="N3910" t="b">
        <v>0</v>
      </c>
      <c r="O3910" t="s">
        <v>8269</v>
      </c>
    </row>
    <row r="3911" spans="1:15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12">
        <f t="shared" si="61"/>
        <v>41893.359282407408</v>
      </c>
      <c r="K3911">
        <v>1407832642</v>
      </c>
      <c r="L3911" t="b">
        <v>0</v>
      </c>
      <c r="M3911">
        <v>4</v>
      </c>
      <c r="N3911" t="b">
        <v>0</v>
      </c>
      <c r="O3911" t="s">
        <v>8269</v>
      </c>
    </row>
    <row r="3912" spans="1:15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12">
        <f t="shared" si="61"/>
        <v>42254.756909722222</v>
      </c>
      <c r="K3912">
        <v>1439057397</v>
      </c>
      <c r="L3912" t="b">
        <v>0</v>
      </c>
      <c r="M3912">
        <v>3</v>
      </c>
      <c r="N3912" t="b">
        <v>0</v>
      </c>
      <c r="O3912" t="s">
        <v>8269</v>
      </c>
    </row>
    <row r="3913" spans="1:15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12">
        <f t="shared" si="61"/>
        <v>41969.853900462964</v>
      </c>
      <c r="K3913">
        <v>1414438177</v>
      </c>
      <c r="L3913" t="b">
        <v>0</v>
      </c>
      <c r="M3913">
        <v>36</v>
      </c>
      <c r="N3913" t="b">
        <v>0</v>
      </c>
      <c r="O3913" t="s">
        <v>8269</v>
      </c>
    </row>
    <row r="3914" spans="1:15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12">
        <f t="shared" si="61"/>
        <v>42119.190972222219</v>
      </c>
      <c r="K3914">
        <v>1424759330</v>
      </c>
      <c r="L3914" t="b">
        <v>0</v>
      </c>
      <c r="M3914">
        <v>1</v>
      </c>
      <c r="N3914" t="b">
        <v>0</v>
      </c>
      <c r="O3914" t="s">
        <v>8269</v>
      </c>
    </row>
    <row r="3915" spans="1:15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12">
        <f t="shared" si="61"/>
        <v>42338.252881944441</v>
      </c>
      <c r="K3915">
        <v>1446267849</v>
      </c>
      <c r="L3915" t="b">
        <v>0</v>
      </c>
      <c r="M3915">
        <v>7</v>
      </c>
      <c r="N3915" t="b">
        <v>0</v>
      </c>
      <c r="O3915" t="s">
        <v>8269</v>
      </c>
    </row>
    <row r="3916" spans="1:15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12">
        <f t="shared" si="61"/>
        <v>42134.957638888889</v>
      </c>
      <c r="K3916">
        <v>1429558756</v>
      </c>
      <c r="L3916" t="b">
        <v>0</v>
      </c>
      <c r="M3916">
        <v>27</v>
      </c>
      <c r="N3916" t="b">
        <v>0</v>
      </c>
      <c r="O3916" t="s">
        <v>8269</v>
      </c>
    </row>
    <row r="3917" spans="1:15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12">
        <f t="shared" si="61"/>
        <v>42522.98505787037</v>
      </c>
      <c r="K3917">
        <v>1462232309</v>
      </c>
      <c r="L3917" t="b">
        <v>0</v>
      </c>
      <c r="M3917">
        <v>1</v>
      </c>
      <c r="N3917" t="b">
        <v>0</v>
      </c>
      <c r="O3917" t="s">
        <v>8269</v>
      </c>
    </row>
    <row r="3918" spans="1:15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12">
        <f t="shared" si="61"/>
        <v>42524.471666666665</v>
      </c>
      <c r="K3918">
        <v>1462360752</v>
      </c>
      <c r="L3918" t="b">
        <v>0</v>
      </c>
      <c r="M3918">
        <v>0</v>
      </c>
      <c r="N3918" t="b">
        <v>0</v>
      </c>
      <c r="O3918" t="s">
        <v>8269</v>
      </c>
    </row>
    <row r="3919" spans="1:15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12">
        <f t="shared" si="61"/>
        <v>41893.527326388888</v>
      </c>
      <c r="K3919">
        <v>1407847161</v>
      </c>
      <c r="L3919" t="b">
        <v>0</v>
      </c>
      <c r="M3919">
        <v>1</v>
      </c>
      <c r="N3919" t="b">
        <v>0</v>
      </c>
      <c r="O3919" t="s">
        <v>8269</v>
      </c>
    </row>
    <row r="3920" spans="1:15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12">
        <f t="shared" si="61"/>
        <v>41855.666666666664</v>
      </c>
      <c r="K3920">
        <v>1406131023</v>
      </c>
      <c r="L3920" t="b">
        <v>0</v>
      </c>
      <c r="M3920">
        <v>3</v>
      </c>
      <c r="N3920" t="b">
        <v>0</v>
      </c>
      <c r="O3920" t="s">
        <v>8269</v>
      </c>
    </row>
    <row r="3921" spans="1:15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12">
        <f t="shared" si="61"/>
        <v>42387</v>
      </c>
      <c r="K3921">
        <v>1450628773</v>
      </c>
      <c r="L3921" t="b">
        <v>0</v>
      </c>
      <c r="M3921">
        <v>3</v>
      </c>
      <c r="N3921" t="b">
        <v>0</v>
      </c>
      <c r="O3921" t="s">
        <v>8269</v>
      </c>
    </row>
    <row r="3922" spans="1:15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12">
        <f t="shared" si="61"/>
        <v>42687.428935185184</v>
      </c>
      <c r="K3922">
        <v>1476436660</v>
      </c>
      <c r="L3922" t="b">
        <v>0</v>
      </c>
      <c r="M3922">
        <v>3</v>
      </c>
      <c r="N3922" t="b">
        <v>0</v>
      </c>
      <c r="O3922" t="s">
        <v>8269</v>
      </c>
    </row>
    <row r="3923" spans="1:15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12">
        <f t="shared" si="61"/>
        <v>41938.75</v>
      </c>
      <c r="K3923">
        <v>1413291655</v>
      </c>
      <c r="L3923" t="b">
        <v>0</v>
      </c>
      <c r="M3923">
        <v>0</v>
      </c>
      <c r="N3923" t="b">
        <v>0</v>
      </c>
      <c r="O3923" t="s">
        <v>8269</v>
      </c>
    </row>
    <row r="3924" spans="1:15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12">
        <f t="shared" si="61"/>
        <v>42065.958333333328</v>
      </c>
      <c r="K3924">
        <v>1421432810</v>
      </c>
      <c r="L3924" t="b">
        <v>0</v>
      </c>
      <c r="M3924">
        <v>6</v>
      </c>
      <c r="N3924" t="b">
        <v>0</v>
      </c>
      <c r="O3924" t="s">
        <v>8269</v>
      </c>
    </row>
    <row r="3925" spans="1:15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12">
        <f t="shared" si="61"/>
        <v>42103.979988425926</v>
      </c>
      <c r="K3925">
        <v>1426203071</v>
      </c>
      <c r="L3925" t="b">
        <v>0</v>
      </c>
      <c r="M3925">
        <v>17</v>
      </c>
      <c r="N3925" t="b">
        <v>0</v>
      </c>
      <c r="O3925" t="s">
        <v>8269</v>
      </c>
    </row>
    <row r="3926" spans="1:15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12">
        <f t="shared" si="61"/>
        <v>41816.959745370368</v>
      </c>
      <c r="K3926">
        <v>1401231722</v>
      </c>
      <c r="L3926" t="b">
        <v>0</v>
      </c>
      <c r="M3926">
        <v>40</v>
      </c>
      <c r="N3926" t="b">
        <v>0</v>
      </c>
      <c r="O3926" t="s">
        <v>8269</v>
      </c>
    </row>
    <row r="3927" spans="1:15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12">
        <f t="shared" si="61"/>
        <v>41850.870821759258</v>
      </c>
      <c r="K3927">
        <v>1404161639</v>
      </c>
      <c r="L3927" t="b">
        <v>0</v>
      </c>
      <c r="M3927">
        <v>3</v>
      </c>
      <c r="N3927" t="b">
        <v>0</v>
      </c>
      <c r="O3927" t="s">
        <v>8269</v>
      </c>
    </row>
    <row r="3928" spans="1:15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12">
        <f t="shared" si="61"/>
        <v>42000.085046296299</v>
      </c>
      <c r="K3928">
        <v>1417053748</v>
      </c>
      <c r="L3928" t="b">
        <v>0</v>
      </c>
      <c r="M3928">
        <v>1</v>
      </c>
      <c r="N3928" t="b">
        <v>0</v>
      </c>
      <c r="O3928" t="s">
        <v>8269</v>
      </c>
    </row>
    <row r="3929" spans="1:15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12">
        <f t="shared" si="61"/>
        <v>41860.267407407409</v>
      </c>
      <c r="K3929">
        <v>1404973504</v>
      </c>
      <c r="L3929" t="b">
        <v>0</v>
      </c>
      <c r="M3929">
        <v>2</v>
      </c>
      <c r="N3929" t="b">
        <v>0</v>
      </c>
      <c r="O3929" t="s">
        <v>8269</v>
      </c>
    </row>
    <row r="3930" spans="1:15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12">
        <f t="shared" si="61"/>
        <v>42293.207638888889</v>
      </c>
      <c r="K3930">
        <v>1442593427</v>
      </c>
      <c r="L3930" t="b">
        <v>0</v>
      </c>
      <c r="M3930">
        <v>7</v>
      </c>
      <c r="N3930" t="b">
        <v>0</v>
      </c>
      <c r="O3930" t="s">
        <v>8269</v>
      </c>
    </row>
    <row r="3931" spans="1:15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12">
        <f t="shared" si="61"/>
        <v>42631.827141203699</v>
      </c>
      <c r="K3931">
        <v>1471636265</v>
      </c>
      <c r="L3931" t="b">
        <v>0</v>
      </c>
      <c r="M3931">
        <v>14</v>
      </c>
      <c r="N3931" t="b">
        <v>0</v>
      </c>
      <c r="O3931" t="s">
        <v>8269</v>
      </c>
    </row>
    <row r="3932" spans="1:15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12">
        <f t="shared" si="61"/>
        <v>42461.25</v>
      </c>
      <c r="K3932">
        <v>1457078868</v>
      </c>
      <c r="L3932" t="b">
        <v>0</v>
      </c>
      <c r="M3932">
        <v>0</v>
      </c>
      <c r="N3932" t="b">
        <v>0</v>
      </c>
      <c r="O3932" t="s">
        <v>8269</v>
      </c>
    </row>
    <row r="3933" spans="1:15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12">
        <f t="shared" si="61"/>
        <v>42253.151701388888</v>
      </c>
      <c r="K3933">
        <v>1439350707</v>
      </c>
      <c r="L3933" t="b">
        <v>0</v>
      </c>
      <c r="M3933">
        <v>0</v>
      </c>
      <c r="N3933" t="b">
        <v>0</v>
      </c>
      <c r="O3933" t="s">
        <v>8269</v>
      </c>
    </row>
    <row r="3934" spans="1:15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12">
        <f t="shared" si="61"/>
        <v>42445.126898148148</v>
      </c>
      <c r="K3934">
        <v>1455508964</v>
      </c>
      <c r="L3934" t="b">
        <v>0</v>
      </c>
      <c r="M3934">
        <v>1</v>
      </c>
      <c r="N3934" t="b">
        <v>0</v>
      </c>
      <c r="O3934" t="s">
        <v>8269</v>
      </c>
    </row>
    <row r="3935" spans="1:15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12">
        <f t="shared" si="61"/>
        <v>42568.029861111107</v>
      </c>
      <c r="K3935">
        <v>1466205262</v>
      </c>
      <c r="L3935" t="b">
        <v>0</v>
      </c>
      <c r="M3935">
        <v>12</v>
      </c>
      <c r="N3935" t="b">
        <v>0</v>
      </c>
      <c r="O3935" t="s">
        <v>8269</v>
      </c>
    </row>
    <row r="3936" spans="1:15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12">
        <f t="shared" si="61"/>
        <v>42278.541666666672</v>
      </c>
      <c r="K3936">
        <v>1439827639</v>
      </c>
      <c r="L3936" t="b">
        <v>0</v>
      </c>
      <c r="M3936">
        <v>12</v>
      </c>
      <c r="N3936" t="b">
        <v>0</v>
      </c>
      <c r="O3936" t="s">
        <v>8269</v>
      </c>
    </row>
    <row r="3937" spans="1:15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12">
        <f t="shared" si="61"/>
        <v>42281.656782407408</v>
      </c>
      <c r="K3937">
        <v>1438789546</v>
      </c>
      <c r="L3937" t="b">
        <v>0</v>
      </c>
      <c r="M3937">
        <v>23</v>
      </c>
      <c r="N3937" t="b">
        <v>0</v>
      </c>
      <c r="O3937" t="s">
        <v>8269</v>
      </c>
    </row>
    <row r="3938" spans="1:15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12">
        <f t="shared" si="61"/>
        <v>42705.304629629631</v>
      </c>
      <c r="K3938">
        <v>1477981120</v>
      </c>
      <c r="L3938" t="b">
        <v>0</v>
      </c>
      <c r="M3938">
        <v>0</v>
      </c>
      <c r="N3938" t="b">
        <v>0</v>
      </c>
      <c r="O3938" t="s">
        <v>8269</v>
      </c>
    </row>
    <row r="3939" spans="1:15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12">
        <f t="shared" si="61"/>
        <v>42562.631481481483</v>
      </c>
      <c r="K3939">
        <v>1465830560</v>
      </c>
      <c r="L3939" t="b">
        <v>0</v>
      </c>
      <c r="M3939">
        <v>10</v>
      </c>
      <c r="N3939" t="b">
        <v>0</v>
      </c>
      <c r="O3939" t="s">
        <v>8269</v>
      </c>
    </row>
    <row r="3940" spans="1:15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12">
        <f t="shared" si="61"/>
        <v>42182.905717592592</v>
      </c>
      <c r="K3940">
        <v>1432763054</v>
      </c>
      <c r="L3940" t="b">
        <v>0</v>
      </c>
      <c r="M3940">
        <v>5</v>
      </c>
      <c r="N3940" t="b">
        <v>0</v>
      </c>
      <c r="O3940" t="s">
        <v>8269</v>
      </c>
    </row>
    <row r="3941" spans="1:15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12">
        <f t="shared" si="61"/>
        <v>41919.1875</v>
      </c>
      <c r="K3941">
        <v>1412328979</v>
      </c>
      <c r="L3941" t="b">
        <v>0</v>
      </c>
      <c r="M3941">
        <v>1</v>
      </c>
      <c r="N3941" t="b">
        <v>0</v>
      </c>
      <c r="O3941" t="s">
        <v>8269</v>
      </c>
    </row>
    <row r="3942" spans="1:15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12">
        <f t="shared" si="61"/>
        <v>42006.492488425924</v>
      </c>
      <c r="K3942">
        <v>1416311351</v>
      </c>
      <c r="L3942" t="b">
        <v>0</v>
      </c>
      <c r="M3942">
        <v>2</v>
      </c>
      <c r="N3942" t="b">
        <v>0</v>
      </c>
      <c r="O3942" t="s">
        <v>8269</v>
      </c>
    </row>
    <row r="3943" spans="1:15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12">
        <f t="shared" si="61"/>
        <v>41968.041666666672</v>
      </c>
      <c r="K3943">
        <v>1414505137</v>
      </c>
      <c r="L3943" t="b">
        <v>0</v>
      </c>
      <c r="M3943">
        <v>2</v>
      </c>
      <c r="N3943" t="b">
        <v>0</v>
      </c>
      <c r="O3943" t="s">
        <v>8269</v>
      </c>
    </row>
    <row r="3944" spans="1:15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12">
        <f t="shared" si="61"/>
        <v>42171.904097222221</v>
      </c>
      <c r="K3944">
        <v>1429306914</v>
      </c>
      <c r="L3944" t="b">
        <v>0</v>
      </c>
      <c r="M3944">
        <v>0</v>
      </c>
      <c r="N3944" t="b">
        <v>0</v>
      </c>
      <c r="O3944" t="s">
        <v>8269</v>
      </c>
    </row>
    <row r="3945" spans="1:15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12">
        <f t="shared" si="61"/>
        <v>42310.701388888891</v>
      </c>
      <c r="K3945">
        <v>1443811268</v>
      </c>
      <c r="L3945" t="b">
        <v>0</v>
      </c>
      <c r="M3945">
        <v>13</v>
      </c>
      <c r="N3945" t="b">
        <v>0</v>
      </c>
      <c r="O3945" t="s">
        <v>8269</v>
      </c>
    </row>
    <row r="3946" spans="1:15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12">
        <f t="shared" si="61"/>
        <v>42243.662905092591</v>
      </c>
      <c r="K3946">
        <v>1438098875</v>
      </c>
      <c r="L3946" t="b">
        <v>0</v>
      </c>
      <c r="M3946">
        <v>0</v>
      </c>
      <c r="N3946" t="b">
        <v>0</v>
      </c>
      <c r="O3946" t="s">
        <v>8269</v>
      </c>
    </row>
    <row r="3947" spans="1:15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12">
        <f t="shared" si="61"/>
        <v>42139.801712962959</v>
      </c>
      <c r="K3947">
        <v>1429125268</v>
      </c>
      <c r="L3947" t="b">
        <v>0</v>
      </c>
      <c r="M3947">
        <v>1</v>
      </c>
      <c r="N3947" t="b">
        <v>0</v>
      </c>
      <c r="O3947" t="s">
        <v>8269</v>
      </c>
    </row>
    <row r="3948" spans="1:15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12">
        <f t="shared" si="61"/>
        <v>42063.333333333328</v>
      </c>
      <c r="K3948">
        <v>1422388822</v>
      </c>
      <c r="L3948" t="b">
        <v>0</v>
      </c>
      <c r="M3948">
        <v>5</v>
      </c>
      <c r="N3948" t="b">
        <v>0</v>
      </c>
      <c r="O3948" t="s">
        <v>8269</v>
      </c>
    </row>
    <row r="3949" spans="1:15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12">
        <f t="shared" si="61"/>
        <v>42645.142870370371</v>
      </c>
      <c r="K3949">
        <v>1472786744</v>
      </c>
      <c r="L3949" t="b">
        <v>0</v>
      </c>
      <c r="M3949">
        <v>2</v>
      </c>
      <c r="N3949" t="b">
        <v>0</v>
      </c>
      <c r="O3949" t="s">
        <v>8269</v>
      </c>
    </row>
    <row r="3950" spans="1:15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12">
        <f t="shared" si="61"/>
        <v>41889.325497685189</v>
      </c>
      <c r="K3950">
        <v>1404892123</v>
      </c>
      <c r="L3950" t="b">
        <v>0</v>
      </c>
      <c r="M3950">
        <v>0</v>
      </c>
      <c r="N3950" t="b">
        <v>0</v>
      </c>
      <c r="O3950" t="s">
        <v>8269</v>
      </c>
    </row>
    <row r="3951" spans="1:15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12">
        <f t="shared" si="61"/>
        <v>42046.120613425926</v>
      </c>
      <c r="K3951">
        <v>1421031221</v>
      </c>
      <c r="L3951" t="b">
        <v>0</v>
      </c>
      <c r="M3951">
        <v>32</v>
      </c>
      <c r="N3951" t="b">
        <v>0</v>
      </c>
      <c r="O3951" t="s">
        <v>8269</v>
      </c>
    </row>
    <row r="3952" spans="1:15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12">
        <f t="shared" si="61"/>
        <v>42468.774305555555</v>
      </c>
      <c r="K3952">
        <v>1457628680</v>
      </c>
      <c r="L3952" t="b">
        <v>0</v>
      </c>
      <c r="M3952">
        <v>1</v>
      </c>
      <c r="N3952" t="b">
        <v>0</v>
      </c>
      <c r="O3952" t="s">
        <v>8269</v>
      </c>
    </row>
    <row r="3953" spans="1:15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12">
        <f t="shared" si="61"/>
        <v>42493.784050925926</v>
      </c>
      <c r="K3953">
        <v>1457120942</v>
      </c>
      <c r="L3953" t="b">
        <v>0</v>
      </c>
      <c r="M3953">
        <v>1</v>
      </c>
      <c r="N3953" t="b">
        <v>0</v>
      </c>
      <c r="O3953" t="s">
        <v>8269</v>
      </c>
    </row>
    <row r="3954" spans="1:15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12">
        <f t="shared" si="61"/>
        <v>42303.790393518517</v>
      </c>
      <c r="K3954">
        <v>1440701890</v>
      </c>
      <c r="L3954" t="b">
        <v>0</v>
      </c>
      <c r="M3954">
        <v>1</v>
      </c>
      <c r="N3954" t="b">
        <v>0</v>
      </c>
      <c r="O3954" t="s">
        <v>8269</v>
      </c>
    </row>
    <row r="3955" spans="1:15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12">
        <f t="shared" si="61"/>
        <v>42580.978472222225</v>
      </c>
      <c r="K3955">
        <v>1467162586</v>
      </c>
      <c r="L3955" t="b">
        <v>0</v>
      </c>
      <c r="M3955">
        <v>0</v>
      </c>
      <c r="N3955" t="b">
        <v>0</v>
      </c>
      <c r="O3955" t="s">
        <v>8269</v>
      </c>
    </row>
    <row r="3956" spans="1:15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12">
        <f t="shared" si="61"/>
        <v>41834.651203703703</v>
      </c>
      <c r="K3956">
        <v>1400168264</v>
      </c>
      <c r="L3956" t="b">
        <v>0</v>
      </c>
      <c r="M3956">
        <v>0</v>
      </c>
      <c r="N3956" t="b">
        <v>0</v>
      </c>
      <c r="O3956" t="s">
        <v>8269</v>
      </c>
    </row>
    <row r="3957" spans="1:15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12">
        <f t="shared" si="61"/>
        <v>42336.890520833331</v>
      </c>
      <c r="K3957">
        <v>1446150141</v>
      </c>
      <c r="L3957" t="b">
        <v>0</v>
      </c>
      <c r="M3957">
        <v>8</v>
      </c>
      <c r="N3957" t="b">
        <v>0</v>
      </c>
      <c r="O3957" t="s">
        <v>8269</v>
      </c>
    </row>
    <row r="3958" spans="1:15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12">
        <f t="shared" si="61"/>
        <v>42485.013888888891</v>
      </c>
      <c r="K3958">
        <v>1459203727</v>
      </c>
      <c r="L3958" t="b">
        <v>0</v>
      </c>
      <c r="M3958">
        <v>0</v>
      </c>
      <c r="N3958" t="b">
        <v>0</v>
      </c>
      <c r="O3958" t="s">
        <v>8269</v>
      </c>
    </row>
    <row r="3959" spans="1:15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12">
        <f t="shared" si="61"/>
        <v>42559.976319444446</v>
      </c>
      <c r="K3959">
        <v>1464045954</v>
      </c>
      <c r="L3959" t="b">
        <v>0</v>
      </c>
      <c r="M3959">
        <v>1</v>
      </c>
      <c r="N3959" t="b">
        <v>0</v>
      </c>
      <c r="O3959" t="s">
        <v>8269</v>
      </c>
    </row>
    <row r="3960" spans="1:15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12">
        <f t="shared" si="61"/>
        <v>41853.583333333336</v>
      </c>
      <c r="K3960">
        <v>1403822912</v>
      </c>
      <c r="L3960" t="b">
        <v>0</v>
      </c>
      <c r="M3960">
        <v>16</v>
      </c>
      <c r="N3960" t="b">
        <v>0</v>
      </c>
      <c r="O3960" t="s">
        <v>8269</v>
      </c>
    </row>
    <row r="3961" spans="1:15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12">
        <f t="shared" si="61"/>
        <v>41910.788842592592</v>
      </c>
      <c r="K3961">
        <v>1409338556</v>
      </c>
      <c r="L3961" t="b">
        <v>0</v>
      </c>
      <c r="M3961">
        <v>12</v>
      </c>
      <c r="N3961" t="b">
        <v>0</v>
      </c>
      <c r="O3961" t="s">
        <v>8269</v>
      </c>
    </row>
    <row r="3962" spans="1:15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12">
        <f t="shared" si="61"/>
        <v>42372.845555555556</v>
      </c>
      <c r="K3962">
        <v>1449260256</v>
      </c>
      <c r="L3962" t="b">
        <v>0</v>
      </c>
      <c r="M3962">
        <v>4</v>
      </c>
      <c r="N3962" t="b">
        <v>0</v>
      </c>
      <c r="O3962" t="s">
        <v>8269</v>
      </c>
    </row>
    <row r="3963" spans="1:15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12">
        <f t="shared" si="61"/>
        <v>41767.891319444447</v>
      </c>
      <c r="K3963">
        <v>1397683410</v>
      </c>
      <c r="L3963" t="b">
        <v>0</v>
      </c>
      <c r="M3963">
        <v>2</v>
      </c>
      <c r="N3963" t="b">
        <v>0</v>
      </c>
      <c r="O3963" t="s">
        <v>8269</v>
      </c>
    </row>
    <row r="3964" spans="1:15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12">
        <f t="shared" si="61"/>
        <v>42336.621458333335</v>
      </c>
      <c r="K3964">
        <v>1446562494</v>
      </c>
      <c r="L3964" t="b">
        <v>0</v>
      </c>
      <c r="M3964">
        <v>3</v>
      </c>
      <c r="N3964" t="b">
        <v>0</v>
      </c>
      <c r="O3964" t="s">
        <v>8269</v>
      </c>
    </row>
    <row r="3965" spans="1:15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12">
        <f t="shared" si="61"/>
        <v>42326.195798611108</v>
      </c>
      <c r="K3965">
        <v>1445226117</v>
      </c>
      <c r="L3965" t="b">
        <v>0</v>
      </c>
      <c r="M3965">
        <v>0</v>
      </c>
      <c r="N3965" t="b">
        <v>0</v>
      </c>
      <c r="O3965" t="s">
        <v>8269</v>
      </c>
    </row>
    <row r="3966" spans="1:15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12">
        <f t="shared" si="61"/>
        <v>42113.680393518516</v>
      </c>
      <c r="K3966">
        <v>1424279986</v>
      </c>
      <c r="L3966" t="b">
        <v>0</v>
      </c>
      <c r="M3966">
        <v>3</v>
      </c>
      <c r="N3966" t="b">
        <v>0</v>
      </c>
      <c r="O3966" t="s">
        <v>8269</v>
      </c>
    </row>
    <row r="3967" spans="1:15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12">
        <f t="shared" si="61"/>
        <v>42474.194212962961</v>
      </c>
      <c r="K3967">
        <v>1455428380</v>
      </c>
      <c r="L3967" t="b">
        <v>0</v>
      </c>
      <c r="M3967">
        <v>4</v>
      </c>
      <c r="N3967" t="b">
        <v>0</v>
      </c>
      <c r="O3967" t="s">
        <v>8269</v>
      </c>
    </row>
    <row r="3968" spans="1:15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12">
        <f t="shared" si="61"/>
        <v>41844.124305555553</v>
      </c>
      <c r="K3968">
        <v>1402506278</v>
      </c>
      <c r="L3968" t="b">
        <v>0</v>
      </c>
      <c r="M3968">
        <v>2</v>
      </c>
      <c r="N3968" t="b">
        <v>0</v>
      </c>
      <c r="O3968" t="s">
        <v>8269</v>
      </c>
    </row>
    <row r="3969" spans="1:15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12">
        <f t="shared" si="61"/>
        <v>42800.290590277778</v>
      </c>
      <c r="K3969">
        <v>1486191507</v>
      </c>
      <c r="L3969" t="b">
        <v>0</v>
      </c>
      <c r="M3969">
        <v>10</v>
      </c>
      <c r="N3969" t="b">
        <v>0</v>
      </c>
      <c r="O3969" t="s">
        <v>8269</v>
      </c>
    </row>
    <row r="3970" spans="1:15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12">
        <f t="shared" si="61"/>
        <v>42512.815659722226</v>
      </c>
      <c r="K3970">
        <v>1458761673</v>
      </c>
      <c r="L3970" t="b">
        <v>0</v>
      </c>
      <c r="M3970">
        <v>11</v>
      </c>
      <c r="N3970" t="b">
        <v>0</v>
      </c>
      <c r="O3970" t="s">
        <v>8269</v>
      </c>
    </row>
    <row r="3971" spans="1:15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12">
        <f t="shared" ref="J3971:J4034" si="62">(I3971/86400)+DATE(1970,1,1)</f>
        <v>42611.163194444445</v>
      </c>
      <c r="K3971">
        <v>1471638646</v>
      </c>
      <c r="L3971" t="b">
        <v>0</v>
      </c>
      <c r="M3971">
        <v>6</v>
      </c>
      <c r="N3971" t="b">
        <v>0</v>
      </c>
      <c r="O3971" t="s">
        <v>8269</v>
      </c>
    </row>
    <row r="3972" spans="1:15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12">
        <f t="shared" si="62"/>
        <v>42477.863553240742</v>
      </c>
      <c r="K3972">
        <v>1458333811</v>
      </c>
      <c r="L3972" t="b">
        <v>0</v>
      </c>
      <c r="M3972">
        <v>2</v>
      </c>
      <c r="N3972" t="b">
        <v>0</v>
      </c>
      <c r="O3972" t="s">
        <v>8269</v>
      </c>
    </row>
    <row r="3973" spans="1:15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12">
        <f t="shared" si="62"/>
        <v>41841.536180555559</v>
      </c>
      <c r="K3973">
        <v>1403355126</v>
      </c>
      <c r="L3973" t="b">
        <v>0</v>
      </c>
      <c r="M3973">
        <v>6</v>
      </c>
      <c r="N3973" t="b">
        <v>0</v>
      </c>
      <c r="O3973" t="s">
        <v>8269</v>
      </c>
    </row>
    <row r="3974" spans="1:15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12">
        <f t="shared" si="62"/>
        <v>42041.067523148144</v>
      </c>
      <c r="K3974">
        <v>1418002634</v>
      </c>
      <c r="L3974" t="b">
        <v>0</v>
      </c>
      <c r="M3974">
        <v>8</v>
      </c>
      <c r="N3974" t="b">
        <v>0</v>
      </c>
      <c r="O3974" t="s">
        <v>8269</v>
      </c>
    </row>
    <row r="3975" spans="1:15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12">
        <f t="shared" si="62"/>
        <v>42499.166666666672</v>
      </c>
      <c r="K3975">
        <v>1460219110</v>
      </c>
      <c r="L3975" t="b">
        <v>0</v>
      </c>
      <c r="M3975">
        <v>37</v>
      </c>
      <c r="N3975" t="b">
        <v>0</v>
      </c>
      <c r="O3975" t="s">
        <v>8269</v>
      </c>
    </row>
    <row r="3976" spans="1:15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12">
        <f t="shared" si="62"/>
        <v>42523.546851851846</v>
      </c>
      <c r="K3976">
        <v>1462280848</v>
      </c>
      <c r="L3976" t="b">
        <v>0</v>
      </c>
      <c r="M3976">
        <v>11</v>
      </c>
      <c r="N3976" t="b">
        <v>0</v>
      </c>
      <c r="O3976" t="s">
        <v>8269</v>
      </c>
    </row>
    <row r="3977" spans="1:15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12">
        <f t="shared" si="62"/>
        <v>42564.866875</v>
      </c>
      <c r="K3977">
        <v>1465850898</v>
      </c>
      <c r="L3977" t="b">
        <v>0</v>
      </c>
      <c r="M3977">
        <v>0</v>
      </c>
      <c r="N3977" t="b">
        <v>0</v>
      </c>
      <c r="O3977" t="s">
        <v>8269</v>
      </c>
    </row>
    <row r="3978" spans="1:15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12">
        <f t="shared" si="62"/>
        <v>41852.291666666664</v>
      </c>
      <c r="K3978">
        <v>1405024561</v>
      </c>
      <c r="L3978" t="b">
        <v>0</v>
      </c>
      <c r="M3978">
        <v>10</v>
      </c>
      <c r="N3978" t="b">
        <v>0</v>
      </c>
      <c r="O3978" t="s">
        <v>8269</v>
      </c>
    </row>
    <row r="3979" spans="1:15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12">
        <f t="shared" si="62"/>
        <v>42573.788564814815</v>
      </c>
      <c r="K3979">
        <v>1466621732</v>
      </c>
      <c r="L3979" t="b">
        <v>0</v>
      </c>
      <c r="M3979">
        <v>6</v>
      </c>
      <c r="N3979" t="b">
        <v>0</v>
      </c>
      <c r="O3979" t="s">
        <v>8269</v>
      </c>
    </row>
    <row r="3980" spans="1:15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12">
        <f t="shared" si="62"/>
        <v>42035.642974537041</v>
      </c>
      <c r="K3980">
        <v>1417533953</v>
      </c>
      <c r="L3980" t="b">
        <v>0</v>
      </c>
      <c r="M3980">
        <v>8</v>
      </c>
      <c r="N3980" t="b">
        <v>0</v>
      </c>
      <c r="O3980" t="s">
        <v>8269</v>
      </c>
    </row>
    <row r="3981" spans="1:15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12">
        <f t="shared" si="62"/>
        <v>42092.833333333328</v>
      </c>
      <c r="K3981">
        <v>1425678057</v>
      </c>
      <c r="L3981" t="b">
        <v>0</v>
      </c>
      <c r="M3981">
        <v>6</v>
      </c>
      <c r="N3981" t="b">
        <v>0</v>
      </c>
      <c r="O3981" t="s">
        <v>8269</v>
      </c>
    </row>
    <row r="3982" spans="1:15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12">
        <f t="shared" si="62"/>
        <v>41825.598923611113</v>
      </c>
      <c r="K3982">
        <v>1401978147</v>
      </c>
      <c r="L3982" t="b">
        <v>0</v>
      </c>
      <c r="M3982">
        <v>7</v>
      </c>
      <c r="N3982" t="b">
        <v>0</v>
      </c>
      <c r="O3982" t="s">
        <v>8269</v>
      </c>
    </row>
    <row r="3983" spans="1:15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12">
        <f t="shared" si="62"/>
        <v>42568.179965277777</v>
      </c>
      <c r="K3983">
        <v>1463545149</v>
      </c>
      <c r="L3983" t="b">
        <v>0</v>
      </c>
      <c r="M3983">
        <v>7</v>
      </c>
      <c r="N3983" t="b">
        <v>0</v>
      </c>
      <c r="O3983" t="s">
        <v>8269</v>
      </c>
    </row>
    <row r="3984" spans="1:15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12">
        <f t="shared" si="62"/>
        <v>42192.809953703705</v>
      </c>
      <c r="K3984">
        <v>1431113180</v>
      </c>
      <c r="L3984" t="b">
        <v>0</v>
      </c>
      <c r="M3984">
        <v>5</v>
      </c>
      <c r="N3984" t="b">
        <v>0</v>
      </c>
      <c r="O3984" t="s">
        <v>8269</v>
      </c>
    </row>
    <row r="3985" spans="1:15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12">
        <f t="shared" si="62"/>
        <v>41779.290972222225</v>
      </c>
      <c r="K3985">
        <v>1397854356</v>
      </c>
      <c r="L3985" t="b">
        <v>0</v>
      </c>
      <c r="M3985">
        <v>46</v>
      </c>
      <c r="N3985" t="b">
        <v>0</v>
      </c>
      <c r="O3985" t="s">
        <v>8269</v>
      </c>
    </row>
    <row r="3986" spans="1:15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12">
        <f t="shared" si="62"/>
        <v>41951</v>
      </c>
      <c r="K3986">
        <v>1412809644</v>
      </c>
      <c r="L3986" t="b">
        <v>0</v>
      </c>
      <c r="M3986">
        <v>10</v>
      </c>
      <c r="N3986" t="b">
        <v>0</v>
      </c>
      <c r="O3986" t="s">
        <v>8269</v>
      </c>
    </row>
    <row r="3987" spans="1:15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12">
        <f t="shared" si="62"/>
        <v>42420.878472222219</v>
      </c>
      <c r="K3987">
        <v>1454173120</v>
      </c>
      <c r="L3987" t="b">
        <v>0</v>
      </c>
      <c r="M3987">
        <v>19</v>
      </c>
      <c r="N3987" t="b">
        <v>0</v>
      </c>
      <c r="O3987" t="s">
        <v>8269</v>
      </c>
    </row>
    <row r="3988" spans="1:15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12">
        <f t="shared" si="62"/>
        <v>42496.544444444444</v>
      </c>
      <c r="K3988">
        <v>1460034594</v>
      </c>
      <c r="L3988" t="b">
        <v>0</v>
      </c>
      <c r="M3988">
        <v>13</v>
      </c>
      <c r="N3988" t="b">
        <v>0</v>
      </c>
      <c r="O3988" t="s">
        <v>8269</v>
      </c>
    </row>
    <row r="3989" spans="1:15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12">
        <f t="shared" si="62"/>
        <v>41775.92465277778</v>
      </c>
      <c r="K3989">
        <v>1399414290</v>
      </c>
      <c r="L3989" t="b">
        <v>0</v>
      </c>
      <c r="M3989">
        <v>13</v>
      </c>
      <c r="N3989" t="b">
        <v>0</v>
      </c>
      <c r="O3989" t="s">
        <v>8269</v>
      </c>
    </row>
    <row r="3990" spans="1:15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12">
        <f t="shared" si="62"/>
        <v>42245.08116898148</v>
      </c>
      <c r="K3990">
        <v>1439517413</v>
      </c>
      <c r="L3990" t="b">
        <v>0</v>
      </c>
      <c r="M3990">
        <v>4</v>
      </c>
      <c r="N3990" t="b">
        <v>0</v>
      </c>
      <c r="O3990" t="s">
        <v>8269</v>
      </c>
    </row>
    <row r="3991" spans="1:15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12">
        <f t="shared" si="62"/>
        <v>42316.791446759264</v>
      </c>
      <c r="K3991">
        <v>1444413581</v>
      </c>
      <c r="L3991" t="b">
        <v>0</v>
      </c>
      <c r="M3991">
        <v>0</v>
      </c>
      <c r="N3991" t="b">
        <v>0</v>
      </c>
      <c r="O3991" t="s">
        <v>8269</v>
      </c>
    </row>
    <row r="3992" spans="1:15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12">
        <f t="shared" si="62"/>
        <v>42431.672372685185</v>
      </c>
      <c r="K3992">
        <v>1454342893</v>
      </c>
      <c r="L3992" t="b">
        <v>0</v>
      </c>
      <c r="M3992">
        <v>3</v>
      </c>
      <c r="N3992" t="b">
        <v>0</v>
      </c>
      <c r="O3992" t="s">
        <v>8269</v>
      </c>
    </row>
    <row r="3993" spans="1:15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12">
        <f t="shared" si="62"/>
        <v>42155.644467592589</v>
      </c>
      <c r="K3993">
        <v>1430494082</v>
      </c>
      <c r="L3993" t="b">
        <v>0</v>
      </c>
      <c r="M3993">
        <v>1</v>
      </c>
      <c r="N3993" t="b">
        <v>0</v>
      </c>
      <c r="O3993" t="s">
        <v>8269</v>
      </c>
    </row>
    <row r="3994" spans="1:15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12">
        <f t="shared" si="62"/>
        <v>42349.982164351852</v>
      </c>
      <c r="K3994">
        <v>1444689259</v>
      </c>
      <c r="L3994" t="b">
        <v>0</v>
      </c>
      <c r="M3994">
        <v>9</v>
      </c>
      <c r="N3994" t="b">
        <v>0</v>
      </c>
      <c r="O3994" t="s">
        <v>8269</v>
      </c>
    </row>
    <row r="3995" spans="1:15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12">
        <f t="shared" si="62"/>
        <v>42137.864722222221</v>
      </c>
      <c r="K3995">
        <v>1428957912</v>
      </c>
      <c r="L3995" t="b">
        <v>0</v>
      </c>
      <c r="M3995">
        <v>1</v>
      </c>
      <c r="N3995" t="b">
        <v>0</v>
      </c>
      <c r="O3995" t="s">
        <v>8269</v>
      </c>
    </row>
    <row r="3996" spans="1:15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12">
        <f t="shared" si="62"/>
        <v>41839.389930555553</v>
      </c>
      <c r="K3996">
        <v>1403169690</v>
      </c>
      <c r="L3996" t="b">
        <v>0</v>
      </c>
      <c r="M3996">
        <v>1</v>
      </c>
      <c r="N3996" t="b">
        <v>0</v>
      </c>
      <c r="O3996" t="s">
        <v>8269</v>
      </c>
    </row>
    <row r="3997" spans="1:15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12">
        <f t="shared" si="62"/>
        <v>42049.477083333331</v>
      </c>
      <c r="K3997">
        <v>1421339077</v>
      </c>
      <c r="L3997" t="b">
        <v>0</v>
      </c>
      <c r="M3997">
        <v>4</v>
      </c>
      <c r="N3997" t="b">
        <v>0</v>
      </c>
      <c r="O3997" t="s">
        <v>8269</v>
      </c>
    </row>
    <row r="3998" spans="1:15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12">
        <f t="shared" si="62"/>
        <v>41963.669444444444</v>
      </c>
      <c r="K3998">
        <v>1415341464</v>
      </c>
      <c r="L3998" t="b">
        <v>0</v>
      </c>
      <c r="M3998">
        <v>17</v>
      </c>
      <c r="N3998" t="b">
        <v>0</v>
      </c>
      <c r="O3998" t="s">
        <v>8269</v>
      </c>
    </row>
    <row r="3999" spans="1:15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12">
        <f t="shared" si="62"/>
        <v>42099.349780092598</v>
      </c>
      <c r="K3999">
        <v>1425633821</v>
      </c>
      <c r="L3999" t="b">
        <v>0</v>
      </c>
      <c r="M3999">
        <v>0</v>
      </c>
      <c r="N3999" t="b">
        <v>0</v>
      </c>
      <c r="O3999" t="s">
        <v>8269</v>
      </c>
    </row>
    <row r="4000" spans="1:15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12">
        <f t="shared" si="62"/>
        <v>42091.921597222223</v>
      </c>
      <c r="K4000">
        <v>1424992026</v>
      </c>
      <c r="L4000" t="b">
        <v>0</v>
      </c>
      <c r="M4000">
        <v>12</v>
      </c>
      <c r="N4000" t="b">
        <v>0</v>
      </c>
      <c r="O4000" t="s">
        <v>8269</v>
      </c>
    </row>
    <row r="4001" spans="1:15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12">
        <f t="shared" si="62"/>
        <v>41882.827650462961</v>
      </c>
      <c r="K4001">
        <v>1406058798</v>
      </c>
      <c r="L4001" t="b">
        <v>0</v>
      </c>
      <c r="M4001">
        <v>14</v>
      </c>
      <c r="N4001" t="b">
        <v>0</v>
      </c>
      <c r="O4001" t="s">
        <v>8269</v>
      </c>
    </row>
    <row r="4002" spans="1:15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12">
        <f t="shared" si="62"/>
        <v>42497.603680555556</v>
      </c>
      <c r="K4002">
        <v>1457450958</v>
      </c>
      <c r="L4002" t="b">
        <v>0</v>
      </c>
      <c r="M4002">
        <v>1</v>
      </c>
      <c r="N4002" t="b">
        <v>0</v>
      </c>
      <c r="O4002" t="s">
        <v>8269</v>
      </c>
    </row>
    <row r="4003" spans="1:15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12">
        <f t="shared" si="62"/>
        <v>42795.791666666672</v>
      </c>
      <c r="K4003">
        <v>1486681708</v>
      </c>
      <c r="L4003" t="b">
        <v>0</v>
      </c>
      <c r="M4003">
        <v>14</v>
      </c>
      <c r="N4003" t="b">
        <v>0</v>
      </c>
      <c r="O4003" t="s">
        <v>8269</v>
      </c>
    </row>
    <row r="4004" spans="1:15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12">
        <f t="shared" si="62"/>
        <v>41909.043530092589</v>
      </c>
      <c r="K4004">
        <v>1409187761</v>
      </c>
      <c r="L4004" t="b">
        <v>0</v>
      </c>
      <c r="M4004">
        <v>4</v>
      </c>
      <c r="N4004" t="b">
        <v>0</v>
      </c>
      <c r="O4004" t="s">
        <v>8269</v>
      </c>
    </row>
    <row r="4005" spans="1:15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12">
        <f t="shared" si="62"/>
        <v>42050.587349537032</v>
      </c>
      <c r="K4005">
        <v>1421417147</v>
      </c>
      <c r="L4005" t="b">
        <v>0</v>
      </c>
      <c r="M4005">
        <v>2</v>
      </c>
      <c r="N4005" t="b">
        <v>0</v>
      </c>
      <c r="O4005" t="s">
        <v>8269</v>
      </c>
    </row>
    <row r="4006" spans="1:15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12">
        <f t="shared" si="62"/>
        <v>41920.16269675926</v>
      </c>
      <c r="K4006">
        <v>1410148457</v>
      </c>
      <c r="L4006" t="b">
        <v>0</v>
      </c>
      <c r="M4006">
        <v>1</v>
      </c>
      <c r="N4006" t="b">
        <v>0</v>
      </c>
      <c r="O4006" t="s">
        <v>8269</v>
      </c>
    </row>
    <row r="4007" spans="1:15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12">
        <f t="shared" si="62"/>
        <v>41932.807696759257</v>
      </c>
      <c r="K4007">
        <v>1408648985</v>
      </c>
      <c r="L4007" t="b">
        <v>0</v>
      </c>
      <c r="M4007">
        <v>2</v>
      </c>
      <c r="N4007" t="b">
        <v>0</v>
      </c>
      <c r="O4007" t="s">
        <v>8269</v>
      </c>
    </row>
    <row r="4008" spans="1:15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12">
        <f t="shared" si="62"/>
        <v>42416.772997685184</v>
      </c>
      <c r="K4008">
        <v>1453487587</v>
      </c>
      <c r="L4008" t="b">
        <v>0</v>
      </c>
      <c r="M4008">
        <v>1</v>
      </c>
      <c r="N4008" t="b">
        <v>0</v>
      </c>
      <c r="O4008" t="s">
        <v>8269</v>
      </c>
    </row>
    <row r="4009" spans="1:15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12">
        <f t="shared" si="62"/>
        <v>41877.686111111107</v>
      </c>
      <c r="K4009">
        <v>1406572381</v>
      </c>
      <c r="L4009" t="b">
        <v>0</v>
      </c>
      <c r="M4009">
        <v>1</v>
      </c>
      <c r="N4009" t="b">
        <v>0</v>
      </c>
      <c r="O4009" t="s">
        <v>8269</v>
      </c>
    </row>
    <row r="4010" spans="1:15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12">
        <f t="shared" si="62"/>
        <v>42207.964201388888</v>
      </c>
      <c r="K4010">
        <v>1435014507</v>
      </c>
      <c r="L4010" t="b">
        <v>0</v>
      </c>
      <c r="M4010">
        <v>4</v>
      </c>
      <c r="N4010" t="b">
        <v>0</v>
      </c>
      <c r="O4010" t="s">
        <v>8269</v>
      </c>
    </row>
    <row r="4011" spans="1:15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12">
        <f t="shared" si="62"/>
        <v>41891.700925925928</v>
      </c>
      <c r="K4011">
        <v>1406825360</v>
      </c>
      <c r="L4011" t="b">
        <v>0</v>
      </c>
      <c r="M4011">
        <v>3</v>
      </c>
      <c r="N4011" t="b">
        <v>0</v>
      </c>
      <c r="O4011" t="s">
        <v>8269</v>
      </c>
    </row>
    <row r="4012" spans="1:15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12">
        <f t="shared" si="62"/>
        <v>41938.770439814813</v>
      </c>
      <c r="K4012">
        <v>1412879366</v>
      </c>
      <c r="L4012" t="b">
        <v>0</v>
      </c>
      <c r="M4012">
        <v>38</v>
      </c>
      <c r="N4012" t="b">
        <v>0</v>
      </c>
      <c r="O4012" t="s">
        <v>8269</v>
      </c>
    </row>
    <row r="4013" spans="1:15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12">
        <f t="shared" si="62"/>
        <v>42032.54488425926</v>
      </c>
      <c r="K4013">
        <v>1419858278</v>
      </c>
      <c r="L4013" t="b">
        <v>0</v>
      </c>
      <c r="M4013">
        <v>4</v>
      </c>
      <c r="N4013" t="b">
        <v>0</v>
      </c>
      <c r="O4013" t="s">
        <v>8269</v>
      </c>
    </row>
    <row r="4014" spans="1:15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12">
        <f t="shared" si="62"/>
        <v>42126.544548611113</v>
      </c>
      <c r="K4014">
        <v>1427979849</v>
      </c>
      <c r="L4014" t="b">
        <v>0</v>
      </c>
      <c r="M4014">
        <v>0</v>
      </c>
      <c r="N4014" t="b">
        <v>0</v>
      </c>
      <c r="O4014" t="s">
        <v>8269</v>
      </c>
    </row>
    <row r="4015" spans="1:15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12">
        <f t="shared" si="62"/>
        <v>42051.301192129627</v>
      </c>
      <c r="K4015">
        <v>1421478823</v>
      </c>
      <c r="L4015" t="b">
        <v>0</v>
      </c>
      <c r="M4015">
        <v>2</v>
      </c>
      <c r="N4015" t="b">
        <v>0</v>
      </c>
      <c r="O4015" t="s">
        <v>8269</v>
      </c>
    </row>
    <row r="4016" spans="1:15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12">
        <f t="shared" si="62"/>
        <v>42434.246168981481</v>
      </c>
      <c r="K4016">
        <v>1455861269</v>
      </c>
      <c r="L4016" t="b">
        <v>0</v>
      </c>
      <c r="M4016">
        <v>0</v>
      </c>
      <c r="N4016" t="b">
        <v>0</v>
      </c>
      <c r="O4016" t="s">
        <v>8269</v>
      </c>
    </row>
    <row r="4017" spans="1:15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12">
        <f t="shared" si="62"/>
        <v>42204.780821759261</v>
      </c>
      <c r="K4017">
        <v>1434739463</v>
      </c>
      <c r="L4017" t="b">
        <v>0</v>
      </c>
      <c r="M4017">
        <v>1</v>
      </c>
      <c r="N4017" t="b">
        <v>0</v>
      </c>
      <c r="O4017" t="s">
        <v>8269</v>
      </c>
    </row>
    <row r="4018" spans="1:15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12">
        <f t="shared" si="62"/>
        <v>41899.872685185182</v>
      </c>
      <c r="K4018">
        <v>1408395400</v>
      </c>
      <c r="L4018" t="b">
        <v>0</v>
      </c>
      <c r="M4018">
        <v>7</v>
      </c>
      <c r="N4018" t="b">
        <v>0</v>
      </c>
      <c r="O4018" t="s">
        <v>8269</v>
      </c>
    </row>
    <row r="4019" spans="1:15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12">
        <f t="shared" si="62"/>
        <v>41886.672152777777</v>
      </c>
      <c r="K4019">
        <v>1407254874</v>
      </c>
      <c r="L4019" t="b">
        <v>0</v>
      </c>
      <c r="M4019">
        <v>2</v>
      </c>
      <c r="N4019" t="b">
        <v>0</v>
      </c>
      <c r="O4019" t="s">
        <v>8269</v>
      </c>
    </row>
    <row r="4020" spans="1:15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12">
        <f t="shared" si="62"/>
        <v>42650.91097222222</v>
      </c>
      <c r="K4020">
        <v>1473285108</v>
      </c>
      <c r="L4020" t="b">
        <v>0</v>
      </c>
      <c r="M4020">
        <v>4</v>
      </c>
      <c r="N4020" t="b">
        <v>0</v>
      </c>
      <c r="O4020" t="s">
        <v>8269</v>
      </c>
    </row>
    <row r="4021" spans="1:15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12">
        <f t="shared" si="62"/>
        <v>42475.686111111107</v>
      </c>
      <c r="K4021">
        <v>1455725596</v>
      </c>
      <c r="L4021" t="b">
        <v>0</v>
      </c>
      <c r="M4021">
        <v>4</v>
      </c>
      <c r="N4021" t="b">
        <v>0</v>
      </c>
      <c r="O4021" t="s">
        <v>8269</v>
      </c>
    </row>
    <row r="4022" spans="1:15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12">
        <f t="shared" si="62"/>
        <v>42087.149293981478</v>
      </c>
      <c r="K4022">
        <v>1424579699</v>
      </c>
      <c r="L4022" t="b">
        <v>0</v>
      </c>
      <c r="M4022">
        <v>3</v>
      </c>
      <c r="N4022" t="b">
        <v>0</v>
      </c>
      <c r="O4022" t="s">
        <v>8269</v>
      </c>
    </row>
    <row r="4023" spans="1:15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12">
        <f t="shared" si="62"/>
        <v>41938.911550925928</v>
      </c>
      <c r="K4023">
        <v>1409176358</v>
      </c>
      <c r="L4023" t="b">
        <v>0</v>
      </c>
      <c r="M4023">
        <v>2</v>
      </c>
      <c r="N4023" t="b">
        <v>0</v>
      </c>
      <c r="O4023" t="s">
        <v>8269</v>
      </c>
    </row>
    <row r="4024" spans="1:15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12">
        <f t="shared" si="62"/>
        <v>42036.120833333334</v>
      </c>
      <c r="K4024">
        <v>1418824867</v>
      </c>
      <c r="L4024" t="b">
        <v>0</v>
      </c>
      <c r="M4024">
        <v>197</v>
      </c>
      <c r="N4024" t="b">
        <v>0</v>
      </c>
      <c r="O4024" t="s">
        <v>8269</v>
      </c>
    </row>
    <row r="4025" spans="1:15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12">
        <f t="shared" si="62"/>
        <v>42453.957905092597</v>
      </c>
      <c r="K4025">
        <v>1454975963</v>
      </c>
      <c r="L4025" t="b">
        <v>0</v>
      </c>
      <c r="M4025">
        <v>0</v>
      </c>
      <c r="N4025" t="b">
        <v>0</v>
      </c>
      <c r="O4025" t="s">
        <v>8269</v>
      </c>
    </row>
    <row r="4026" spans="1:15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12">
        <f t="shared" si="62"/>
        <v>42247.670104166667</v>
      </c>
      <c r="K4026">
        <v>1438445097</v>
      </c>
      <c r="L4026" t="b">
        <v>0</v>
      </c>
      <c r="M4026">
        <v>1</v>
      </c>
      <c r="N4026" t="b">
        <v>0</v>
      </c>
      <c r="O4026" t="s">
        <v>8269</v>
      </c>
    </row>
    <row r="4027" spans="1:15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12">
        <f t="shared" si="62"/>
        <v>42211.237685185188</v>
      </c>
      <c r="K4027">
        <v>1432705336</v>
      </c>
      <c r="L4027" t="b">
        <v>0</v>
      </c>
      <c r="M4027">
        <v>4</v>
      </c>
      <c r="N4027" t="b">
        <v>0</v>
      </c>
      <c r="O4027" t="s">
        <v>8269</v>
      </c>
    </row>
    <row r="4028" spans="1:15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12">
        <f t="shared" si="62"/>
        <v>42342.697210648148</v>
      </c>
      <c r="K4028">
        <v>1444059839</v>
      </c>
      <c r="L4028" t="b">
        <v>0</v>
      </c>
      <c r="M4028">
        <v>0</v>
      </c>
      <c r="N4028" t="b">
        <v>0</v>
      </c>
      <c r="O4028" t="s">
        <v>8269</v>
      </c>
    </row>
    <row r="4029" spans="1:15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12">
        <f t="shared" si="62"/>
        <v>42789.041666666672</v>
      </c>
      <c r="K4029">
        <v>1486077481</v>
      </c>
      <c r="L4029" t="b">
        <v>0</v>
      </c>
      <c r="M4029">
        <v>7</v>
      </c>
      <c r="N4029" t="b">
        <v>0</v>
      </c>
      <c r="O4029" t="s">
        <v>8269</v>
      </c>
    </row>
    <row r="4030" spans="1:15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12">
        <f t="shared" si="62"/>
        <v>41795.938657407409</v>
      </c>
      <c r="K4030">
        <v>1399415500</v>
      </c>
      <c r="L4030" t="b">
        <v>0</v>
      </c>
      <c r="M4030">
        <v>11</v>
      </c>
      <c r="N4030" t="b">
        <v>0</v>
      </c>
      <c r="O4030" t="s">
        <v>8269</v>
      </c>
    </row>
    <row r="4031" spans="1:15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12">
        <f t="shared" si="62"/>
        <v>42352.02511574074</v>
      </c>
      <c r="K4031">
        <v>1447461370</v>
      </c>
      <c r="L4031" t="b">
        <v>0</v>
      </c>
      <c r="M4031">
        <v>0</v>
      </c>
      <c r="N4031" t="b">
        <v>0</v>
      </c>
      <c r="O4031" t="s">
        <v>8269</v>
      </c>
    </row>
    <row r="4032" spans="1:15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12">
        <f t="shared" si="62"/>
        <v>42403.78402777778</v>
      </c>
      <c r="K4032">
        <v>1452008599</v>
      </c>
      <c r="L4032" t="b">
        <v>0</v>
      </c>
      <c r="M4032">
        <v>6</v>
      </c>
      <c r="N4032" t="b">
        <v>0</v>
      </c>
      <c r="O4032" t="s">
        <v>8269</v>
      </c>
    </row>
    <row r="4033" spans="1:15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12">
        <f t="shared" si="62"/>
        <v>41991.626898148148</v>
      </c>
      <c r="K4033">
        <v>1414591364</v>
      </c>
      <c r="L4033" t="b">
        <v>0</v>
      </c>
      <c r="M4033">
        <v>0</v>
      </c>
      <c r="N4033" t="b">
        <v>0</v>
      </c>
      <c r="O4033" t="s">
        <v>8269</v>
      </c>
    </row>
    <row r="4034" spans="1:15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12">
        <f t="shared" si="62"/>
        <v>42353.85087962963</v>
      </c>
      <c r="K4034">
        <v>1445023516</v>
      </c>
      <c r="L4034" t="b">
        <v>0</v>
      </c>
      <c r="M4034">
        <v>7</v>
      </c>
      <c r="N4034" t="b">
        <v>0</v>
      </c>
      <c r="O4034" t="s">
        <v>8269</v>
      </c>
    </row>
    <row r="4035" spans="1:15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12">
        <f t="shared" ref="J4035:J4098" si="63">(I4035/86400)+DATE(1970,1,1)</f>
        <v>42645.375</v>
      </c>
      <c r="K4035">
        <v>1472711224</v>
      </c>
      <c r="L4035" t="b">
        <v>0</v>
      </c>
      <c r="M4035">
        <v>94</v>
      </c>
      <c r="N4035" t="b">
        <v>0</v>
      </c>
      <c r="O4035" t="s">
        <v>8269</v>
      </c>
    </row>
    <row r="4036" spans="1:15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12">
        <f t="shared" si="63"/>
        <v>42097.905671296292</v>
      </c>
      <c r="K4036">
        <v>1425509050</v>
      </c>
      <c r="L4036" t="b">
        <v>0</v>
      </c>
      <c r="M4036">
        <v>2</v>
      </c>
      <c r="N4036" t="b">
        <v>0</v>
      </c>
      <c r="O4036" t="s">
        <v>8269</v>
      </c>
    </row>
    <row r="4037" spans="1:15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12">
        <f t="shared" si="63"/>
        <v>41933.882951388892</v>
      </c>
      <c r="K4037">
        <v>1411333887</v>
      </c>
      <c r="L4037" t="b">
        <v>0</v>
      </c>
      <c r="M4037">
        <v>25</v>
      </c>
      <c r="N4037" t="b">
        <v>0</v>
      </c>
      <c r="O4037" t="s">
        <v>8269</v>
      </c>
    </row>
    <row r="4038" spans="1:15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12">
        <f t="shared" si="63"/>
        <v>41821.9375</v>
      </c>
      <c r="K4038">
        <v>1402784964</v>
      </c>
      <c r="L4038" t="b">
        <v>0</v>
      </c>
      <c r="M4038">
        <v>17</v>
      </c>
      <c r="N4038" t="b">
        <v>0</v>
      </c>
      <c r="O4038" t="s">
        <v>8269</v>
      </c>
    </row>
    <row r="4039" spans="1:15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12">
        <f t="shared" si="63"/>
        <v>42514.600694444445</v>
      </c>
      <c r="K4039">
        <v>1462585315</v>
      </c>
      <c r="L4039" t="b">
        <v>0</v>
      </c>
      <c r="M4039">
        <v>2</v>
      </c>
      <c r="N4039" t="b">
        <v>0</v>
      </c>
      <c r="O4039" t="s">
        <v>8269</v>
      </c>
    </row>
    <row r="4040" spans="1:15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12">
        <f t="shared" si="63"/>
        <v>41929.798726851848</v>
      </c>
      <c r="K4040">
        <v>1408389010</v>
      </c>
      <c r="L4040" t="b">
        <v>0</v>
      </c>
      <c r="M4040">
        <v>4</v>
      </c>
      <c r="N4040" t="b">
        <v>0</v>
      </c>
      <c r="O4040" t="s">
        <v>8269</v>
      </c>
    </row>
    <row r="4041" spans="1:15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12">
        <f t="shared" si="63"/>
        <v>42339.249305555553</v>
      </c>
      <c r="K4041">
        <v>1446048367</v>
      </c>
      <c r="L4041" t="b">
        <v>0</v>
      </c>
      <c r="M4041">
        <v>5</v>
      </c>
      <c r="N4041" t="b">
        <v>0</v>
      </c>
      <c r="O4041" t="s">
        <v>8269</v>
      </c>
    </row>
    <row r="4042" spans="1:15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12">
        <f t="shared" si="63"/>
        <v>42203.125</v>
      </c>
      <c r="K4042">
        <v>1432100004</v>
      </c>
      <c r="L4042" t="b">
        <v>0</v>
      </c>
      <c r="M4042">
        <v>2</v>
      </c>
      <c r="N4042" t="b">
        <v>0</v>
      </c>
      <c r="O4042" t="s">
        <v>8269</v>
      </c>
    </row>
    <row r="4043" spans="1:15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12">
        <f t="shared" si="63"/>
        <v>42619.474004629628</v>
      </c>
      <c r="K4043">
        <v>1467976954</v>
      </c>
      <c r="L4043" t="b">
        <v>0</v>
      </c>
      <c r="M4043">
        <v>2</v>
      </c>
      <c r="N4043" t="b">
        <v>0</v>
      </c>
      <c r="O4043" t="s">
        <v>8269</v>
      </c>
    </row>
    <row r="4044" spans="1:15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12">
        <f t="shared" si="63"/>
        <v>42024.802777777775</v>
      </c>
      <c r="K4044">
        <v>1419213664</v>
      </c>
      <c r="L4044" t="b">
        <v>0</v>
      </c>
      <c r="M4044">
        <v>3</v>
      </c>
      <c r="N4044" t="b">
        <v>0</v>
      </c>
      <c r="O4044" t="s">
        <v>8269</v>
      </c>
    </row>
    <row r="4045" spans="1:15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12">
        <f t="shared" si="63"/>
        <v>41963.957465277781</v>
      </c>
      <c r="K4045">
        <v>1415228325</v>
      </c>
      <c r="L4045" t="b">
        <v>0</v>
      </c>
      <c r="M4045">
        <v>0</v>
      </c>
      <c r="N4045" t="b">
        <v>0</v>
      </c>
      <c r="O4045" t="s">
        <v>8269</v>
      </c>
    </row>
    <row r="4046" spans="1:15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12">
        <f t="shared" si="63"/>
        <v>42104.208333333328</v>
      </c>
      <c r="K4046">
        <v>1426050982</v>
      </c>
      <c r="L4046" t="b">
        <v>0</v>
      </c>
      <c r="M4046">
        <v>4</v>
      </c>
      <c r="N4046" t="b">
        <v>0</v>
      </c>
      <c r="O4046" t="s">
        <v>8269</v>
      </c>
    </row>
    <row r="4047" spans="1:15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12">
        <f t="shared" si="63"/>
        <v>41872.201261574075</v>
      </c>
      <c r="K4047">
        <v>1406004589</v>
      </c>
      <c r="L4047" t="b">
        <v>0</v>
      </c>
      <c r="M4047">
        <v>1</v>
      </c>
      <c r="N4047" t="b">
        <v>0</v>
      </c>
      <c r="O4047" t="s">
        <v>8269</v>
      </c>
    </row>
    <row r="4048" spans="1:15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12">
        <f t="shared" si="63"/>
        <v>41934.650578703702</v>
      </c>
      <c r="K4048">
        <v>1411400210</v>
      </c>
      <c r="L4048" t="b">
        <v>0</v>
      </c>
      <c r="M4048">
        <v>12</v>
      </c>
      <c r="N4048" t="b">
        <v>0</v>
      </c>
      <c r="O4048" t="s">
        <v>8269</v>
      </c>
    </row>
    <row r="4049" spans="1:15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12">
        <f t="shared" si="63"/>
        <v>42015.041666666672</v>
      </c>
      <c r="K4049">
        <v>1418862743</v>
      </c>
      <c r="L4049" t="b">
        <v>0</v>
      </c>
      <c r="M4049">
        <v>4</v>
      </c>
      <c r="N4049" t="b">
        <v>0</v>
      </c>
      <c r="O4049" t="s">
        <v>8269</v>
      </c>
    </row>
    <row r="4050" spans="1:15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12">
        <f t="shared" si="63"/>
        <v>42471.467442129629</v>
      </c>
      <c r="K4050">
        <v>1457352787</v>
      </c>
      <c r="L4050" t="b">
        <v>0</v>
      </c>
      <c r="M4050">
        <v>91</v>
      </c>
      <c r="N4050" t="b">
        <v>0</v>
      </c>
      <c r="O4050" t="s">
        <v>8269</v>
      </c>
    </row>
    <row r="4051" spans="1:15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12">
        <f t="shared" si="63"/>
        <v>42199.958506944444</v>
      </c>
      <c r="K4051">
        <v>1434322815</v>
      </c>
      <c r="L4051" t="b">
        <v>0</v>
      </c>
      <c r="M4051">
        <v>1</v>
      </c>
      <c r="N4051" t="b">
        <v>0</v>
      </c>
      <c r="O4051" t="s">
        <v>8269</v>
      </c>
    </row>
    <row r="4052" spans="1:15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12">
        <f t="shared" si="63"/>
        <v>41935.636469907404</v>
      </c>
      <c r="K4052">
        <v>1411485391</v>
      </c>
      <c r="L4052" t="b">
        <v>0</v>
      </c>
      <c r="M4052">
        <v>1</v>
      </c>
      <c r="N4052" t="b">
        <v>0</v>
      </c>
      <c r="O4052" t="s">
        <v>8269</v>
      </c>
    </row>
    <row r="4053" spans="1:15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12">
        <f t="shared" si="63"/>
        <v>41768.286805555559</v>
      </c>
      <c r="K4053">
        <v>1399058797</v>
      </c>
      <c r="L4053" t="b">
        <v>0</v>
      </c>
      <c r="M4053">
        <v>0</v>
      </c>
      <c r="N4053" t="b">
        <v>0</v>
      </c>
      <c r="O4053" t="s">
        <v>8269</v>
      </c>
    </row>
    <row r="4054" spans="1:15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12">
        <f t="shared" si="63"/>
        <v>41925.878657407404</v>
      </c>
      <c r="K4054">
        <v>1408050316</v>
      </c>
      <c r="L4054" t="b">
        <v>0</v>
      </c>
      <c r="M4054">
        <v>13</v>
      </c>
      <c r="N4054" t="b">
        <v>0</v>
      </c>
      <c r="O4054" t="s">
        <v>8269</v>
      </c>
    </row>
    <row r="4055" spans="1:15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12">
        <f t="shared" si="63"/>
        <v>41958.833333333328</v>
      </c>
      <c r="K4055">
        <v>1413477228</v>
      </c>
      <c r="L4055" t="b">
        <v>0</v>
      </c>
      <c r="M4055">
        <v>2</v>
      </c>
      <c r="N4055" t="b">
        <v>0</v>
      </c>
      <c r="O4055" t="s">
        <v>8269</v>
      </c>
    </row>
    <row r="4056" spans="1:15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12">
        <f t="shared" si="63"/>
        <v>42644.166666666672</v>
      </c>
      <c r="K4056">
        <v>1472674285</v>
      </c>
      <c r="L4056" t="b">
        <v>0</v>
      </c>
      <c r="M4056">
        <v>0</v>
      </c>
      <c r="N4056" t="b">
        <v>0</v>
      </c>
      <c r="O4056" t="s">
        <v>8269</v>
      </c>
    </row>
    <row r="4057" spans="1:15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12">
        <f t="shared" si="63"/>
        <v>41809.648506944446</v>
      </c>
      <c r="K4057">
        <v>1400600031</v>
      </c>
      <c r="L4057" t="b">
        <v>0</v>
      </c>
      <c r="M4057">
        <v>21</v>
      </c>
      <c r="N4057" t="b">
        <v>0</v>
      </c>
      <c r="O4057" t="s">
        <v>8269</v>
      </c>
    </row>
    <row r="4058" spans="1:15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12">
        <f t="shared" si="63"/>
        <v>42554.832638888889</v>
      </c>
      <c r="K4058">
        <v>1465856639</v>
      </c>
      <c r="L4058" t="b">
        <v>0</v>
      </c>
      <c r="M4058">
        <v>9</v>
      </c>
      <c r="N4058" t="b">
        <v>0</v>
      </c>
      <c r="O4058" t="s">
        <v>8269</v>
      </c>
    </row>
    <row r="4059" spans="1:15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12">
        <f t="shared" si="63"/>
        <v>42333.958333333328</v>
      </c>
      <c r="K4059">
        <v>1446506080</v>
      </c>
      <c r="L4059" t="b">
        <v>0</v>
      </c>
      <c r="M4059">
        <v>6</v>
      </c>
      <c r="N4059" t="b">
        <v>0</v>
      </c>
      <c r="O4059" t="s">
        <v>8269</v>
      </c>
    </row>
    <row r="4060" spans="1:15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12">
        <f t="shared" si="63"/>
        <v>42461.165972222225</v>
      </c>
      <c r="K4060">
        <v>1458178044</v>
      </c>
      <c r="L4060" t="b">
        <v>0</v>
      </c>
      <c r="M4060">
        <v>4</v>
      </c>
      <c r="N4060" t="b">
        <v>0</v>
      </c>
      <c r="O4060" t="s">
        <v>8269</v>
      </c>
    </row>
    <row r="4061" spans="1:15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12">
        <f t="shared" si="63"/>
        <v>41898.125</v>
      </c>
      <c r="K4061">
        <v>1408116152</v>
      </c>
      <c r="L4061" t="b">
        <v>0</v>
      </c>
      <c r="M4061">
        <v>7</v>
      </c>
      <c r="N4061" t="b">
        <v>0</v>
      </c>
      <c r="O4061" t="s">
        <v>8269</v>
      </c>
    </row>
    <row r="4062" spans="1:15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12">
        <f t="shared" si="63"/>
        <v>41813.666666666664</v>
      </c>
      <c r="K4062">
        <v>1400604056</v>
      </c>
      <c r="L4062" t="b">
        <v>0</v>
      </c>
      <c r="M4062">
        <v>5</v>
      </c>
      <c r="N4062" t="b">
        <v>0</v>
      </c>
      <c r="O4062" t="s">
        <v>8269</v>
      </c>
    </row>
    <row r="4063" spans="1:15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12">
        <f t="shared" si="63"/>
        <v>42481.099803240737</v>
      </c>
      <c r="K4063">
        <v>1456025023</v>
      </c>
      <c r="L4063" t="b">
        <v>0</v>
      </c>
      <c r="M4063">
        <v>0</v>
      </c>
      <c r="N4063" t="b">
        <v>0</v>
      </c>
      <c r="O4063" t="s">
        <v>8269</v>
      </c>
    </row>
    <row r="4064" spans="1:15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12">
        <f t="shared" si="63"/>
        <v>42553.739212962959</v>
      </c>
      <c r="K4064">
        <v>1464889468</v>
      </c>
      <c r="L4064" t="b">
        <v>0</v>
      </c>
      <c r="M4064">
        <v>3</v>
      </c>
      <c r="N4064" t="b">
        <v>0</v>
      </c>
      <c r="O4064" t="s">
        <v>8269</v>
      </c>
    </row>
    <row r="4065" spans="1:15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12">
        <f t="shared" si="63"/>
        <v>41817.681527777779</v>
      </c>
      <c r="K4065">
        <v>1401294084</v>
      </c>
      <c r="L4065" t="b">
        <v>0</v>
      </c>
      <c r="M4065">
        <v>9</v>
      </c>
      <c r="N4065" t="b">
        <v>0</v>
      </c>
      <c r="O4065" t="s">
        <v>8269</v>
      </c>
    </row>
    <row r="4066" spans="1:15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12">
        <f t="shared" si="63"/>
        <v>42123.588263888887</v>
      </c>
      <c r="K4066">
        <v>1427724426</v>
      </c>
      <c r="L4066" t="b">
        <v>0</v>
      </c>
      <c r="M4066">
        <v>6</v>
      </c>
      <c r="N4066" t="b">
        <v>0</v>
      </c>
      <c r="O4066" t="s">
        <v>8269</v>
      </c>
    </row>
    <row r="4067" spans="1:15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12">
        <f t="shared" si="63"/>
        <v>41863.951516203706</v>
      </c>
      <c r="K4067">
        <v>1405291811</v>
      </c>
      <c r="L4067" t="b">
        <v>0</v>
      </c>
      <c r="M4067">
        <v>4</v>
      </c>
      <c r="N4067" t="b">
        <v>0</v>
      </c>
      <c r="O4067" t="s">
        <v>8269</v>
      </c>
    </row>
    <row r="4068" spans="1:15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12">
        <f t="shared" si="63"/>
        <v>42509.039212962962</v>
      </c>
      <c r="K4068">
        <v>1461027388</v>
      </c>
      <c r="L4068" t="b">
        <v>0</v>
      </c>
      <c r="M4068">
        <v>1</v>
      </c>
      <c r="N4068" t="b">
        <v>0</v>
      </c>
      <c r="O4068" t="s">
        <v>8269</v>
      </c>
    </row>
    <row r="4069" spans="1:15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12">
        <f t="shared" si="63"/>
        <v>42275.117476851854</v>
      </c>
      <c r="K4069">
        <v>1439952550</v>
      </c>
      <c r="L4069" t="b">
        <v>0</v>
      </c>
      <c r="M4069">
        <v>17</v>
      </c>
      <c r="N4069" t="b">
        <v>0</v>
      </c>
      <c r="O4069" t="s">
        <v>8269</v>
      </c>
    </row>
    <row r="4070" spans="1:15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12">
        <f t="shared" si="63"/>
        <v>42748.961805555555</v>
      </c>
      <c r="K4070">
        <v>1481756855</v>
      </c>
      <c r="L4070" t="b">
        <v>0</v>
      </c>
      <c r="M4070">
        <v>1</v>
      </c>
      <c r="N4070" t="b">
        <v>0</v>
      </c>
      <c r="O4070" t="s">
        <v>8269</v>
      </c>
    </row>
    <row r="4071" spans="1:15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12">
        <f t="shared" si="63"/>
        <v>42063.5</v>
      </c>
      <c r="K4071">
        <v>1421596356</v>
      </c>
      <c r="L4071" t="b">
        <v>0</v>
      </c>
      <c r="M4071">
        <v>13</v>
      </c>
      <c r="N4071" t="b">
        <v>0</v>
      </c>
      <c r="O4071" t="s">
        <v>8269</v>
      </c>
    </row>
    <row r="4072" spans="1:15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12">
        <f t="shared" si="63"/>
        <v>42064.125</v>
      </c>
      <c r="K4072">
        <v>1422374420</v>
      </c>
      <c r="L4072" t="b">
        <v>0</v>
      </c>
      <c r="M4072">
        <v>6</v>
      </c>
      <c r="N4072" t="b">
        <v>0</v>
      </c>
      <c r="O4072" t="s">
        <v>8269</v>
      </c>
    </row>
    <row r="4073" spans="1:15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12">
        <f t="shared" si="63"/>
        <v>42730.804756944446</v>
      </c>
      <c r="K4073">
        <v>1480187931</v>
      </c>
      <c r="L4073" t="b">
        <v>0</v>
      </c>
      <c r="M4073">
        <v>0</v>
      </c>
      <c r="N4073" t="b">
        <v>0</v>
      </c>
      <c r="O4073" t="s">
        <v>8269</v>
      </c>
    </row>
    <row r="4074" spans="1:15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12">
        <f t="shared" si="63"/>
        <v>41872.77443287037</v>
      </c>
      <c r="K4074">
        <v>1403462111</v>
      </c>
      <c r="L4074" t="b">
        <v>0</v>
      </c>
      <c r="M4074">
        <v>2</v>
      </c>
      <c r="N4074" t="b">
        <v>0</v>
      </c>
      <c r="O4074" t="s">
        <v>8269</v>
      </c>
    </row>
    <row r="4075" spans="1:15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12">
        <f t="shared" si="63"/>
        <v>42133.166666666672</v>
      </c>
      <c r="K4075">
        <v>1426407426</v>
      </c>
      <c r="L4075" t="b">
        <v>0</v>
      </c>
      <c r="M4075">
        <v>2</v>
      </c>
      <c r="N4075" t="b">
        <v>0</v>
      </c>
      <c r="O4075" t="s">
        <v>8269</v>
      </c>
    </row>
    <row r="4076" spans="1:15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12">
        <f t="shared" si="63"/>
        <v>42313.594618055555</v>
      </c>
      <c r="K4076">
        <v>1444137375</v>
      </c>
      <c r="L4076" t="b">
        <v>0</v>
      </c>
      <c r="M4076">
        <v>21</v>
      </c>
      <c r="N4076" t="b">
        <v>0</v>
      </c>
      <c r="O4076" t="s">
        <v>8269</v>
      </c>
    </row>
    <row r="4077" spans="1:15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12">
        <f t="shared" si="63"/>
        <v>41820.727777777778</v>
      </c>
      <c r="K4077">
        <v>1400547969</v>
      </c>
      <c r="L4077" t="b">
        <v>0</v>
      </c>
      <c r="M4077">
        <v>13</v>
      </c>
      <c r="N4077" t="b">
        <v>0</v>
      </c>
      <c r="O4077" t="s">
        <v>8269</v>
      </c>
    </row>
    <row r="4078" spans="1:15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12">
        <f t="shared" si="63"/>
        <v>41933.827083333337</v>
      </c>
      <c r="K4078">
        <v>1411499149</v>
      </c>
      <c r="L4078" t="b">
        <v>0</v>
      </c>
      <c r="M4078">
        <v>0</v>
      </c>
      <c r="N4078" t="b">
        <v>0</v>
      </c>
      <c r="O4078" t="s">
        <v>8269</v>
      </c>
    </row>
    <row r="4079" spans="1:15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12">
        <f t="shared" si="63"/>
        <v>42725.7105787037</v>
      </c>
      <c r="K4079">
        <v>1479747794</v>
      </c>
      <c r="L4079" t="b">
        <v>0</v>
      </c>
      <c r="M4079">
        <v>6</v>
      </c>
      <c r="N4079" t="b">
        <v>0</v>
      </c>
      <c r="O4079" t="s">
        <v>8269</v>
      </c>
    </row>
    <row r="4080" spans="1:15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12">
        <f t="shared" si="63"/>
        <v>42762.787523148145</v>
      </c>
      <c r="K4080">
        <v>1482951242</v>
      </c>
      <c r="L4080" t="b">
        <v>0</v>
      </c>
      <c r="M4080">
        <v>0</v>
      </c>
      <c r="N4080" t="b">
        <v>0</v>
      </c>
      <c r="O4080" t="s">
        <v>8269</v>
      </c>
    </row>
    <row r="4081" spans="1:15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12">
        <f t="shared" si="63"/>
        <v>42540.938900462963</v>
      </c>
      <c r="K4081">
        <v>1463783521</v>
      </c>
      <c r="L4081" t="b">
        <v>0</v>
      </c>
      <c r="M4081">
        <v>1</v>
      </c>
      <c r="N4081" t="b">
        <v>0</v>
      </c>
      <c r="O4081" t="s">
        <v>8269</v>
      </c>
    </row>
    <row r="4082" spans="1:15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12">
        <f t="shared" si="63"/>
        <v>42535.787499999999</v>
      </c>
      <c r="K4082">
        <v>1463849116</v>
      </c>
      <c r="L4082" t="b">
        <v>0</v>
      </c>
      <c r="M4082">
        <v>0</v>
      </c>
      <c r="N4082" t="b">
        <v>0</v>
      </c>
      <c r="O4082" t="s">
        <v>8269</v>
      </c>
    </row>
    <row r="4083" spans="1:15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12">
        <f t="shared" si="63"/>
        <v>42071.539641203708</v>
      </c>
      <c r="K4083">
        <v>1423231025</v>
      </c>
      <c r="L4083" t="b">
        <v>0</v>
      </c>
      <c r="M4083">
        <v>12</v>
      </c>
      <c r="N4083" t="b">
        <v>0</v>
      </c>
      <c r="O4083" t="s">
        <v>8269</v>
      </c>
    </row>
    <row r="4084" spans="1:15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12">
        <f t="shared" si="63"/>
        <v>42322.958333333328</v>
      </c>
      <c r="K4084">
        <v>1446179553</v>
      </c>
      <c r="L4084" t="b">
        <v>0</v>
      </c>
      <c r="M4084">
        <v>2</v>
      </c>
      <c r="N4084" t="b">
        <v>0</v>
      </c>
      <c r="O4084" t="s">
        <v>8269</v>
      </c>
    </row>
    <row r="4085" spans="1:15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12">
        <f t="shared" si="63"/>
        <v>42383.761759259258</v>
      </c>
      <c r="K4085">
        <v>1450203416</v>
      </c>
      <c r="L4085" t="b">
        <v>0</v>
      </c>
      <c r="M4085">
        <v>6</v>
      </c>
      <c r="N4085" t="b">
        <v>0</v>
      </c>
      <c r="O4085" t="s">
        <v>8269</v>
      </c>
    </row>
    <row r="4086" spans="1:15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12">
        <f t="shared" si="63"/>
        <v>42652.436412037037</v>
      </c>
      <c r="K4086">
        <v>1473416906</v>
      </c>
      <c r="L4086" t="b">
        <v>0</v>
      </c>
      <c r="M4086">
        <v>1</v>
      </c>
      <c r="N4086" t="b">
        <v>0</v>
      </c>
      <c r="O4086" t="s">
        <v>8269</v>
      </c>
    </row>
    <row r="4087" spans="1:15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12">
        <f t="shared" si="63"/>
        <v>42087.165972222225</v>
      </c>
      <c r="K4087">
        <v>1424701775</v>
      </c>
      <c r="L4087" t="b">
        <v>0</v>
      </c>
      <c r="M4087">
        <v>1</v>
      </c>
      <c r="N4087" t="b">
        <v>0</v>
      </c>
      <c r="O4087" t="s">
        <v>8269</v>
      </c>
    </row>
    <row r="4088" spans="1:15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12">
        <f t="shared" si="63"/>
        <v>42329.166666666672</v>
      </c>
      <c r="K4088">
        <v>1445985299</v>
      </c>
      <c r="L4088" t="b">
        <v>0</v>
      </c>
      <c r="M4088">
        <v>5</v>
      </c>
      <c r="N4088" t="b">
        <v>0</v>
      </c>
      <c r="O4088" t="s">
        <v>8269</v>
      </c>
    </row>
    <row r="4089" spans="1:15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12">
        <f t="shared" si="63"/>
        <v>42568.742893518516</v>
      </c>
      <c r="K4089">
        <v>1466185786</v>
      </c>
      <c r="L4089" t="b">
        <v>0</v>
      </c>
      <c r="M4089">
        <v>0</v>
      </c>
      <c r="N4089" t="b">
        <v>0</v>
      </c>
      <c r="O4089" t="s">
        <v>8269</v>
      </c>
    </row>
    <row r="4090" spans="1:15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12">
        <f t="shared" si="63"/>
        <v>42020.43472222222</v>
      </c>
      <c r="K4090">
        <v>1418827324</v>
      </c>
      <c r="L4090" t="b">
        <v>0</v>
      </c>
      <c r="M4090">
        <v>3</v>
      </c>
      <c r="N4090" t="b">
        <v>0</v>
      </c>
      <c r="O4090" t="s">
        <v>8269</v>
      </c>
    </row>
    <row r="4091" spans="1:15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12">
        <f t="shared" si="63"/>
        <v>42155.732638888891</v>
      </c>
      <c r="K4091">
        <v>1430242488</v>
      </c>
      <c r="L4091" t="b">
        <v>0</v>
      </c>
      <c r="M4091">
        <v>8</v>
      </c>
      <c r="N4091" t="b">
        <v>0</v>
      </c>
      <c r="O4091" t="s">
        <v>8269</v>
      </c>
    </row>
    <row r="4092" spans="1:15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12">
        <f t="shared" si="63"/>
        <v>42223.625</v>
      </c>
      <c r="K4092">
        <v>1437754137</v>
      </c>
      <c r="L4092" t="b">
        <v>0</v>
      </c>
      <c r="M4092">
        <v>3</v>
      </c>
      <c r="N4092" t="b">
        <v>0</v>
      </c>
      <c r="O4092" t="s">
        <v>8269</v>
      </c>
    </row>
    <row r="4093" spans="1:15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12">
        <f t="shared" si="63"/>
        <v>42020.506377314814</v>
      </c>
      <c r="K4093">
        <v>1418818151</v>
      </c>
      <c r="L4093" t="b">
        <v>0</v>
      </c>
      <c r="M4093">
        <v>8</v>
      </c>
      <c r="N4093" t="b">
        <v>0</v>
      </c>
      <c r="O4093" t="s">
        <v>8269</v>
      </c>
    </row>
    <row r="4094" spans="1:15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12">
        <f t="shared" si="63"/>
        <v>42099.153321759259</v>
      </c>
      <c r="K4094">
        <v>1423024847</v>
      </c>
      <c r="L4094" t="b">
        <v>0</v>
      </c>
      <c r="M4094">
        <v>1</v>
      </c>
      <c r="N4094" t="b">
        <v>0</v>
      </c>
      <c r="O4094" t="s">
        <v>8269</v>
      </c>
    </row>
    <row r="4095" spans="1:15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12">
        <f t="shared" si="63"/>
        <v>42238.815891203703</v>
      </c>
      <c r="K4095">
        <v>1435088093</v>
      </c>
      <c r="L4095" t="b">
        <v>0</v>
      </c>
      <c r="M4095">
        <v>4</v>
      </c>
      <c r="N4095" t="b">
        <v>0</v>
      </c>
      <c r="O4095" t="s">
        <v>8269</v>
      </c>
    </row>
    <row r="4096" spans="1:15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12">
        <f t="shared" si="63"/>
        <v>41934.207638888889</v>
      </c>
      <c r="K4096">
        <v>1410141900</v>
      </c>
      <c r="L4096" t="b">
        <v>0</v>
      </c>
      <c r="M4096">
        <v>8</v>
      </c>
      <c r="N4096" t="b">
        <v>0</v>
      </c>
      <c r="O4096" t="s">
        <v>8269</v>
      </c>
    </row>
    <row r="4097" spans="1:15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12">
        <f t="shared" si="63"/>
        <v>42723.031828703708</v>
      </c>
      <c r="K4097">
        <v>1479516350</v>
      </c>
      <c r="L4097" t="b">
        <v>0</v>
      </c>
      <c r="M4097">
        <v>1</v>
      </c>
      <c r="N4097" t="b">
        <v>0</v>
      </c>
      <c r="O4097" t="s">
        <v>8269</v>
      </c>
    </row>
    <row r="4098" spans="1:15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12">
        <f t="shared" si="63"/>
        <v>42794.368750000001</v>
      </c>
      <c r="K4098">
        <v>1484484219</v>
      </c>
      <c r="L4098" t="b">
        <v>0</v>
      </c>
      <c r="M4098">
        <v>5</v>
      </c>
      <c r="N4098" t="b">
        <v>0</v>
      </c>
      <c r="O4098" t="s">
        <v>8269</v>
      </c>
    </row>
    <row r="4099" spans="1:15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12">
        <f t="shared" ref="J4099:J4115" si="64">(I4099/86400)+DATE(1970,1,1)</f>
        <v>42400.996527777781</v>
      </c>
      <c r="K4099">
        <v>1449431237</v>
      </c>
      <c r="L4099" t="b">
        <v>0</v>
      </c>
      <c r="M4099">
        <v>0</v>
      </c>
      <c r="N4099" t="b">
        <v>0</v>
      </c>
      <c r="O4099" t="s">
        <v>8269</v>
      </c>
    </row>
    <row r="4100" spans="1:15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12">
        <f t="shared" si="64"/>
        <v>42525.722187499996</v>
      </c>
      <c r="K4100">
        <v>1462468797</v>
      </c>
      <c r="L4100" t="b">
        <v>0</v>
      </c>
      <c r="M4100">
        <v>0</v>
      </c>
      <c r="N4100" t="b">
        <v>0</v>
      </c>
      <c r="O4100" t="s">
        <v>8269</v>
      </c>
    </row>
    <row r="4101" spans="1:15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12">
        <f t="shared" si="64"/>
        <v>42615.850381944445</v>
      </c>
      <c r="K4101">
        <v>1468959873</v>
      </c>
      <c r="L4101" t="b">
        <v>0</v>
      </c>
      <c r="M4101">
        <v>1</v>
      </c>
      <c r="N4101" t="b">
        <v>0</v>
      </c>
      <c r="O4101" t="s">
        <v>8269</v>
      </c>
    </row>
    <row r="4102" spans="1:15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12">
        <f t="shared" si="64"/>
        <v>41937.124884259261</v>
      </c>
      <c r="K4102">
        <v>1413341990</v>
      </c>
      <c r="L4102" t="b">
        <v>0</v>
      </c>
      <c r="M4102">
        <v>0</v>
      </c>
      <c r="N4102" t="b">
        <v>0</v>
      </c>
      <c r="O4102" t="s">
        <v>8269</v>
      </c>
    </row>
    <row r="4103" spans="1:15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12">
        <f t="shared" si="64"/>
        <v>42760.903726851851</v>
      </c>
      <c r="K4103">
        <v>1482788482</v>
      </c>
      <c r="L4103" t="b">
        <v>0</v>
      </c>
      <c r="M4103">
        <v>0</v>
      </c>
      <c r="N4103" t="b">
        <v>0</v>
      </c>
      <c r="O4103" t="s">
        <v>8269</v>
      </c>
    </row>
    <row r="4104" spans="1:15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12">
        <f t="shared" si="64"/>
        <v>42505.848067129627</v>
      </c>
      <c r="K4104">
        <v>1460751673</v>
      </c>
      <c r="L4104" t="b">
        <v>0</v>
      </c>
      <c r="M4104">
        <v>6</v>
      </c>
      <c r="N4104" t="b">
        <v>0</v>
      </c>
      <c r="O4104" t="s">
        <v>8269</v>
      </c>
    </row>
    <row r="4105" spans="1:15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12">
        <f t="shared" si="64"/>
        <v>42242.772222222222</v>
      </c>
      <c r="K4105">
        <v>1435953566</v>
      </c>
      <c r="L4105" t="b">
        <v>0</v>
      </c>
      <c r="M4105">
        <v>6</v>
      </c>
      <c r="N4105" t="b">
        <v>0</v>
      </c>
      <c r="O4105" t="s">
        <v>8269</v>
      </c>
    </row>
    <row r="4106" spans="1:15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12">
        <f t="shared" si="64"/>
        <v>42670.278171296297</v>
      </c>
      <c r="K4106">
        <v>1474958434</v>
      </c>
      <c r="L4106" t="b">
        <v>0</v>
      </c>
      <c r="M4106">
        <v>14</v>
      </c>
      <c r="N4106" t="b">
        <v>0</v>
      </c>
      <c r="O4106" t="s">
        <v>8269</v>
      </c>
    </row>
    <row r="4107" spans="1:15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12">
        <f t="shared" si="64"/>
        <v>42730.010520833333</v>
      </c>
      <c r="K4107">
        <v>1479860109</v>
      </c>
      <c r="L4107" t="b">
        <v>0</v>
      </c>
      <c r="M4107">
        <v>6</v>
      </c>
      <c r="N4107" t="b">
        <v>0</v>
      </c>
      <c r="O4107" t="s">
        <v>8269</v>
      </c>
    </row>
    <row r="4108" spans="1:15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12">
        <f t="shared" si="64"/>
        <v>42096.041666666672</v>
      </c>
      <c r="K4108">
        <v>1424221866</v>
      </c>
      <c r="L4108" t="b">
        <v>0</v>
      </c>
      <c r="M4108">
        <v>33</v>
      </c>
      <c r="N4108" t="b">
        <v>0</v>
      </c>
      <c r="O4108" t="s">
        <v>8269</v>
      </c>
    </row>
    <row r="4109" spans="1:15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12">
        <f t="shared" si="64"/>
        <v>41906.916678240741</v>
      </c>
      <c r="K4109">
        <v>1409608801</v>
      </c>
      <c r="L4109" t="b">
        <v>0</v>
      </c>
      <c r="M4109">
        <v>4</v>
      </c>
      <c r="N4109" t="b">
        <v>0</v>
      </c>
      <c r="O4109" t="s">
        <v>8269</v>
      </c>
    </row>
    <row r="4110" spans="1:15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12">
        <f t="shared" si="64"/>
        <v>42797.208333333328</v>
      </c>
      <c r="K4110">
        <v>1485909937</v>
      </c>
      <c r="L4110" t="b">
        <v>0</v>
      </c>
      <c r="M4110">
        <v>1</v>
      </c>
      <c r="N4110" t="b">
        <v>0</v>
      </c>
      <c r="O4110" t="s">
        <v>8269</v>
      </c>
    </row>
    <row r="4111" spans="1:15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12">
        <f t="shared" si="64"/>
        <v>42337.581064814818</v>
      </c>
      <c r="K4111">
        <v>1446209804</v>
      </c>
      <c r="L4111" t="b">
        <v>0</v>
      </c>
      <c r="M4111">
        <v>0</v>
      </c>
      <c r="N4111" t="b">
        <v>0</v>
      </c>
      <c r="O4111" t="s">
        <v>8269</v>
      </c>
    </row>
    <row r="4112" spans="1:15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12">
        <f t="shared" si="64"/>
        <v>42572.626747685186</v>
      </c>
      <c r="K4112">
        <v>1463929351</v>
      </c>
      <c r="L4112" t="b">
        <v>0</v>
      </c>
      <c r="M4112">
        <v>6</v>
      </c>
      <c r="N4112" t="b">
        <v>0</v>
      </c>
      <c r="O4112" t="s">
        <v>8269</v>
      </c>
    </row>
    <row r="4113" spans="1:15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12">
        <f t="shared" si="64"/>
        <v>42059.135879629626</v>
      </c>
      <c r="K4113">
        <v>1422155740</v>
      </c>
      <c r="L4113" t="b">
        <v>0</v>
      </c>
      <c r="M4113">
        <v>6</v>
      </c>
      <c r="N4113" t="b">
        <v>0</v>
      </c>
      <c r="O4113" t="s">
        <v>8269</v>
      </c>
    </row>
    <row r="4114" spans="1:15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12">
        <f t="shared" si="64"/>
        <v>42428</v>
      </c>
      <c r="K4114">
        <v>1454280186</v>
      </c>
      <c r="L4114" t="b">
        <v>0</v>
      </c>
      <c r="M4114">
        <v>1</v>
      </c>
      <c r="N4114" t="b">
        <v>0</v>
      </c>
      <c r="O4114" t="s">
        <v>8269</v>
      </c>
    </row>
    <row r="4115" spans="1:15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12">
        <f t="shared" si="64"/>
        <v>42377.273611111115</v>
      </c>
      <c r="K4115">
        <v>1450619123</v>
      </c>
      <c r="L4115" t="b">
        <v>0</v>
      </c>
      <c r="M4115">
        <v>3</v>
      </c>
      <c r="N4115" t="b">
        <v>0</v>
      </c>
      <c r="O4115" t="s">
        <v>8269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44CF-374E-480B-97F0-A11D3EC4BC9B}">
  <dimension ref="A2:E19"/>
  <sheetViews>
    <sheetView workbookViewId="0">
      <selection activeCell="E23" sqref="E23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2" spans="1:5" x14ac:dyDescent="0.3">
      <c r="A2" s="9" t="s">
        <v>8307</v>
      </c>
      <c r="B2" t="s">
        <v>8306</v>
      </c>
    </row>
    <row r="3" spans="1:5" x14ac:dyDescent="0.3">
      <c r="A3" s="9" t="s">
        <v>8326</v>
      </c>
      <c r="B3" t="s">
        <v>8312</v>
      </c>
    </row>
    <row r="5" spans="1:5" x14ac:dyDescent="0.3">
      <c r="A5" s="9" t="s">
        <v>8311</v>
      </c>
      <c r="B5" s="9" t="s">
        <v>8308</v>
      </c>
    </row>
    <row r="6" spans="1:5" x14ac:dyDescent="0.3">
      <c r="A6" s="9" t="s">
        <v>8310</v>
      </c>
      <c r="B6" t="s">
        <v>8218</v>
      </c>
      <c r="C6" t="s">
        <v>8220</v>
      </c>
      <c r="D6" t="s">
        <v>8219</v>
      </c>
      <c r="E6" t="s">
        <v>8309</v>
      </c>
    </row>
    <row r="7" spans="1:5" x14ac:dyDescent="0.3">
      <c r="A7" s="13" t="s">
        <v>8314</v>
      </c>
      <c r="B7" s="11">
        <v>56</v>
      </c>
      <c r="C7" s="11">
        <v>33</v>
      </c>
      <c r="D7" s="11">
        <v>7</v>
      </c>
      <c r="E7" s="11">
        <v>96</v>
      </c>
    </row>
    <row r="8" spans="1:5" x14ac:dyDescent="0.3">
      <c r="A8" s="13" t="s">
        <v>8315</v>
      </c>
      <c r="B8" s="11">
        <v>71</v>
      </c>
      <c r="C8" s="11">
        <v>39</v>
      </c>
      <c r="D8" s="11">
        <v>3</v>
      </c>
      <c r="E8" s="11">
        <v>113</v>
      </c>
    </row>
    <row r="9" spans="1:5" x14ac:dyDescent="0.3">
      <c r="A9" s="13" t="s">
        <v>8316</v>
      </c>
      <c r="B9" s="11">
        <v>56</v>
      </c>
      <c r="C9" s="11">
        <v>33</v>
      </c>
      <c r="D9" s="11">
        <v>3</v>
      </c>
      <c r="E9" s="11">
        <v>92</v>
      </c>
    </row>
    <row r="10" spans="1:5" x14ac:dyDescent="0.3">
      <c r="A10" s="13" t="s">
        <v>8317</v>
      </c>
      <c r="B10" s="11">
        <v>71</v>
      </c>
      <c r="C10" s="11">
        <v>40</v>
      </c>
      <c r="D10" s="11">
        <v>2</v>
      </c>
      <c r="E10" s="11">
        <v>113</v>
      </c>
    </row>
    <row r="11" spans="1:5" x14ac:dyDescent="0.3">
      <c r="A11" s="13" t="s">
        <v>8318</v>
      </c>
      <c r="B11" s="11">
        <v>111</v>
      </c>
      <c r="C11" s="11">
        <v>52</v>
      </c>
      <c r="D11" s="11">
        <v>3</v>
      </c>
      <c r="E11" s="11">
        <v>166</v>
      </c>
    </row>
    <row r="12" spans="1:5" x14ac:dyDescent="0.3">
      <c r="A12" s="13" t="s">
        <v>8319</v>
      </c>
      <c r="B12" s="11">
        <v>100</v>
      </c>
      <c r="C12" s="11">
        <v>49</v>
      </c>
      <c r="D12" s="11">
        <v>4</v>
      </c>
      <c r="E12" s="11">
        <v>153</v>
      </c>
    </row>
    <row r="13" spans="1:5" x14ac:dyDescent="0.3">
      <c r="A13" s="13" t="s">
        <v>8320</v>
      </c>
      <c r="B13" s="11">
        <v>87</v>
      </c>
      <c r="C13" s="11">
        <v>50</v>
      </c>
      <c r="D13" s="11">
        <v>1</v>
      </c>
      <c r="E13" s="11">
        <v>138</v>
      </c>
    </row>
    <row r="14" spans="1:5" x14ac:dyDescent="0.3">
      <c r="A14" s="13" t="s">
        <v>8321</v>
      </c>
      <c r="B14" s="11">
        <v>72</v>
      </c>
      <c r="C14" s="11">
        <v>47</v>
      </c>
      <c r="D14" s="11">
        <v>4</v>
      </c>
      <c r="E14" s="11">
        <v>123</v>
      </c>
    </row>
    <row r="15" spans="1:5" x14ac:dyDescent="0.3">
      <c r="A15" s="13" t="s">
        <v>8322</v>
      </c>
      <c r="B15" s="11">
        <v>59</v>
      </c>
      <c r="C15" s="11">
        <v>34</v>
      </c>
      <c r="D15" s="11">
        <v>4</v>
      </c>
      <c r="E15" s="11">
        <v>97</v>
      </c>
    </row>
    <row r="16" spans="1:5" x14ac:dyDescent="0.3">
      <c r="A16" s="13" t="s">
        <v>8323</v>
      </c>
      <c r="B16" s="11">
        <v>65</v>
      </c>
      <c r="C16" s="11">
        <v>50</v>
      </c>
      <c r="D16" s="11"/>
      <c r="E16" s="11">
        <v>115</v>
      </c>
    </row>
    <row r="17" spans="1:5" x14ac:dyDescent="0.3">
      <c r="A17" s="13" t="s">
        <v>8324</v>
      </c>
      <c r="B17" s="11">
        <v>54</v>
      </c>
      <c r="C17" s="11">
        <v>31</v>
      </c>
      <c r="D17" s="11">
        <v>3</v>
      </c>
      <c r="E17" s="11">
        <v>88</v>
      </c>
    </row>
    <row r="18" spans="1:5" x14ac:dyDescent="0.3">
      <c r="A18" s="13" t="s">
        <v>8325</v>
      </c>
      <c r="B18" s="11">
        <v>37</v>
      </c>
      <c r="C18" s="11">
        <v>35</v>
      </c>
      <c r="D18" s="11">
        <v>3</v>
      </c>
      <c r="E18" s="11">
        <v>75</v>
      </c>
    </row>
    <row r="19" spans="1:5" x14ac:dyDescent="0.3">
      <c r="A19" s="13" t="s">
        <v>8309</v>
      </c>
      <c r="B19" s="11">
        <v>839</v>
      </c>
      <c r="C19" s="11">
        <v>493</v>
      </c>
      <c r="D19" s="11">
        <v>37</v>
      </c>
      <c r="E19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71F4-00A6-47BD-89C1-BD6E534B3E1C}">
  <dimension ref="A1:E14"/>
  <sheetViews>
    <sheetView topLeftCell="A13" workbookViewId="0">
      <selection activeCell="C36" sqref="C36"/>
    </sheetView>
  </sheetViews>
  <sheetFormatPr defaultRowHeight="14.4" x14ac:dyDescent="0.3"/>
  <cols>
    <col min="1" max="1" width="16.88671875" bestFit="1" customWidth="1"/>
    <col min="2" max="2" width="26.44140625" style="16" bestFit="1" customWidth="1"/>
    <col min="3" max="3" width="22.5546875" style="16" bestFit="1" customWidth="1"/>
    <col min="4" max="4" width="25.44140625" style="16" bestFit="1" customWidth="1"/>
    <col min="5" max="5" width="8.88671875" style="16"/>
  </cols>
  <sheetData>
    <row r="1" spans="1:4" x14ac:dyDescent="0.3">
      <c r="A1" s="9" t="s">
        <v>8310</v>
      </c>
      <c r="B1" s="16" t="s">
        <v>8347</v>
      </c>
      <c r="C1" s="16" t="s">
        <v>8348</v>
      </c>
      <c r="D1" s="16" t="s">
        <v>8349</v>
      </c>
    </row>
    <row r="2" spans="1:4" x14ac:dyDescent="0.3">
      <c r="A2" s="10" t="s">
        <v>8337</v>
      </c>
      <c r="B2" s="16">
        <v>0.75806451612903225</v>
      </c>
      <c r="C2" s="16">
        <v>0.24193548387096775</v>
      </c>
      <c r="D2" s="16">
        <v>0</v>
      </c>
    </row>
    <row r="3" spans="1:4" x14ac:dyDescent="0.3">
      <c r="A3" s="10" t="s">
        <v>8335</v>
      </c>
      <c r="B3" s="16">
        <v>0.72659176029962547</v>
      </c>
      <c r="C3" s="16">
        <v>0.27340823970037453</v>
      </c>
      <c r="D3" s="16">
        <v>0</v>
      </c>
    </row>
    <row r="4" spans="1:4" x14ac:dyDescent="0.3">
      <c r="A4" s="10" t="s">
        <v>8336</v>
      </c>
      <c r="B4" s="16">
        <v>0.55029585798816572</v>
      </c>
      <c r="C4" s="16">
        <v>0.44970414201183434</v>
      </c>
      <c r="D4" s="16">
        <v>0</v>
      </c>
    </row>
    <row r="5" spans="1:4" x14ac:dyDescent="0.3">
      <c r="A5" s="10" t="s">
        <v>8338</v>
      </c>
      <c r="B5" s="16">
        <v>0.54166666666666663</v>
      </c>
      <c r="C5" s="16">
        <v>0.45833333333333331</v>
      </c>
      <c r="D5" s="16">
        <v>0</v>
      </c>
    </row>
    <row r="6" spans="1:4" x14ac:dyDescent="0.3">
      <c r="A6" s="10" t="s">
        <v>8339</v>
      </c>
      <c r="B6" s="16">
        <v>0.5</v>
      </c>
      <c r="C6" s="16">
        <v>0.5</v>
      </c>
      <c r="D6" s="16">
        <v>0</v>
      </c>
    </row>
    <row r="7" spans="1:4" x14ac:dyDescent="0.3">
      <c r="A7" s="10" t="s">
        <v>8340</v>
      </c>
      <c r="B7" s="16">
        <v>0.45</v>
      </c>
      <c r="C7" s="16">
        <v>0.55000000000000004</v>
      </c>
      <c r="D7" s="16">
        <v>0</v>
      </c>
    </row>
    <row r="8" spans="1:4" x14ac:dyDescent="0.3">
      <c r="A8" s="10" t="s">
        <v>8341</v>
      </c>
      <c r="B8" s="16">
        <v>0.2</v>
      </c>
      <c r="C8" s="16">
        <v>0.8</v>
      </c>
      <c r="D8" s="16">
        <v>0</v>
      </c>
    </row>
    <row r="9" spans="1:4" x14ac:dyDescent="0.3">
      <c r="A9" s="10" t="s">
        <v>8342</v>
      </c>
      <c r="B9" s="16">
        <v>0.27272727272727271</v>
      </c>
      <c r="C9" s="16">
        <v>0.72727272727272729</v>
      </c>
      <c r="D9" s="16">
        <v>0</v>
      </c>
    </row>
    <row r="10" spans="1:4" x14ac:dyDescent="0.3">
      <c r="A10" s="10" t="s">
        <v>8343</v>
      </c>
      <c r="B10" s="16">
        <v>0.66666666666666663</v>
      </c>
      <c r="C10" s="16">
        <v>0.33333333333333331</v>
      </c>
      <c r="D10" s="16">
        <v>0</v>
      </c>
    </row>
    <row r="11" spans="1:4" x14ac:dyDescent="0.3">
      <c r="A11" s="10" t="s">
        <v>8344</v>
      </c>
      <c r="B11" s="16">
        <v>0.66666666666666663</v>
      </c>
      <c r="C11" s="16">
        <v>0.33333333333333331</v>
      </c>
      <c r="D11" s="16">
        <v>0</v>
      </c>
    </row>
    <row r="12" spans="1:4" x14ac:dyDescent="0.3">
      <c r="A12" s="10" t="s">
        <v>8345</v>
      </c>
      <c r="B12" s="16">
        <v>0</v>
      </c>
      <c r="C12" s="16">
        <v>1</v>
      </c>
      <c r="D12" s="16">
        <v>0</v>
      </c>
    </row>
    <row r="13" spans="1:4" x14ac:dyDescent="0.3">
      <c r="A13" s="10" t="s">
        <v>8346</v>
      </c>
      <c r="B13" s="16">
        <v>0.16666666666666666</v>
      </c>
      <c r="C13" s="16">
        <v>0.83333333333333337</v>
      </c>
      <c r="D13" s="16">
        <v>0</v>
      </c>
    </row>
    <row r="14" spans="1:4" hidden="1" x14ac:dyDescent="0.3">
      <c r="A14" s="10" t="s">
        <v>8309</v>
      </c>
      <c r="B14" s="16">
        <v>5.4993460738107638</v>
      </c>
      <c r="C14" s="16">
        <v>6.5006539261892362</v>
      </c>
      <c r="D14" s="16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112A-B294-4E1C-96B6-EF8D5740B350}">
  <dimension ref="A1:H13"/>
  <sheetViews>
    <sheetView workbookViewId="0">
      <selection activeCell="H23" sqref="H23"/>
    </sheetView>
  </sheetViews>
  <sheetFormatPr defaultColWidth="16.33203125" defaultRowHeight="14.4" x14ac:dyDescent="0.3"/>
  <cols>
    <col min="6" max="7" width="16.33203125" style="15"/>
  </cols>
  <sheetData>
    <row r="1" spans="1:8" x14ac:dyDescent="0.3">
      <c r="A1" t="s">
        <v>8327</v>
      </c>
      <c r="B1" t="s">
        <v>8328</v>
      </c>
      <c r="C1" t="s">
        <v>8329</v>
      </c>
      <c r="D1" t="s">
        <v>8330</v>
      </c>
      <c r="E1" t="s">
        <v>8331</v>
      </c>
      <c r="F1" s="15" t="s">
        <v>8332</v>
      </c>
      <c r="G1" s="15" t="s">
        <v>8333</v>
      </c>
      <c r="H1" t="s">
        <v>8334</v>
      </c>
    </row>
    <row r="2" spans="1:8" x14ac:dyDescent="0.3">
      <c r="A2" s="14" t="s">
        <v>8337</v>
      </c>
      <c r="B2" t="e">
        <f>COUNTIFS(#REF!,"&lt;1000",#REF!,"successful",#REF!,"plays")</f>
        <v>#REF!</v>
      </c>
      <c r="C2" t="e">
        <f>COUNTIFS(#REF!,"&lt;1000",#REF!,"Failed",#REF!,"plays")</f>
        <v>#REF!</v>
      </c>
      <c r="D2" t="e">
        <f>COUNTIFS(#REF!,"&lt;1000",#REF!,"Canceled",#REF!,"plays")</f>
        <v>#REF!</v>
      </c>
      <c r="E2" t="e">
        <f>SUM(B2:D2)</f>
        <v>#REF!</v>
      </c>
      <c r="F2" s="15">
        <f>IFERROR(B2/E2,0)</f>
        <v>0</v>
      </c>
      <c r="G2" s="15">
        <f>IFERROR(C2/E2,0)</f>
        <v>0</v>
      </c>
      <c r="H2">
        <f>IFERROR((D2/E2),0)</f>
        <v>0</v>
      </c>
    </row>
    <row r="3" spans="1:8" x14ac:dyDescent="0.3">
      <c r="A3" s="14" t="s">
        <v>8335</v>
      </c>
      <c r="B3" s="14" t="e">
        <f>COUNTIFS(#REF!,"&gt;=1000",#REF!,"&lt;=4999",#REF!,"successful",#REF!,"plays")</f>
        <v>#REF!</v>
      </c>
      <c r="C3" t="e">
        <f>COUNTIFS(#REF!,"&gt;=1000",#REF!,"&lt;=4999",#REF!,"failed",#REF!,"plays")</f>
        <v>#REF!</v>
      </c>
      <c r="D3" t="e">
        <f>COUNTIFS(#REF!,"&gt;=1000",#REF!,"&lt;=4999",#REF!,"Canceled",#REF!,"plays")</f>
        <v>#REF!</v>
      </c>
      <c r="E3" t="e">
        <f t="shared" ref="E3:E13" si="0">SUM(B3:D3)</f>
        <v>#REF!</v>
      </c>
      <c r="F3" s="15">
        <f t="shared" ref="F3:F13" si="1">IFERROR(B3/E3,0)</f>
        <v>0</v>
      </c>
      <c r="G3" s="15">
        <f t="shared" ref="G3:G13" si="2">IFERROR(C3/E3,0)</f>
        <v>0</v>
      </c>
      <c r="H3">
        <f t="shared" ref="H3:H13" si="3">IFERROR((D3/E3),0)</f>
        <v>0</v>
      </c>
    </row>
    <row r="4" spans="1:8" x14ac:dyDescent="0.3">
      <c r="A4" s="14" t="s">
        <v>8336</v>
      </c>
      <c r="B4" s="14" t="e">
        <f>COUNTIFS(#REF!,"&gt;=5000",#REF!,"&lt;=9999",#REF!,"successful",#REF!,"plays")</f>
        <v>#REF!</v>
      </c>
      <c r="C4" t="e">
        <f>COUNTIFS(#REF!,"&gt;=5000",#REF!,"&lt;=9999",#REF!,"failed",#REF!,"plays")</f>
        <v>#REF!</v>
      </c>
      <c r="D4" t="e">
        <f>COUNTIFS(#REF!,"&gt;=5000",#REF!,"&lt;=9999",#REF!,"Canceled",#REF!,"plays")</f>
        <v>#REF!</v>
      </c>
      <c r="E4" t="e">
        <f t="shared" si="0"/>
        <v>#REF!</v>
      </c>
      <c r="F4" s="15">
        <f t="shared" si="1"/>
        <v>0</v>
      </c>
      <c r="G4" s="15">
        <f t="shared" si="2"/>
        <v>0</v>
      </c>
      <c r="H4">
        <f t="shared" si="3"/>
        <v>0</v>
      </c>
    </row>
    <row r="5" spans="1:8" x14ac:dyDescent="0.3">
      <c r="A5" s="14" t="s">
        <v>8338</v>
      </c>
      <c r="B5" s="14" t="e">
        <f>COUNTIFS(#REF!,"&gt;=10000",#REF!,"&lt;=14999",#REF!,"successful",#REF!,"plays")</f>
        <v>#REF!</v>
      </c>
      <c r="C5" t="e">
        <f>COUNTIFS(#REF!,"&gt;=10000",#REF!,"&lt;=14999",#REF!,"failed",#REF!,"plays")</f>
        <v>#REF!</v>
      </c>
      <c r="D5" t="e">
        <f>COUNTIFS(#REF!,"&gt;=10000",#REF!,"&lt;=14999",#REF!,"Canceled",#REF!,"plays")</f>
        <v>#REF!</v>
      </c>
      <c r="E5" t="e">
        <f t="shared" si="0"/>
        <v>#REF!</v>
      </c>
      <c r="F5" s="15">
        <f t="shared" si="1"/>
        <v>0</v>
      </c>
      <c r="G5" s="15">
        <f t="shared" si="2"/>
        <v>0</v>
      </c>
      <c r="H5">
        <f t="shared" si="3"/>
        <v>0</v>
      </c>
    </row>
    <row r="6" spans="1:8" x14ac:dyDescent="0.3">
      <c r="A6" s="14" t="s">
        <v>8339</v>
      </c>
      <c r="B6" s="14" t="e">
        <f>COUNTIFS(#REF!,"&gt;=15000",#REF!,"&lt;=19999",#REF!,"successful",#REF!,"plays")</f>
        <v>#REF!</v>
      </c>
      <c r="C6" t="e">
        <f>COUNTIFS(#REF!,"&gt;=15000",#REF!,"&lt;=19999",#REF!,"failed",#REF!,"plays")</f>
        <v>#REF!</v>
      </c>
      <c r="D6" t="e">
        <f>COUNTIFS(#REF!,"&gt;=15000",#REF!,"&lt;=19999",#REF!,"Canceled",#REF!,"plays")</f>
        <v>#REF!</v>
      </c>
      <c r="E6" t="e">
        <f t="shared" si="0"/>
        <v>#REF!</v>
      </c>
      <c r="F6" s="15">
        <f t="shared" si="1"/>
        <v>0</v>
      </c>
      <c r="G6" s="15">
        <f t="shared" si="2"/>
        <v>0</v>
      </c>
      <c r="H6">
        <f t="shared" si="3"/>
        <v>0</v>
      </c>
    </row>
    <row r="7" spans="1:8" x14ac:dyDescent="0.3">
      <c r="A7" s="14" t="s">
        <v>8340</v>
      </c>
      <c r="B7" s="14" t="e">
        <f>COUNTIFS(#REF!,"&gt;=20000",#REF!,"&lt;=24999",#REF!,"successful",#REF!,"plays")</f>
        <v>#REF!</v>
      </c>
      <c r="C7" t="e">
        <f>COUNTIFS(#REF!,"&gt;=20000",#REF!,"&lt;=24999",#REF!,"failed",#REF!,"plays")</f>
        <v>#REF!</v>
      </c>
      <c r="D7" t="e">
        <f>COUNTIFS(#REF!,"&gt;=20000",#REF!,"&lt;=24999",#REF!,"Canceled",#REF!,"plays")</f>
        <v>#REF!</v>
      </c>
      <c r="E7" t="e">
        <f t="shared" si="0"/>
        <v>#REF!</v>
      </c>
      <c r="F7" s="15">
        <f t="shared" si="1"/>
        <v>0</v>
      </c>
      <c r="G7" s="15">
        <f t="shared" si="2"/>
        <v>0</v>
      </c>
      <c r="H7">
        <f t="shared" si="3"/>
        <v>0</v>
      </c>
    </row>
    <row r="8" spans="1:8" x14ac:dyDescent="0.3">
      <c r="A8" s="14" t="s">
        <v>8341</v>
      </c>
      <c r="B8" s="14" t="e">
        <f>COUNTIFS(#REF!,"&gt;=25000",#REF!,"&lt;=29999",#REF!,"successful",#REF!,"plays")</f>
        <v>#REF!</v>
      </c>
      <c r="C8" t="e">
        <f>COUNTIFS(#REF!,"&gt;=25000",#REF!,"&lt;=29999",#REF!,"failed",#REF!,"plays")</f>
        <v>#REF!</v>
      </c>
      <c r="D8" t="e">
        <f>COUNTIFS(#REF!,"&gt;=25000",#REF!,"&lt;=29999",#REF!,"Canceled",#REF!,"plays")</f>
        <v>#REF!</v>
      </c>
      <c r="E8" t="e">
        <f t="shared" si="0"/>
        <v>#REF!</v>
      </c>
      <c r="F8" s="15">
        <f t="shared" si="1"/>
        <v>0</v>
      </c>
      <c r="G8" s="15">
        <f t="shared" si="2"/>
        <v>0</v>
      </c>
      <c r="H8">
        <f t="shared" si="3"/>
        <v>0</v>
      </c>
    </row>
    <row r="9" spans="1:8" x14ac:dyDescent="0.3">
      <c r="A9" s="14" t="s">
        <v>8342</v>
      </c>
      <c r="B9" s="14" t="e">
        <f>COUNTIFS(#REF!,"&gt;=30000",#REF!,"&lt;=34999",#REF!,"successful",#REF!,"plays")</f>
        <v>#REF!</v>
      </c>
      <c r="C9" t="e">
        <f>COUNTIFS(#REF!,"&gt;=30000",#REF!,"&lt;=34999",#REF!,"failed",#REF!,"plays")</f>
        <v>#REF!</v>
      </c>
      <c r="D9" t="e">
        <f>COUNTIFS(#REF!,"&gt;=30000",#REF!,"&lt;=34999",#REF!,"Canceled",#REF!,"plays")</f>
        <v>#REF!</v>
      </c>
      <c r="E9" t="e">
        <f t="shared" si="0"/>
        <v>#REF!</v>
      </c>
      <c r="F9" s="15">
        <f t="shared" si="1"/>
        <v>0</v>
      </c>
      <c r="G9" s="15">
        <f t="shared" si="2"/>
        <v>0</v>
      </c>
      <c r="H9">
        <f t="shared" si="3"/>
        <v>0</v>
      </c>
    </row>
    <row r="10" spans="1:8" x14ac:dyDescent="0.3">
      <c r="A10" s="14" t="s">
        <v>8343</v>
      </c>
      <c r="B10" s="14" t="e">
        <f>COUNTIFS(#REF!,"&gt;=35000",#REF!,"&lt;=39999",#REF!,"successful",#REF!,"plays")</f>
        <v>#REF!</v>
      </c>
      <c r="C10" t="e">
        <f>COUNTIFS(#REF!,"&gt;=35000",#REF!,"&lt;=39999",#REF!,"failed",#REF!,"plays")</f>
        <v>#REF!</v>
      </c>
      <c r="D10" t="e">
        <f>COUNTIFS(#REF!,"&gt;=35000",#REF!,"&lt;=39999",#REF!,"Canceled",#REF!,"plays")</f>
        <v>#REF!</v>
      </c>
      <c r="E10" t="e">
        <f t="shared" si="0"/>
        <v>#REF!</v>
      </c>
      <c r="F10" s="15">
        <f t="shared" si="1"/>
        <v>0</v>
      </c>
      <c r="G10" s="15">
        <f t="shared" si="2"/>
        <v>0</v>
      </c>
      <c r="H10">
        <f t="shared" si="3"/>
        <v>0</v>
      </c>
    </row>
    <row r="11" spans="1:8" x14ac:dyDescent="0.3">
      <c r="A11" s="14" t="s">
        <v>8344</v>
      </c>
      <c r="B11" s="14" t="e">
        <f>COUNTIFS(#REF!,"&gt;=40000",#REF!,"&lt;=44999",#REF!,"successful",#REF!,"plays")</f>
        <v>#REF!</v>
      </c>
      <c r="C11" t="e">
        <f>COUNTIFS(#REF!,"&gt;=40000",#REF!,"&lt;=44999",#REF!,"failed",#REF!,"plays")</f>
        <v>#REF!</v>
      </c>
      <c r="D11" t="e">
        <f>COUNTIFS(#REF!,"&gt;=40000",#REF!,"&lt;=44999",#REF!,"Canceled",#REF!,"plays")</f>
        <v>#REF!</v>
      </c>
      <c r="E11" t="e">
        <f t="shared" si="0"/>
        <v>#REF!</v>
      </c>
      <c r="F11" s="15">
        <f t="shared" si="1"/>
        <v>0</v>
      </c>
      <c r="G11" s="15">
        <f t="shared" si="2"/>
        <v>0</v>
      </c>
      <c r="H11">
        <f t="shared" si="3"/>
        <v>0</v>
      </c>
    </row>
    <row r="12" spans="1:8" x14ac:dyDescent="0.3">
      <c r="A12" s="14" t="s">
        <v>8345</v>
      </c>
      <c r="B12" s="14" t="e">
        <f>COUNTIFS(#REF!,"&gt;=45000",#REF!,"&lt;=49999",#REF!,"successful",#REF!,"plays")</f>
        <v>#REF!</v>
      </c>
      <c r="C12" t="e">
        <f>COUNTIFS(#REF!,"&gt;=45000",#REF!,"&lt;=49999",#REF!,"failed",#REF!,"plays")</f>
        <v>#REF!</v>
      </c>
      <c r="D12" t="e">
        <f>COUNTIFS(#REF!,"&gt;=45000",#REF!,"&lt;=49999",#REF!,"Canceled",#REF!,"plays")</f>
        <v>#REF!</v>
      </c>
      <c r="E12" t="e">
        <f t="shared" si="0"/>
        <v>#REF!</v>
      </c>
      <c r="F12" s="15">
        <f t="shared" si="1"/>
        <v>0</v>
      </c>
      <c r="G12" s="15">
        <f t="shared" si="2"/>
        <v>0</v>
      </c>
      <c r="H12">
        <f t="shared" si="3"/>
        <v>0</v>
      </c>
    </row>
    <row r="13" spans="1:8" x14ac:dyDescent="0.3">
      <c r="A13" s="14" t="s">
        <v>8346</v>
      </c>
      <c r="B13" t="e">
        <f>COUNTIFS(#REF!,"&gt;50000",#REF!,"successful",#REF!,"plays")</f>
        <v>#REF!</v>
      </c>
      <c r="C13" t="e">
        <f>COUNTIFS(#REF!,"&gt;50000",#REF!,"failed",#REF!,"plays")</f>
        <v>#REF!</v>
      </c>
      <c r="D13" t="e">
        <f>COUNTIFS(#REF!,"&gt;50000",#REF!,"Canceled",#REF!,"plays")</f>
        <v>#REF!</v>
      </c>
      <c r="E13" t="e">
        <f t="shared" si="0"/>
        <v>#REF!</v>
      </c>
      <c r="F13" s="15">
        <f t="shared" si="1"/>
        <v>0</v>
      </c>
      <c r="G13" s="15">
        <f t="shared" si="2"/>
        <v>0</v>
      </c>
      <c r="H13">
        <f t="shared" si="3"/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KickStarter_Original</vt:lpstr>
      <vt:lpstr>Theater_Outcomes_VS_Launch</vt:lpstr>
      <vt:lpstr>Outcome_VS_Goal</vt:lpstr>
      <vt:lpstr>Kickstarter_Challenge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Grace Marshall</cp:lastModifiedBy>
  <dcterms:created xsi:type="dcterms:W3CDTF">2017-04-20T15:17:24Z</dcterms:created>
  <dcterms:modified xsi:type="dcterms:W3CDTF">2021-10-31T23:16:15Z</dcterms:modified>
</cp:coreProperties>
</file>