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week-ten/"/>
    </mc:Choice>
  </mc:AlternateContent>
  <xr:revisionPtr revIDLastSave="79" documentId="8_{E26B1D8D-8632-4105-91C3-BB762D40D477}" xr6:coauthVersionLast="47" xr6:coauthVersionMax="47" xr10:uidLastSave="{BE52F2CE-E570-4F00-AD5D-876935140E83}"/>
  <bookViews>
    <workbookView xWindow="-120" yWindow="-120" windowWidth="29040" windowHeight="15840" activeTab="3" xr2:uid="{00000000-000D-0000-FFFF-FFFF00000000}"/>
  </bookViews>
  <sheets>
    <sheet name="engineering words" sheetId="1" r:id="rId1"/>
    <sheet name="engineering numbers" sheetId="2" r:id="rId2"/>
    <sheet name="design words" sheetId="3" r:id="rId3"/>
    <sheet name="design number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5" l="1"/>
  <c r="B21" i="5"/>
  <c r="B19" i="5"/>
  <c r="C19" i="5"/>
  <c r="C16" i="5"/>
  <c r="B16" i="5"/>
  <c r="E11" i="5"/>
  <c r="C27" i="4"/>
  <c r="C26" i="4"/>
  <c r="B26" i="4"/>
  <c r="D31" i="4" s="1"/>
  <c r="A15" i="4"/>
  <c r="A17" i="2"/>
  <c r="A11" i="2"/>
  <c r="B8" i="2"/>
  <c r="C8" i="2" s="1"/>
  <c r="B22" i="2" s="1"/>
  <c r="C7" i="2"/>
  <c r="B21" i="2" s="1"/>
  <c r="A5" i="2"/>
  <c r="A1" i="2"/>
  <c r="B23" i="2" l="1"/>
  <c r="B25" i="2" s="1"/>
  <c r="B26" i="2" s="1"/>
  <c r="A11" i="1" s="1"/>
  <c r="D30" i="4"/>
  <c r="B27" i="4"/>
</calcChain>
</file>

<file path=xl/sharedStrings.xml><?xml version="1.0" encoding="utf-8"?>
<sst xmlns="http://schemas.openxmlformats.org/spreadsheetml/2006/main" count="100" uniqueCount="78">
  <si>
    <t>1. What are the different states the device can be in?</t>
  </si>
  <si>
    <t>Wordy can be on (display showing) or sleeping (processor asleep, accelerometer set interrupt/wake it).</t>
  </si>
  <si>
    <t>2. How much will your device be in each state?</t>
  </si>
  <si>
    <t>My goal is for the ring to be on for 5-10s every five minutes. Sometimes it will be on more, as I play with it a lot. More often it will be sleeping, such as left on a table overnight.</t>
  </si>
  <si>
    <t>3. How much current is used in each state?</t>
  </si>
  <si>
    <t>Using a DVM in current sensing mode to measure the current in each state.</t>
  </si>
  <si>
    <t>4. How long will the device last given a 40mAh battery?</t>
  </si>
  <si>
    <t>days</t>
  </si>
  <si>
    <t>on</t>
  </si>
  <si>
    <t>asleep</t>
  </si>
  <si>
    <t>seconds</t>
  </si>
  <si>
    <t>proportion of time in each state</t>
  </si>
  <si>
    <t>current reading</t>
  </si>
  <si>
    <t>mA</t>
  </si>
  <si>
    <t>battery size</t>
  </si>
  <si>
    <t>mAh</t>
  </si>
  <si>
    <t>power used in</t>
  </si>
  <si>
    <t xml:space="preserve"> mA * proportion time spent in mode</t>
  </si>
  <si>
    <t>TOTAL</t>
  </si>
  <si>
    <t>mA Total</t>
  </si>
  <si>
    <t>hours of use</t>
  </si>
  <si>
    <t>days of use</t>
  </si>
  <si>
    <t>1. How big of a battery can we fit in the housing? Is there a maximum cost?</t>
  </si>
  <si>
    <t>11mm x 4 mm, $5</t>
  </si>
  <si>
    <t>2. How long must the unit work between charging?</t>
  </si>
  <si>
    <t>At least 24 hours, preferably 48 hours for nightly charging with the occasional missed charge cycle.</t>
  </si>
  <si>
    <t>3. What are the estimated pieces of the system?</t>
  </si>
  <si>
    <t>MicroView, accelerometer, battery</t>
  </si>
  <si>
    <t>4. Can we build this?</t>
  </si>
  <si>
    <t>As long as the screen is only on about 5% of the time</t>
  </si>
  <si>
    <t>11mm x 4mm</t>
  </si>
  <si>
    <t>Searching for these parameters leads to a 40mAh battery that is 11.5 x 3.2 and costs $4.50 (single quantities)</t>
  </si>
  <si>
    <t>https://www.sparkfun.com/products/13852</t>
  </si>
  <si>
    <t>mAh battery</t>
  </si>
  <si>
    <t>Volt</t>
  </si>
  <si>
    <t>Goal time</t>
  </si>
  <si>
    <t>hours</t>
  </si>
  <si>
    <t>System can average this much current: 
(battery mAh) / (hours)</t>
  </si>
  <si>
    <t>What parts do we expect to use and how much current do they consume?</t>
  </si>
  <si>
    <t>On</t>
  </si>
  <si>
    <t>Asleep</t>
  </si>
  <si>
    <t>3.3V-16V in</t>
  </si>
  <si>
    <t>MicroView</t>
  </si>
  <si>
    <t>https://www.sparkfun.com/products/12923
https://cdn.sparkfun.com/datasheets/Dev/Arduino/Other/MicroView.pdf</t>
  </si>
  <si>
    <t xml:space="preserve">  Voltage regulators</t>
  </si>
  <si>
    <t>https://assets.maxlinear.com/web/documents/spx3819.pdf</t>
  </si>
  <si>
    <t xml:space="preserve">  Voltage reg: MIC5205</t>
  </si>
  <si>
    <t>https://ww1.microchip.com/downloads/en/DeviceDoc/20005785A.pdf</t>
  </si>
  <si>
    <t xml:space="preserve">  ATMega328</t>
  </si>
  <si>
    <t>https://ww1.microchip.com/downloads/en/DeviceDoc/ATmega48A-PA-88A-PA-168A-PA-328-P-DS-DS40002061B.pdf</t>
  </si>
  <si>
    <t xml:space="preserve">  OLED</t>
  </si>
  <si>
    <t>estimate</t>
  </si>
  <si>
    <t>MMA8451 accel</t>
  </si>
  <si>
    <t>https://cdn-shop.adafruit.com/datasheets/MMA8451Q-1.pdf</t>
  </si>
  <si>
    <t>Total</t>
  </si>
  <si>
    <t>Battery can last approx</t>
  </si>
  <si>
    <t>What is the average current consumption given different on-time percents?</t>
  </si>
  <si>
    <t>%</t>
  </si>
  <si>
    <t>mA / hour</t>
  </si>
  <si>
    <t>Can we build this?</t>
  </si>
  <si>
    <t>Power sleep values per unit</t>
  </si>
  <si>
    <t>STM32F411CE</t>
  </si>
  <si>
    <t>Fully On</t>
  </si>
  <si>
    <t>Figures in mA</t>
  </si>
  <si>
    <t>Sleep mode</t>
  </si>
  <si>
    <t>Assumptions</t>
  </si>
  <si>
    <t>1. All Periphers on</t>
  </si>
  <si>
    <t>2. HIS, PLL ON</t>
  </si>
  <si>
    <t xml:space="preserve">Stop mode </t>
  </si>
  <si>
    <t>Standby</t>
  </si>
  <si>
    <t>50% brightness</t>
  </si>
  <si>
    <t>Fuel Guage</t>
  </si>
  <si>
    <t>MPU6050</t>
  </si>
  <si>
    <t>Idle</t>
  </si>
  <si>
    <t>operating</t>
  </si>
  <si>
    <t>Neo Pixel (assume 1 face)</t>
  </si>
  <si>
    <t>Battery (mAh)</t>
  </si>
  <si>
    <t>Duration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</si>
</sst>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4" borderId="0" xfId="0" applyFont="1" applyFill="1"/>
    <xf numFmtId="0" fontId="2" fillId="0" borderId="0" xfId="0" applyFont="1" applyAlignment="1"/>
    <xf numFmtId="0" fontId="1" fillId="3" borderId="0" xfId="0" applyFont="1" applyFill="1"/>
    <xf numFmtId="0" fontId="1" fillId="5" borderId="0" xfId="0" applyFont="1" applyFill="1" applyAlignment="1">
      <alignment wrapText="1"/>
    </xf>
    <xf numFmtId="0" fontId="1" fillId="0" borderId="0" xfId="0" applyFont="1" applyAlignment="1"/>
    <xf numFmtId="164" fontId="1" fillId="2" borderId="0" xfId="0" applyNumberFormat="1" applyFont="1" applyFill="1" applyAlignment="1"/>
    <xf numFmtId="0" fontId="3" fillId="0" borderId="0" xfId="0" applyFont="1" applyAlignment="1"/>
    <xf numFmtId="0" fontId="1" fillId="6" borderId="0" xfId="0" applyFont="1" applyFill="1" applyAlignment="1"/>
    <xf numFmtId="0" fontId="2" fillId="0" borderId="0" xfId="0" applyFont="1" applyAlignment="1"/>
    <xf numFmtId="0" fontId="1" fillId="5" borderId="0" xfId="0" applyFont="1" applyFill="1"/>
    <xf numFmtId="0" fontId="1" fillId="5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5" borderId="0" xfId="0" applyFont="1" applyFill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1.microchip.com/downloads/en/DeviceDoc/20005785A.pdf" TargetMode="External"/><Relationship Id="rId2" Type="http://schemas.openxmlformats.org/officeDocument/2006/relationships/hyperlink" Target="https://assets.maxlinear.com/web/documents/spx3819.pdf" TargetMode="External"/><Relationship Id="rId1" Type="http://schemas.openxmlformats.org/officeDocument/2006/relationships/hyperlink" Target="https://www.sparkfun.com/products/13852" TargetMode="External"/><Relationship Id="rId5" Type="http://schemas.openxmlformats.org/officeDocument/2006/relationships/hyperlink" Target="https://cdn-shop.adafruit.com/datasheets/MMA8451Q-1.pdf" TargetMode="External"/><Relationship Id="rId4" Type="http://schemas.openxmlformats.org/officeDocument/2006/relationships/hyperlink" Target="https://ww1.microchip.com/downloads/en/DeviceDoc/ATmega48A-PA-88A-PA-168A-PA-328-P-DS-DS40002061B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selection activeCell="C13" sqref="C13"/>
    </sheetView>
  </sheetViews>
  <sheetFormatPr defaultColWidth="12.5703125" defaultRowHeight="15.75" customHeight="1" x14ac:dyDescent="0.2"/>
  <cols>
    <col min="1" max="1" width="76" customWidth="1"/>
  </cols>
  <sheetData>
    <row r="1" spans="1:2" ht="12.75" x14ac:dyDescent="0.2">
      <c r="A1" s="1" t="s">
        <v>0</v>
      </c>
    </row>
    <row r="2" spans="1:2" ht="25.5" x14ac:dyDescent="0.2">
      <c r="A2" s="2" t="s">
        <v>1</v>
      </c>
    </row>
    <row r="3" spans="1:2" ht="15.75" customHeight="1" x14ac:dyDescent="0.2">
      <c r="A3" s="3"/>
    </row>
    <row r="4" spans="1:2" ht="12.75" x14ac:dyDescent="0.2">
      <c r="A4" s="1" t="s">
        <v>2</v>
      </c>
    </row>
    <row r="5" spans="1:2" ht="38.25" x14ac:dyDescent="0.2">
      <c r="A5" s="2" t="s">
        <v>3</v>
      </c>
    </row>
    <row r="6" spans="1:2" ht="15.75" customHeight="1" x14ac:dyDescent="0.2">
      <c r="A6" s="3"/>
    </row>
    <row r="7" spans="1:2" ht="15.75" customHeight="1" x14ac:dyDescent="0.2">
      <c r="A7" s="1" t="s">
        <v>4</v>
      </c>
    </row>
    <row r="8" spans="1:2" ht="15.75" customHeight="1" x14ac:dyDescent="0.2">
      <c r="A8" s="2" t="s">
        <v>5</v>
      </c>
    </row>
    <row r="10" spans="1:2" ht="15.75" customHeight="1" x14ac:dyDescent="0.2">
      <c r="A10" s="1" t="s">
        <v>6</v>
      </c>
    </row>
    <row r="11" spans="1:2" ht="15.75" customHeight="1" x14ac:dyDescent="0.2">
      <c r="A11" s="4">
        <f>'engineering numbers'!B26</f>
        <v>4.9836601307189543</v>
      </c>
      <c r="B11" s="5" t="s">
        <v>7</v>
      </c>
    </row>
    <row r="12" spans="1:2" ht="15.75" customHeight="1" x14ac:dyDescent="0.2">
      <c r="A12" s="3"/>
    </row>
    <row r="13" spans="1:2" ht="15.75" customHeight="1" x14ac:dyDescent="0.2">
      <c r="A13" s="3"/>
    </row>
    <row r="14" spans="1:2" ht="15.75" customHeight="1" x14ac:dyDescent="0.2">
      <c r="A14" s="3"/>
    </row>
    <row r="15" spans="1:2" ht="15.75" customHeight="1" x14ac:dyDescent="0.2">
      <c r="A15" s="3"/>
    </row>
    <row r="16" spans="1:2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defaultColWidth="12.5703125" defaultRowHeight="15.75" customHeight="1" x14ac:dyDescent="0.2"/>
  <cols>
    <col min="1" max="1" width="10.28515625" customWidth="1"/>
  </cols>
  <sheetData>
    <row r="1" spans="1:3" ht="15.75" customHeight="1" x14ac:dyDescent="0.2">
      <c r="A1" s="5" t="str">
        <f>'engineering words'!A1</f>
        <v>1. What are the different states the device can be in?</v>
      </c>
    </row>
    <row r="2" spans="1:3" ht="15.75" customHeight="1" x14ac:dyDescent="0.2">
      <c r="A2" s="6" t="s">
        <v>8</v>
      </c>
    </row>
    <row r="3" spans="1:3" ht="15.75" customHeight="1" x14ac:dyDescent="0.2">
      <c r="A3" s="6" t="s">
        <v>9</v>
      </c>
    </row>
    <row r="5" spans="1:3" ht="15.75" customHeight="1" x14ac:dyDescent="0.2">
      <c r="A5" s="5" t="str">
        <f>'engineering words'!A4</f>
        <v>2. How much will your device be in each state?</v>
      </c>
    </row>
    <row r="6" spans="1:3" ht="15.75" customHeight="1" x14ac:dyDescent="0.2">
      <c r="B6" s="5" t="s">
        <v>10</v>
      </c>
      <c r="C6" s="5" t="s">
        <v>11</v>
      </c>
    </row>
    <row r="7" spans="1:3" ht="15.75" customHeight="1" x14ac:dyDescent="0.2">
      <c r="A7" s="5" t="s">
        <v>8</v>
      </c>
      <c r="B7" s="6">
        <v>5</v>
      </c>
      <c r="C7" s="5">
        <f>B7/(SUM(B7:B8))</f>
        <v>1.6393442622950821E-2</v>
      </c>
    </row>
    <row r="8" spans="1:3" ht="15.75" customHeight="1" x14ac:dyDescent="0.2">
      <c r="A8" s="5" t="s">
        <v>9</v>
      </c>
      <c r="B8" s="7">
        <f>60*5</f>
        <v>300</v>
      </c>
      <c r="C8" s="8">
        <f>B8/(SUM(B7:B8))</f>
        <v>0.98360655737704916</v>
      </c>
    </row>
    <row r="11" spans="1:3" ht="15.75" customHeight="1" x14ac:dyDescent="0.2">
      <c r="A11" s="5" t="str">
        <f>'engineering words'!A7</f>
        <v>3. How much current is used in each state?</v>
      </c>
    </row>
    <row r="12" spans="1:3" ht="15.75" customHeight="1" x14ac:dyDescent="0.2">
      <c r="B12" s="9" t="s">
        <v>12</v>
      </c>
      <c r="C12" s="5"/>
    </row>
    <row r="13" spans="1:3" ht="15.75" customHeight="1" x14ac:dyDescent="0.2">
      <c r="A13" s="5" t="s">
        <v>8</v>
      </c>
      <c r="B13" s="6">
        <v>12</v>
      </c>
      <c r="C13" s="5" t="s">
        <v>13</v>
      </c>
    </row>
    <row r="14" spans="1:3" ht="15.75" customHeight="1" x14ac:dyDescent="0.2">
      <c r="A14" s="5" t="s">
        <v>9</v>
      </c>
      <c r="B14" s="6">
        <v>0.14000000000000001</v>
      </c>
      <c r="C14" s="5" t="s">
        <v>13</v>
      </c>
    </row>
    <row r="17" spans="1:3" ht="15.75" customHeight="1" x14ac:dyDescent="0.2">
      <c r="A17" s="5" t="str">
        <f>'engineering words'!A10</f>
        <v>4. How long will the device last given a 40mAh battery?</v>
      </c>
    </row>
    <row r="18" spans="1:3" ht="15.75" customHeight="1" x14ac:dyDescent="0.2">
      <c r="A18" s="5" t="s">
        <v>14</v>
      </c>
      <c r="B18" s="6">
        <v>40</v>
      </c>
      <c r="C18" s="5" t="s">
        <v>15</v>
      </c>
    </row>
    <row r="20" spans="1:3" ht="15.75" customHeight="1" x14ac:dyDescent="0.2">
      <c r="A20" s="5" t="s">
        <v>16</v>
      </c>
      <c r="B20" s="5"/>
    </row>
    <row r="21" spans="1:3" ht="15.75" customHeight="1" x14ac:dyDescent="0.2">
      <c r="A21" s="5" t="s">
        <v>8</v>
      </c>
      <c r="B21">
        <f t="shared" ref="B21:B22" si="0">B13*C7</f>
        <v>0.19672131147540983</v>
      </c>
      <c r="C21" s="5" t="s">
        <v>17</v>
      </c>
    </row>
    <row r="22" spans="1:3" ht="15.75" customHeight="1" x14ac:dyDescent="0.2">
      <c r="A22" s="5" t="s">
        <v>9</v>
      </c>
      <c r="B22">
        <f t="shared" si="0"/>
        <v>0.13770491803278689</v>
      </c>
      <c r="C22" s="5" t="s">
        <v>17</v>
      </c>
    </row>
    <row r="23" spans="1:3" ht="15.75" customHeight="1" x14ac:dyDescent="0.2">
      <c r="A23" s="5" t="s">
        <v>18</v>
      </c>
      <c r="B23">
        <f>SUM(B21:B22)</f>
        <v>0.33442622950819673</v>
      </c>
      <c r="C23" s="5" t="s">
        <v>19</v>
      </c>
    </row>
    <row r="25" spans="1:3" ht="12.75" x14ac:dyDescent="0.2">
      <c r="B25">
        <f>B18/B23</f>
        <v>119.6078431372549</v>
      </c>
      <c r="C25" s="5" t="s">
        <v>20</v>
      </c>
    </row>
    <row r="26" spans="1:3" ht="12.75" x14ac:dyDescent="0.2">
      <c r="B26" s="10">
        <f>B25/24</f>
        <v>4.9836601307189543</v>
      </c>
      <c r="C26" s="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>
      <selection activeCell="A11" sqref="A11"/>
    </sheetView>
  </sheetViews>
  <sheetFormatPr defaultColWidth="12.5703125" defaultRowHeight="15.75" customHeight="1" x14ac:dyDescent="0.2"/>
  <cols>
    <col min="1" max="1" width="58.28515625" customWidth="1"/>
  </cols>
  <sheetData>
    <row r="1" spans="1:1" ht="25.5" x14ac:dyDescent="0.2">
      <c r="A1" s="1" t="s">
        <v>22</v>
      </c>
    </row>
    <row r="2" spans="1:1" ht="12.75" x14ac:dyDescent="0.2">
      <c r="A2" s="2" t="s">
        <v>23</v>
      </c>
    </row>
    <row r="3" spans="1:1" ht="15.75" customHeight="1" x14ac:dyDescent="0.2">
      <c r="A3" s="3"/>
    </row>
    <row r="4" spans="1:1" ht="15.75" customHeight="1" x14ac:dyDescent="0.2">
      <c r="A4" s="1" t="s">
        <v>24</v>
      </c>
    </row>
    <row r="5" spans="1:1" ht="15.75" customHeight="1" x14ac:dyDescent="0.2">
      <c r="A5" s="2" t="s">
        <v>25</v>
      </c>
    </row>
    <row r="6" spans="1:1" ht="15.75" customHeight="1" x14ac:dyDescent="0.2">
      <c r="A6" s="3"/>
    </row>
    <row r="7" spans="1:1" ht="15.75" customHeight="1" x14ac:dyDescent="0.2">
      <c r="A7" s="1" t="s">
        <v>26</v>
      </c>
    </row>
    <row r="8" spans="1:1" ht="15.75" customHeight="1" x14ac:dyDescent="0.2">
      <c r="A8" s="2" t="s">
        <v>27</v>
      </c>
    </row>
    <row r="10" spans="1:1" ht="15.75" customHeight="1" x14ac:dyDescent="0.2">
      <c r="A10" s="1" t="s">
        <v>28</v>
      </c>
    </row>
    <row r="11" spans="1:1" ht="15.75" customHeight="1" x14ac:dyDescent="0.2">
      <c r="A11" s="11" t="s">
        <v>29</v>
      </c>
    </row>
    <row r="12" spans="1:1" ht="15.75" customHeight="1" x14ac:dyDescent="0.2">
      <c r="A12" s="3"/>
    </row>
    <row r="13" spans="1:1" ht="15.75" customHeight="1" x14ac:dyDescent="0.2">
      <c r="A13" s="3"/>
    </row>
    <row r="14" spans="1:1" ht="15.75" customHeight="1" x14ac:dyDescent="0.2">
      <c r="A14" s="3"/>
    </row>
    <row r="15" spans="1:1" ht="15.75" customHeight="1" x14ac:dyDescent="0.2">
      <c r="A15" s="3"/>
    </row>
    <row r="16" spans="1:1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4"/>
  <sheetViews>
    <sheetView tabSelected="1" workbookViewId="0"/>
  </sheetViews>
  <sheetFormatPr defaultColWidth="12.5703125" defaultRowHeight="15.75" customHeight="1" x14ac:dyDescent="0.2"/>
  <cols>
    <col min="1" max="1" width="94.7109375" bestFit="1" customWidth="1"/>
  </cols>
  <sheetData>
    <row r="1" spans="1:3" ht="15.75" customHeight="1" x14ac:dyDescent="0.2">
      <c r="A1" s="12" t="s">
        <v>22</v>
      </c>
    </row>
    <row r="2" spans="1:3" ht="15.75" customHeight="1" x14ac:dyDescent="0.2">
      <c r="A2" s="6" t="s">
        <v>30</v>
      </c>
    </row>
    <row r="3" spans="1:3" ht="15.75" customHeight="1" x14ac:dyDescent="0.2">
      <c r="A3" s="13">
        <v>5</v>
      </c>
    </row>
    <row r="4" spans="1:3" ht="15.75" customHeight="1" x14ac:dyDescent="0.2">
      <c r="A4" s="5"/>
    </row>
    <row r="5" spans="1:3" ht="15.75" customHeight="1" x14ac:dyDescent="0.2">
      <c r="A5" s="5" t="s">
        <v>31</v>
      </c>
    </row>
    <row r="6" spans="1:3" ht="15.75" customHeight="1" x14ac:dyDescent="0.2">
      <c r="A6" s="14" t="s">
        <v>32</v>
      </c>
    </row>
    <row r="7" spans="1:3" ht="15.75" customHeight="1" x14ac:dyDescent="0.2">
      <c r="A7" s="15">
        <v>40</v>
      </c>
      <c r="B7" s="15" t="s">
        <v>33</v>
      </c>
    </row>
    <row r="8" spans="1:3" ht="15.75" customHeight="1" x14ac:dyDescent="0.2">
      <c r="A8" s="15">
        <v>3.7</v>
      </c>
      <c r="B8" s="15" t="s">
        <v>34</v>
      </c>
      <c r="C8" s="16"/>
    </row>
    <row r="10" spans="1:3" ht="15.75" customHeight="1" x14ac:dyDescent="0.2">
      <c r="A10" s="12" t="s">
        <v>24</v>
      </c>
    </row>
    <row r="11" spans="1:3" ht="15.75" customHeight="1" x14ac:dyDescent="0.2">
      <c r="A11" s="5" t="s">
        <v>35</v>
      </c>
      <c r="B11" s="6">
        <v>48</v>
      </c>
      <c r="C11" s="5" t="s">
        <v>36</v>
      </c>
    </row>
    <row r="12" spans="1:3" ht="15.75" customHeight="1" x14ac:dyDescent="0.2">
      <c r="B12" s="5"/>
    </row>
    <row r="13" spans="1:3" ht="15.75" customHeight="1" x14ac:dyDescent="0.2">
      <c r="B13" s="5"/>
    </row>
    <row r="14" spans="1:3" ht="15.75" customHeight="1" x14ac:dyDescent="0.2">
      <c r="A14" s="5" t="s">
        <v>37</v>
      </c>
    </row>
    <row r="15" spans="1:3" ht="15.75" customHeight="1" x14ac:dyDescent="0.2">
      <c r="A15" s="17">
        <f>A7/B11</f>
        <v>0.83333333333333337</v>
      </c>
      <c r="B15" s="18" t="s">
        <v>13</v>
      </c>
    </row>
    <row r="17" spans="1:5" ht="15.75" customHeight="1" x14ac:dyDescent="0.2">
      <c r="A17" s="5" t="s">
        <v>38</v>
      </c>
    </row>
    <row r="18" spans="1:5" ht="15.75" customHeight="1" x14ac:dyDescent="0.2">
      <c r="B18" s="19" t="s">
        <v>39</v>
      </c>
      <c r="C18" s="19" t="s">
        <v>40</v>
      </c>
      <c r="E18" s="20" t="s">
        <v>41</v>
      </c>
    </row>
    <row r="19" spans="1:5" ht="15.75" customHeight="1" x14ac:dyDescent="0.2">
      <c r="A19" s="5" t="s">
        <v>42</v>
      </c>
      <c r="D19" s="20" t="s">
        <v>41</v>
      </c>
      <c r="E19" s="21" t="s">
        <v>43</v>
      </c>
    </row>
    <row r="20" spans="1:5" ht="15.75" customHeight="1" x14ac:dyDescent="0.2">
      <c r="A20" s="5" t="s">
        <v>44</v>
      </c>
      <c r="B20" s="5">
        <v>0.25</v>
      </c>
      <c r="C20" s="5">
        <v>0.09</v>
      </c>
      <c r="D20" s="5" t="s">
        <v>13</v>
      </c>
      <c r="E20" s="14" t="s">
        <v>45</v>
      </c>
    </row>
    <row r="21" spans="1:5" ht="15.75" customHeight="1" x14ac:dyDescent="0.2">
      <c r="A21" s="5" t="s">
        <v>46</v>
      </c>
      <c r="B21" s="5">
        <v>0.3</v>
      </c>
      <c r="C21" s="5">
        <v>1E-3</v>
      </c>
      <c r="D21" s="5" t="s">
        <v>13</v>
      </c>
      <c r="E21" s="14" t="s">
        <v>47</v>
      </c>
    </row>
    <row r="22" spans="1:5" ht="15.75" customHeight="1" x14ac:dyDescent="0.2">
      <c r="A22" s="5" t="s">
        <v>48</v>
      </c>
      <c r="B22" s="5">
        <v>0.6</v>
      </c>
      <c r="C22" s="5">
        <v>0.08</v>
      </c>
      <c r="D22" s="5" t="s">
        <v>13</v>
      </c>
      <c r="E22" s="14" t="s">
        <v>49</v>
      </c>
    </row>
    <row r="23" spans="1:5" ht="15.75" customHeight="1" x14ac:dyDescent="0.2">
      <c r="A23" s="5" t="s">
        <v>50</v>
      </c>
      <c r="B23" s="5">
        <v>12</v>
      </c>
      <c r="C23" s="5">
        <v>0</v>
      </c>
      <c r="D23" s="5" t="s">
        <v>13</v>
      </c>
      <c r="E23" s="5" t="s">
        <v>51</v>
      </c>
    </row>
    <row r="24" spans="1:5" ht="12.75" x14ac:dyDescent="0.2">
      <c r="A24" s="5" t="s">
        <v>52</v>
      </c>
      <c r="B24" s="5">
        <v>0.16500000000000001</v>
      </c>
      <c r="C24" s="5">
        <v>6.0000000000000001E-3</v>
      </c>
      <c r="D24" s="5" t="s">
        <v>13</v>
      </c>
      <c r="E24" s="14" t="s">
        <v>53</v>
      </c>
    </row>
    <row r="26" spans="1:5" ht="12.75" x14ac:dyDescent="0.2">
      <c r="A26" s="5" t="s">
        <v>54</v>
      </c>
      <c r="B26">
        <f t="shared" ref="B26:C26" si="0">SUM(B20:B24)</f>
        <v>13.315</v>
      </c>
      <c r="C26">
        <f t="shared" si="0"/>
        <v>0.17699999999999999</v>
      </c>
      <c r="D26" s="5" t="s">
        <v>13</v>
      </c>
    </row>
    <row r="27" spans="1:5" ht="12.75" x14ac:dyDescent="0.2">
      <c r="A27" s="18" t="s">
        <v>55</v>
      </c>
      <c r="B27" s="17">
        <f>A7/B26</f>
        <v>3.0041306796845664</v>
      </c>
      <c r="C27" s="17">
        <f>A7/C26</f>
        <v>225.98870056497177</v>
      </c>
      <c r="D27" s="18" t="s">
        <v>36</v>
      </c>
    </row>
    <row r="29" spans="1:5" ht="12.75" x14ac:dyDescent="0.2">
      <c r="A29" s="5" t="s">
        <v>56</v>
      </c>
    </row>
    <row r="30" spans="1:5" ht="12.75" x14ac:dyDescent="0.2">
      <c r="B30" s="5">
        <v>5</v>
      </c>
      <c r="C30" s="5" t="s">
        <v>57</v>
      </c>
      <c r="D30">
        <f>(B30/100)*B26 + (1-(B30/10))*C26</f>
        <v>0.75425000000000009</v>
      </c>
      <c r="E30" s="5" t="s">
        <v>58</v>
      </c>
    </row>
    <row r="31" spans="1:5" ht="12.75" x14ac:dyDescent="0.2">
      <c r="B31" s="5">
        <v>10</v>
      </c>
      <c r="C31" s="5" t="s">
        <v>57</v>
      </c>
      <c r="D31">
        <f>(B31/100)*B26 + (1-(B31/10))*C26</f>
        <v>1.3315000000000001</v>
      </c>
      <c r="E31" s="5" t="s">
        <v>58</v>
      </c>
    </row>
    <row r="33" spans="1:1" ht="12.75" x14ac:dyDescent="0.2">
      <c r="A33" s="5" t="s">
        <v>59</v>
      </c>
    </row>
    <row r="34" spans="1:1" ht="38.25" x14ac:dyDescent="0.2">
      <c r="A34" s="22" t="s">
        <v>29</v>
      </c>
    </row>
  </sheetData>
  <hyperlinks>
    <hyperlink ref="A6" r:id="rId1" xr:uid="{00000000-0004-0000-0300-000000000000}"/>
    <hyperlink ref="E20" r:id="rId2" xr:uid="{00000000-0004-0000-0300-000001000000}"/>
    <hyperlink ref="E21" r:id="rId3" xr:uid="{00000000-0004-0000-0300-000002000000}"/>
    <hyperlink ref="E22" r:id="rId4" xr:uid="{00000000-0004-0000-0300-000003000000}"/>
    <hyperlink ref="E24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F3FF-F8EE-4B14-94E1-C7C627007A7A}">
  <dimension ref="A1:E24"/>
  <sheetViews>
    <sheetView workbookViewId="0">
      <selection activeCell="F24" sqref="F24"/>
    </sheetView>
  </sheetViews>
  <sheetFormatPr defaultRowHeight="12.75" x14ac:dyDescent="0.2"/>
  <cols>
    <col min="1" max="1" width="24" bestFit="1" customWidth="1"/>
    <col min="2" max="2" width="8" bestFit="1" customWidth="1"/>
    <col min="3" max="3" width="10.85546875" bestFit="1" customWidth="1"/>
    <col min="4" max="4" width="10.5703125" bestFit="1" customWidth="1"/>
    <col min="5" max="5" width="7.85546875" bestFit="1" customWidth="1"/>
  </cols>
  <sheetData>
    <row r="1" spans="1:5" x14ac:dyDescent="0.2">
      <c r="A1" t="s">
        <v>60</v>
      </c>
    </row>
    <row r="2" spans="1:5" x14ac:dyDescent="0.2">
      <c r="A2" t="s">
        <v>63</v>
      </c>
    </row>
    <row r="3" spans="1:5" x14ac:dyDescent="0.2">
      <c r="A3" s="23" t="s">
        <v>65</v>
      </c>
    </row>
    <row r="4" spans="1:5" x14ac:dyDescent="0.2">
      <c r="A4" s="24" t="s">
        <v>66</v>
      </c>
    </row>
    <row r="5" spans="1:5" x14ac:dyDescent="0.2">
      <c r="A5" s="24" t="s">
        <v>67</v>
      </c>
    </row>
    <row r="10" spans="1:5" x14ac:dyDescent="0.2">
      <c r="B10" t="s">
        <v>62</v>
      </c>
      <c r="C10" t="s">
        <v>64</v>
      </c>
      <c r="D10" s="24" t="s">
        <v>68</v>
      </c>
      <c r="E10" s="24" t="s">
        <v>69</v>
      </c>
    </row>
    <row r="11" spans="1:5" x14ac:dyDescent="0.2">
      <c r="A11" s="23" t="s">
        <v>61</v>
      </c>
      <c r="B11">
        <v>31.1</v>
      </c>
      <c r="C11">
        <v>12.2</v>
      </c>
      <c r="D11">
        <v>0.112</v>
      </c>
      <c r="E11" s="24">
        <f>2.8/1000</f>
        <v>2.8E-3</v>
      </c>
    </row>
    <row r="13" spans="1:5" x14ac:dyDescent="0.2">
      <c r="B13" s="23" t="s">
        <v>70</v>
      </c>
    </row>
    <row r="14" spans="1:5" x14ac:dyDescent="0.2">
      <c r="A14" s="23" t="s">
        <v>75</v>
      </c>
      <c r="B14">
        <v>36.299999999999997</v>
      </c>
    </row>
    <row r="16" spans="1:5" x14ac:dyDescent="0.2">
      <c r="A16" s="23" t="s">
        <v>71</v>
      </c>
      <c r="B16">
        <f>3/1000</f>
        <v>3.0000000000000001E-3</v>
      </c>
      <c r="C16">
        <f>1/1000</f>
        <v>1E-3</v>
      </c>
    </row>
    <row r="18" spans="1:3" x14ac:dyDescent="0.2">
      <c r="B18" s="23" t="s">
        <v>74</v>
      </c>
      <c r="C18" s="23" t="s">
        <v>73</v>
      </c>
    </row>
    <row r="19" spans="1:3" x14ac:dyDescent="0.2">
      <c r="A19" s="23" t="s">
        <v>72</v>
      </c>
      <c r="B19">
        <f>14/1000</f>
        <v>1.4E-2</v>
      </c>
      <c r="C19">
        <f>5/1000</f>
        <v>5.0000000000000001E-3</v>
      </c>
    </row>
    <row r="21" spans="1:3" x14ac:dyDescent="0.2">
      <c r="B21" s="25">
        <f>SUM(B11:B20)</f>
        <v>67.417000000000002</v>
      </c>
    </row>
    <row r="23" spans="1:3" x14ac:dyDescent="0.2">
      <c r="A23" s="24" t="s">
        <v>76</v>
      </c>
      <c r="B23" s="24">
        <v>2000</v>
      </c>
    </row>
    <row r="24" spans="1:3" x14ac:dyDescent="0.2">
      <c r="A24" s="24" t="s">
        <v>77</v>
      </c>
      <c r="B24">
        <f>B23/B21</f>
        <v>29.666107954966847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 words</vt:lpstr>
      <vt:lpstr>engineering numbers</vt:lpstr>
      <vt:lpstr>design words</vt:lpstr>
      <vt:lpstr>design numbers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2022-06-02T07:34:09Z</dcterms:created>
  <dcterms:modified xsi:type="dcterms:W3CDTF">2022-06-02T12:20:58Z</dcterms:modified>
</cp:coreProperties>
</file>