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NK" sheetId="1" r:id="rId3"/>
    <sheet state="visible" name="Plant Codes" sheetId="2" r:id="rId4"/>
    <sheet state="visible" name="30" sheetId="3" r:id="rId5"/>
    <sheet state="visible" name="31" sheetId="4" r:id="rId6"/>
    <sheet state="visible" name="32" sheetId="5" r:id="rId7"/>
    <sheet state="visible" name="33" sheetId="6" r:id="rId8"/>
    <sheet state="visible" name="34" sheetId="7" r:id="rId9"/>
    <sheet state="visible" name="35" sheetId="8" r:id="rId10"/>
    <sheet state="visible" name="36" sheetId="9" r:id="rId11"/>
    <sheet state="visible" name="37" sheetId="10" r:id="rId12"/>
    <sheet state="visible" name="38" sheetId="11" r:id="rId13"/>
    <sheet state="visible" name="39" sheetId="12" r:id="rId14"/>
    <sheet state="visible" name="40" sheetId="13" r:id="rId15"/>
    <sheet state="visible" name="41" sheetId="14" r:id="rId16"/>
    <sheet state="visible" name="42" sheetId="15" r:id="rId17"/>
    <sheet state="visible" name="43" sheetId="16" r:id="rId18"/>
    <sheet state="visible" name="44" sheetId="17" r:id="rId19"/>
    <sheet state="visible" name="45" sheetId="18" r:id="rId20"/>
    <sheet state="visible" name="47" sheetId="19" r:id="rId21"/>
    <sheet state="visible" name="50" sheetId="20" r:id="rId22"/>
    <sheet state="visible" name="51" sheetId="21" r:id="rId23"/>
    <sheet state="visible" name="52" sheetId="22" r:id="rId24"/>
    <sheet state="visible" name="54" sheetId="23" r:id="rId25"/>
    <sheet state="visible" name="55" sheetId="24" r:id="rId26"/>
    <sheet state="visible" name="56" sheetId="25" r:id="rId27"/>
    <sheet state="visible" name="57" sheetId="26" r:id="rId28"/>
    <sheet state="visible" name="58" sheetId="27" r:id="rId29"/>
    <sheet state="visible" name="59" sheetId="28" r:id="rId30"/>
    <sheet state="visible" name="60" sheetId="29" r:id="rId31"/>
    <sheet state="visible" name="61" sheetId="30" r:id="rId32"/>
    <sheet state="visible" name="62" sheetId="31" r:id="rId33"/>
    <sheet state="visible" name="63" sheetId="32" r:id="rId34"/>
    <sheet state="visible" name="64" sheetId="33" r:id="rId35"/>
    <sheet state="visible" name="65" sheetId="34" r:id="rId36"/>
    <sheet state="visible" name="66" sheetId="35" r:id="rId37"/>
    <sheet state="visible" name="67" sheetId="36" r:id="rId38"/>
    <sheet state="visible" name="68" sheetId="37" r:id="rId39"/>
    <sheet state="visible" name="69" sheetId="38" r:id="rId40"/>
    <sheet state="visible" name="70" sheetId="39" r:id="rId41"/>
    <sheet state="visible" name="71" sheetId="40" r:id="rId42"/>
    <sheet state="visible" name="72" sheetId="41" r:id="rId43"/>
    <sheet state="visible" name="73" sheetId="42" r:id="rId44"/>
    <sheet state="visible" name="74" sheetId="43" r:id="rId45"/>
    <sheet state="visible" name="75" sheetId="44" r:id="rId46"/>
    <sheet state="visible" name="76" sheetId="45" r:id="rId47"/>
    <sheet state="visible" name="Copy of 5" sheetId="46" r:id="rId48"/>
    <sheet state="visible" name="Copy of 9" sheetId="47" r:id="rId49"/>
    <sheet state="visible" name="Copy of 10" sheetId="48" r:id="rId50"/>
    <sheet state="visible" name="Copy of 11" sheetId="49" r:id="rId51"/>
    <sheet state="visible" name="Copy of 13" sheetId="50" r:id="rId52"/>
    <sheet state="visible" name="Copy of 17" sheetId="51" r:id="rId53"/>
    <sheet state="visible" name="Copy of 19" sheetId="52" r:id="rId54"/>
    <sheet state="visible" name="Copy of 21" sheetId="53" r:id="rId55"/>
    <sheet state="visible" name="Copy of 23" sheetId="54" r:id="rId56"/>
    <sheet state="visible" name="Copy of 27" sheetId="55" r:id="rId57"/>
    <sheet state="visible" name="Copy of 28" sheetId="56" r:id="rId58"/>
    <sheet state="visible" name="Copy of 29" sheetId="57" r:id="rId59"/>
  </sheets>
  <definedNames/>
  <calcPr/>
</workbook>
</file>

<file path=xl/sharedStrings.xml><?xml version="1.0" encoding="utf-8"?>
<sst xmlns="http://schemas.openxmlformats.org/spreadsheetml/2006/main" count="2724" uniqueCount="511">
  <si>
    <t>Code</t>
  </si>
  <si>
    <t>Point intercept</t>
  </si>
  <si>
    <t>Latin Name</t>
  </si>
  <si>
    <t>Common Name</t>
  </si>
  <si>
    <t>Trees</t>
  </si>
  <si>
    <t>ABGR</t>
  </si>
  <si>
    <t>Abies grandis</t>
  </si>
  <si>
    <t>Grand fir</t>
  </si>
  <si>
    <t>ACMA</t>
  </si>
  <si>
    <t>Acer macrophyllum</t>
  </si>
  <si>
    <t>Bigleaf maple</t>
  </si>
  <si>
    <t>AEHI</t>
  </si>
  <si>
    <t>Species Code:</t>
  </si>
  <si>
    <t>Aesculus hippocastanum</t>
  </si>
  <si>
    <t>Horse chestnut</t>
  </si>
  <si>
    <t>ALRU</t>
  </si>
  <si>
    <t>Alnus rubra</t>
  </si>
  <si>
    <t>Red alder</t>
  </si>
  <si>
    <t>CONU</t>
  </si>
  <si>
    <t>Cornus nuttalii</t>
  </si>
  <si>
    <t>Pacific dogwood</t>
  </si>
  <si>
    <t>CRMO</t>
  </si>
  <si>
    <t>POMU</t>
  </si>
  <si>
    <t>Crataegus monogyna</t>
  </si>
  <si>
    <t>European hawthorn</t>
  </si>
  <si>
    <t>FRLA</t>
  </si>
  <si>
    <t>Fraxinus latifolia</t>
  </si>
  <si>
    <t>Oregon ash</t>
  </si>
  <si>
    <t>RUUR</t>
  </si>
  <si>
    <t>ILAQ</t>
  </si>
  <si>
    <t>Ilex aquifolium</t>
  </si>
  <si>
    <t>English holly</t>
  </si>
  <si>
    <t>RUPA</t>
  </si>
  <si>
    <t>PRHO</t>
  </si>
  <si>
    <t>SYAL</t>
  </si>
  <si>
    <t>CLVI</t>
  </si>
  <si>
    <t>GASH</t>
  </si>
  <si>
    <t>HEHI</t>
  </si>
  <si>
    <t>PIPO</t>
  </si>
  <si>
    <t>ORDEB</t>
  </si>
  <si>
    <t>Pinus ponderosa</t>
  </si>
  <si>
    <t>Hits:</t>
  </si>
  <si>
    <t>W.V. ponderosa pine</t>
  </si>
  <si>
    <t>POTR</t>
  </si>
  <si>
    <t>Populus trichocarpa</t>
  </si>
  <si>
    <t>Black cottonwood</t>
  </si>
  <si>
    <t>PRAV</t>
  </si>
  <si>
    <t>Prunus avium</t>
  </si>
  <si>
    <t>Sweet Cherry</t>
  </si>
  <si>
    <t>PREM</t>
  </si>
  <si>
    <t>Prunus emarginata</t>
  </si>
  <si>
    <t>Bitter cherry</t>
  </si>
  <si>
    <t>PRLA</t>
  </si>
  <si>
    <t>Prunus laurocerasus</t>
  </si>
  <si>
    <t>% coverage:</t>
  </si>
  <si>
    <t>English laurel</t>
  </si>
  <si>
    <t>PRVI</t>
  </si>
  <si>
    <t>Prunus virginiana</t>
  </si>
  <si>
    <t>Western chokecherry</t>
  </si>
  <si>
    <t>PSME</t>
  </si>
  <si>
    <t>Pseudotsuga menziesii</t>
  </si>
  <si>
    <t>Douglas-fir</t>
  </si>
  <si>
    <t>QUGA</t>
  </si>
  <si>
    <t>Quercus garryana</t>
  </si>
  <si>
    <t>Oregon oak</t>
  </si>
  <si>
    <t>RHPU</t>
  </si>
  <si>
    <t>Rhamnus purshiana</t>
  </si>
  <si>
    <t>Cascara</t>
  </si>
  <si>
    <t>SOAU</t>
  </si>
  <si>
    <t>Sorbus aucuparia</t>
  </si>
  <si>
    <t>European Mountain Ash</t>
  </si>
  <si>
    <t>TABR</t>
  </si>
  <si>
    <t>Taxus brevifolia</t>
  </si>
  <si>
    <t>Pacific Yew</t>
  </si>
  <si>
    <t>THPL</t>
  </si>
  <si>
    <t>Thuja plicata</t>
  </si>
  <si>
    <t>Western redcedar</t>
  </si>
  <si>
    <t>TSHE</t>
  </si>
  <si>
    <t>Tsuga heterophylla</t>
  </si>
  <si>
    <t>Western hemlock</t>
  </si>
  <si>
    <t>Shrubs</t>
  </si>
  <si>
    <t>ACCI</t>
  </si>
  <si>
    <t>Summary Data</t>
  </si>
  <si>
    <t>Acer circinatum</t>
  </si>
  <si>
    <t>vine maple</t>
  </si>
  <si>
    <t>AMAL</t>
  </si>
  <si>
    <t>Amelanchier alnifolia</t>
  </si>
  <si>
    <t>serviceberry</t>
  </si>
  <si>
    <t>CESA</t>
  </si>
  <si>
    <t>Ceanothus sanguineus</t>
  </si>
  <si>
    <t>Oregon tea tree</t>
  </si>
  <si>
    <t>CEVE</t>
  </si>
  <si>
    <t>Ceanothus velutinus</t>
  </si>
  <si>
    <t>mountain balm</t>
  </si>
  <si>
    <t>COST</t>
  </si>
  <si>
    <t>Cornus stolonifera</t>
  </si>
  <si>
    <t>red-osier dogwood</t>
  </si>
  <si>
    <t>COCO</t>
  </si>
  <si>
    <t>Corylus cornuta</t>
  </si>
  <si>
    <t>beaked hazelnut</t>
  </si>
  <si>
    <t>CRDO</t>
  </si>
  <si>
    <t>Crataegus douglasii</t>
  </si>
  <si>
    <t>black hawthorn</t>
  </si>
  <si>
    <t>DALA</t>
  </si>
  <si>
    <t>Daphne laureola</t>
  </si>
  <si>
    <t>Spurge laurel</t>
  </si>
  <si>
    <t>EUOC</t>
  </si>
  <si>
    <t>Euonymus occidentalis</t>
  </si>
  <si>
    <t>Western wahoo</t>
  </si>
  <si>
    <t>Gaultheria shallon</t>
  </si>
  <si>
    <t>salal</t>
  </si>
  <si>
    <t>HODI</t>
  </si>
  <si>
    <t>Holodiscus discolor</t>
  </si>
  <si>
    <t>oceanspray</t>
  </si>
  <si>
    <t>LOIN</t>
  </si>
  <si>
    <t>Lonicera involucrata</t>
  </si>
  <si>
    <t>black twinberry</t>
  </si>
  <si>
    <t>MAAQ</t>
  </si>
  <si>
    <t>Mahonia aquifolium</t>
  </si>
  <si>
    <t>tall Oregon grape</t>
  </si>
  <si>
    <t>MANE</t>
  </si>
  <si>
    <t>Mahonia nervosa</t>
  </si>
  <si>
    <t>low Oregon grape</t>
  </si>
  <si>
    <t>MAFU</t>
  </si>
  <si>
    <t>Malus fusca</t>
  </si>
  <si>
    <t>pacific crab apple</t>
  </si>
  <si>
    <t>OECE</t>
  </si>
  <si>
    <t>Oemleria cerasiformis</t>
  </si>
  <si>
    <t>indian plum</t>
  </si>
  <si>
    <t>PHLE</t>
  </si>
  <si>
    <t>Philadelphus lewisii</t>
  </si>
  <si>
    <t>mock-orange</t>
  </si>
  <si>
    <t>PHCA</t>
  </si>
  <si>
    <t>Physocarpus capitatus</t>
  </si>
  <si>
    <t>Pacific ninebark</t>
  </si>
  <si>
    <t>PRLU</t>
  </si>
  <si>
    <t>Prunus lusitanica</t>
  </si>
  <si>
    <t>Portugal laurel</t>
  </si>
  <si>
    <t>RISA</t>
  </si>
  <si>
    <t>Ribes sanguineum</t>
  </si>
  <si>
    <t>red flowering currant</t>
  </si>
  <si>
    <t>ROGY</t>
  </si>
  <si>
    <t>Rosa gymnocarpa</t>
  </si>
  <si>
    <t>baldhip rose</t>
  </si>
  <si>
    <t>RONU</t>
  </si>
  <si>
    <t>Rosa nutkana</t>
  </si>
  <si>
    <t>nootka rose</t>
  </si>
  <si>
    <t>ROPI</t>
  </si>
  <si>
    <t>Rosa pisocarpa</t>
  </si>
  <si>
    <t>clustered wild rose</t>
  </si>
  <si>
    <t>RULE</t>
  </si>
  <si>
    <t>Rubus leucodermis</t>
  </si>
  <si>
    <t>blackcap</t>
  </si>
  <si>
    <t>Rubus parviflorus</t>
  </si>
  <si>
    <t>thimbleberry</t>
  </si>
  <si>
    <t>RUSP</t>
  </si>
  <si>
    <t>Rubus spectabilis</t>
  </si>
  <si>
    <t>salmonberry</t>
  </si>
  <si>
    <t>SALA</t>
  </si>
  <si>
    <t>Salix lassiandra</t>
  </si>
  <si>
    <t>Pacific Willow</t>
  </si>
  <si>
    <t>SAPI</t>
  </si>
  <si>
    <t>Salix piperi</t>
  </si>
  <si>
    <t>Piper’s willow</t>
  </si>
  <si>
    <t>SASC</t>
  </si>
  <si>
    <t>Salix scouleriana</t>
  </si>
  <si>
    <t>Scouler’s Willow</t>
  </si>
  <si>
    <t>SASI</t>
  </si>
  <si>
    <t>Salix sitchensis</t>
  </si>
  <si>
    <t>Sitka Willow</t>
  </si>
  <si>
    <t>SACA</t>
  </si>
  <si>
    <t>Sambucus caerulea</t>
  </si>
  <si>
    <t>blue elderberry</t>
  </si>
  <si>
    <t>SARA</t>
  </si>
  <si>
    <t>Sambucus racemosa</t>
  </si>
  <si>
    <t>red elderberry</t>
  </si>
  <si>
    <t>SPDO</t>
  </si>
  <si>
    <t>Spirea douglasii</t>
  </si>
  <si>
    <t>hardhack spirea</t>
  </si>
  <si>
    <t>Symphoricarpus albus</t>
  </si>
  <si>
    <t>snowberry</t>
  </si>
  <si>
    <t>VAPA</t>
  </si>
  <si>
    <t>Vaccinium parvifolium</t>
  </si>
  <si>
    <t>Red Huckleberry</t>
  </si>
  <si>
    <t>VIEL</t>
  </si>
  <si>
    <t>Viburnum ellipticum</t>
  </si>
  <si>
    <t>Oval-leaved viburnum</t>
  </si>
  <si>
    <t>Forb, Fern, Graminoid</t>
  </si>
  <si>
    <t>invasive index:</t>
  </si>
  <si>
    <t>Zig Zag</t>
  </si>
  <si>
    <t>ACTR</t>
  </si>
  <si>
    <t>Achlys triphylla</t>
  </si>
  <si>
    <t>Vanilla Leaf</t>
  </si>
  <si>
    <t>Forb</t>
  </si>
  <si>
    <t>ACRU</t>
  </si>
  <si>
    <t>Actaea rubra</t>
  </si>
  <si>
    <t>Baneberry</t>
  </si>
  <si>
    <t>ADBI</t>
  </si>
  <si>
    <t>Adenocaulon bicolor</t>
  </si>
  <si>
    <t>Pathfinder</t>
  </si>
  <si>
    <t>ADPE</t>
  </si>
  <si>
    <t>Adiantum pedatum</t>
  </si>
  <si>
    <t>Maidenhair Fern</t>
  </si>
  <si>
    <t>Fern</t>
  </si>
  <si>
    <t>ALPE</t>
  </si>
  <si>
    <t>Alliaria petiolata</t>
  </si>
  <si>
    <t>Garlic mustard</t>
  </si>
  <si>
    <t>ARDI</t>
  </si>
  <si>
    <t>Aruncus dioicus</t>
  </si>
  <si>
    <t>Goat’sbeard</t>
  </si>
  <si>
    <t>ASCA</t>
  </si>
  <si>
    <t>Asarum caudatum</t>
  </si>
  <si>
    <t>Wild Ginger</t>
  </si>
  <si>
    <t>ATFI</t>
  </si>
  <si>
    <t>Athyrium felix-femina</t>
  </si>
  <si>
    <t>Lady Fern</t>
  </si>
  <si>
    <t>BRSY</t>
  </si>
  <si>
    <t>Brachypodium sylvaticum</t>
  </si>
  <si>
    <t>False brome</t>
  </si>
  <si>
    <t>Grass</t>
  </si>
  <si>
    <t>CAHE</t>
  </si>
  <si>
    <t>Carex hendersonii</t>
  </si>
  <si>
    <t>Timber Sedge</t>
  </si>
  <si>
    <t>Sedge</t>
  </si>
  <si>
    <t>CALE</t>
  </si>
  <si>
    <t>Carex leptopoda</t>
  </si>
  <si>
    <t>average</t>
  </si>
  <si>
    <t>Dist. (ft):</t>
  </si>
  <si>
    <t>CIAL</t>
  </si>
  <si>
    <t xml:space="preserve">Circaea alpina </t>
  </si>
  <si>
    <t>Enchanter’s Nigthshade</t>
  </si>
  <si>
    <t>THISTLE</t>
  </si>
  <si>
    <t>Cirsium arvense/vulgare</t>
  </si>
  <si>
    <t>Canada/bull thistle</t>
  </si>
  <si>
    <t>CLPE</t>
  </si>
  <si>
    <t>Diam. (in):</t>
  </si>
  <si>
    <t>Claytonia perfoliata</t>
  </si>
  <si>
    <t>Miner’s Lettuce</t>
  </si>
  <si>
    <t>Clematis vitalba</t>
  </si>
  <si>
    <t>Traveler’s joy</t>
  </si>
  <si>
    <t>Basal Area:</t>
  </si>
  <si>
    <t>COML</t>
  </si>
  <si>
    <t>Conium maculatum</t>
  </si>
  <si>
    <t>Poison hemlock</t>
  </si>
  <si>
    <t>COVU</t>
  </si>
  <si>
    <t>Convolvulvus spp.</t>
  </si>
  <si>
    <t>Field/Hedge bindweed</t>
  </si>
  <si>
    <t>CYSC</t>
  </si>
  <si>
    <t>Cytisus scoparius</t>
  </si>
  <si>
    <t>Scots broom</t>
  </si>
  <si>
    <t>DISY</t>
  </si>
  <si>
    <t>Dipsacus sylvestris</t>
  </si>
  <si>
    <t>Common teasel</t>
  </si>
  <si>
    <t>DREX</t>
  </si>
  <si>
    <t>Dryopteris expansa</t>
  </si>
  <si>
    <t>Spiny wood fern</t>
  </si>
  <si>
    <t>FRVE</t>
  </si>
  <si>
    <t>Fragaria vesca</t>
  </si>
  <si>
    <t>Woodland Strawberry</t>
  </si>
  <si>
    <t>GEMA</t>
  </si>
  <si>
    <t>Geum macrophyllum</t>
  </si>
  <si>
    <t>Big Leaf Avens</t>
  </si>
  <si>
    <t>HEHE</t>
  </si>
  <si>
    <t>Hedera helix</t>
  </si>
  <si>
    <t>English ivy</t>
  </si>
  <si>
    <t>Hedera hibernica</t>
  </si>
  <si>
    <t>Irish Ivy</t>
  </si>
  <si>
    <t>HEMA</t>
  </si>
  <si>
    <t>Hesperis matronalis</t>
  </si>
  <si>
    <t>Dame’s Rocket</t>
  </si>
  <si>
    <t>HYTE</t>
  </si>
  <si>
    <t>Hydrophyllum tenuipes</t>
  </si>
  <si>
    <t>Pacific Waterleaf</t>
  </si>
  <si>
    <t>IRPS</t>
  </si>
  <si>
    <t>Iris pseudacorus</t>
  </si>
  <si>
    <t>Yellow flag iris</t>
  </si>
  <si>
    <t>LYSA</t>
  </si>
  <si>
    <t>Lythrum salicaria</t>
  </si>
  <si>
    <t>Trees per acre:</t>
  </si>
  <si>
    <t>Purple loosestrife</t>
  </si>
  <si>
    <t>MARA</t>
  </si>
  <si>
    <t>Maianthemum racemosum</t>
  </si>
  <si>
    <t>False Solomon's Seal</t>
  </si>
  <si>
    <t>MAST</t>
  </si>
  <si>
    <t>Maianthemum stellatum</t>
  </si>
  <si>
    <t>Star False Solomon's Seal</t>
  </si>
  <si>
    <t>MOMA</t>
  </si>
  <si>
    <t>Moehringia macrophylla</t>
  </si>
  <si>
    <t>Big-Leaved Sandwort</t>
  </si>
  <si>
    <t>OSCH</t>
  </si>
  <si>
    <t>Osmorhiza chilensis</t>
  </si>
  <si>
    <t>Mountain Sweet Cicely</t>
  </si>
  <si>
    <t>PEPA</t>
  </si>
  <si>
    <t>Petasites palmatus</t>
  </si>
  <si>
    <t>Palmate Coltsfoot</t>
  </si>
  <si>
    <t>PHAR</t>
  </si>
  <si>
    <t>Phalaris arundinacea</t>
  </si>
  <si>
    <t>Reed canarygrass</t>
  </si>
  <si>
    <t>POCU</t>
  </si>
  <si>
    <t>Polygonum cuspidatum</t>
  </si>
  <si>
    <t xml:space="preserve">Japanese knotweed </t>
  </si>
  <si>
    <t>Basal area per acre (ft^2):</t>
  </si>
  <si>
    <t xml:space="preserve">Polystichum munitum </t>
  </si>
  <si>
    <t>Western Sword Fern</t>
  </si>
  <si>
    <t>Prosartes hookeri</t>
  </si>
  <si>
    <t>Hooker's fairy bell</t>
  </si>
  <si>
    <t>PTAQ</t>
  </si>
  <si>
    <t>Pteridium aquilinum</t>
  </si>
  <si>
    <t>Western Bracken Fern</t>
  </si>
  <si>
    <t>ROMU</t>
  </si>
  <si>
    <t>Rosa multiflora</t>
  </si>
  <si>
    <t>Multiflora rose</t>
  </si>
  <si>
    <t>RUAR</t>
  </si>
  <si>
    <t>Rubus armeniacus</t>
  </si>
  <si>
    <t xml:space="preserve">Armenian blackberry </t>
  </si>
  <si>
    <t>RULA</t>
  </si>
  <si>
    <t>Rubus laciniatus</t>
  </si>
  <si>
    <t>Evergreen Blackberry</t>
  </si>
  <si>
    <t xml:space="preserve">Rubus ursinus is </t>
  </si>
  <si>
    <t>Trailing blackberry</t>
  </si>
  <si>
    <t>SCCA</t>
  </si>
  <si>
    <t>Scrophularia Californica</t>
  </si>
  <si>
    <t>California Figwort</t>
  </si>
  <si>
    <t>SODU</t>
  </si>
  <si>
    <t>Solanum dulcamara</t>
  </si>
  <si>
    <t>Bittersweet nightshade</t>
  </si>
  <si>
    <t>STCO</t>
  </si>
  <si>
    <t>Stachys cooleyae</t>
  </si>
  <si>
    <t>Cooley’s Hedge-Nettle</t>
  </si>
  <si>
    <t>STLA</t>
  </si>
  <si>
    <t xml:space="preserve">Streptopus lanceolatus </t>
  </si>
  <si>
    <t>Twisted Stalk</t>
  </si>
  <si>
    <t>TEGR</t>
  </si>
  <si>
    <t>Tellima grandiflora</t>
  </si>
  <si>
    <t>Fringe cup</t>
  </si>
  <si>
    <t>TITR</t>
  </si>
  <si>
    <t>Tiarella trifoliata</t>
  </si>
  <si>
    <t>Foam Flower</t>
  </si>
  <si>
    <t>TOME</t>
  </si>
  <si>
    <t>Tolmiea menziesii</t>
  </si>
  <si>
    <t>Piggy back</t>
  </si>
  <si>
    <t>TROV</t>
  </si>
  <si>
    <t xml:space="preserve">Trillium ovatum </t>
  </si>
  <si>
    <t>Pacific Trillium</t>
  </si>
  <si>
    <t>URDI</t>
  </si>
  <si>
    <t>Urtica dioica</t>
  </si>
  <si>
    <t xml:space="preserve">Stinging nettle </t>
  </si>
  <si>
    <t>VAHE</t>
  </si>
  <si>
    <t xml:space="preserve">Vancouveria hexandra </t>
  </si>
  <si>
    <t>White inside-out flower</t>
  </si>
  <si>
    <t>VIST</t>
  </si>
  <si>
    <t>Vicia sativa</t>
  </si>
  <si>
    <t>Common Vetch</t>
  </si>
  <si>
    <t>Coarse Wood</t>
  </si>
  <si>
    <t>VINCA</t>
  </si>
  <si>
    <t>Vinca major/minor</t>
  </si>
  <si>
    <t xml:space="preserve">Large/small leaf periwinkle </t>
  </si>
  <si>
    <t>Rare Plants</t>
  </si>
  <si>
    <t>Length (ft):</t>
  </si>
  <si>
    <t>small diameter (in):</t>
  </si>
  <si>
    <t>large diameter (in):</t>
  </si>
  <si>
    <t>Decay Class:</t>
  </si>
  <si>
    <t>Volume (ft^3):</t>
  </si>
  <si>
    <t>Total Volume:</t>
  </si>
  <si>
    <t>Count:</t>
  </si>
  <si>
    <t>Name</t>
  </si>
  <si>
    <t>Canopy</t>
  </si>
  <si>
    <t>Nearby</t>
  </si>
  <si>
    <t>Hemlock</t>
  </si>
  <si>
    <t>Star Flower False Solomon Seal</t>
  </si>
  <si>
    <t>Alder</t>
  </si>
  <si>
    <t>BL Maple</t>
  </si>
  <si>
    <t>Dog Wood</t>
  </si>
  <si>
    <t>DIHO</t>
  </si>
  <si>
    <t>Tree Ivy</t>
  </si>
  <si>
    <t>SMST</t>
  </si>
  <si>
    <t>SOIL</t>
  </si>
  <si>
    <t>Notes</t>
  </si>
  <si>
    <t>Sampled "Foam Flower"</t>
  </si>
  <si>
    <t>Grand Fir</t>
  </si>
  <si>
    <t>SMRA</t>
  </si>
  <si>
    <t>Esablished Camps Nearby</t>
  </si>
  <si>
    <t>Maple BL</t>
  </si>
  <si>
    <t>OECA</t>
  </si>
  <si>
    <t>Doug Fir</t>
  </si>
  <si>
    <t>Elderberry</t>
  </si>
  <si>
    <t>Starflower</t>
  </si>
  <si>
    <t>Trillium</t>
  </si>
  <si>
    <t>Flase Saloman Seal</t>
  </si>
  <si>
    <t>Bald Hip Rose</t>
  </si>
  <si>
    <t>Hookers Fairy Bell</t>
  </si>
  <si>
    <t>Oregon Grape</t>
  </si>
  <si>
    <t>Thimbleberry</t>
  </si>
  <si>
    <t>Serviceberry</t>
  </si>
  <si>
    <t>ACME</t>
  </si>
  <si>
    <t>GAAP</t>
  </si>
  <si>
    <t>Other</t>
  </si>
  <si>
    <t>Maple</t>
  </si>
  <si>
    <t>Holly and Ivy Present</t>
  </si>
  <si>
    <t>Hemlocks</t>
  </si>
  <si>
    <t>POGL</t>
  </si>
  <si>
    <t>Tree/Ground Ivy</t>
  </si>
  <si>
    <t>Poison Oak</t>
  </si>
  <si>
    <t>Nearby Invasives</t>
  </si>
  <si>
    <t>TSME</t>
  </si>
  <si>
    <t>ACMA (sp)</t>
  </si>
  <si>
    <t>VIGL</t>
  </si>
  <si>
    <t>ENG Laurel</t>
  </si>
  <si>
    <t>PHRO</t>
  </si>
  <si>
    <t>Huckleberry</t>
  </si>
  <si>
    <t>Hazelnut</t>
  </si>
  <si>
    <t>Holly</t>
  </si>
  <si>
    <t>Clematis</t>
  </si>
  <si>
    <t>Red Elderberry</t>
  </si>
  <si>
    <t>Bracken Fern</t>
  </si>
  <si>
    <t>Cedar</t>
  </si>
  <si>
    <t>ORGDEB</t>
  </si>
  <si>
    <t>Holly (sp)</t>
  </si>
  <si>
    <t>OECI</t>
  </si>
  <si>
    <t>Ground/Tree Ivy</t>
  </si>
  <si>
    <t>Star Flower</t>
  </si>
  <si>
    <t>Camp Nearby</t>
  </si>
  <si>
    <t>ACMA sprouts (6)</t>
  </si>
  <si>
    <t xml:space="preserve">SOIL </t>
  </si>
  <si>
    <t>TRLA</t>
  </si>
  <si>
    <t>Western Red Cedar</t>
  </si>
  <si>
    <t>Burn area (St.Summer)</t>
  </si>
  <si>
    <t>Camp</t>
  </si>
  <si>
    <t>Nearby (Native)</t>
  </si>
  <si>
    <t>(Invasive)</t>
  </si>
  <si>
    <t>THPC</t>
  </si>
  <si>
    <t>ACCL</t>
  </si>
  <si>
    <t>Ivy</t>
  </si>
  <si>
    <t>ASTER</t>
  </si>
  <si>
    <t>ENCH</t>
  </si>
  <si>
    <t>False S.S</t>
  </si>
  <si>
    <t>Colts Foot</t>
  </si>
  <si>
    <t>Sweet Cisilly</t>
  </si>
  <si>
    <t>IVY</t>
  </si>
  <si>
    <t>Gound Ivy</t>
  </si>
  <si>
    <t>CASCARA</t>
  </si>
  <si>
    <t>Missed Treatment??</t>
  </si>
  <si>
    <t>False Solomons Seal</t>
  </si>
  <si>
    <t>Bleeding Harts</t>
  </si>
  <si>
    <t>Laurel</t>
  </si>
  <si>
    <t>Cherry (Bitter)</t>
  </si>
  <si>
    <t>GERO</t>
  </si>
  <si>
    <t>ACMA - BL Maple</t>
  </si>
  <si>
    <t>Others Present</t>
  </si>
  <si>
    <t>ALRV</t>
  </si>
  <si>
    <t>Enchanters</t>
  </si>
  <si>
    <t>Invasives</t>
  </si>
  <si>
    <t>PTAP</t>
  </si>
  <si>
    <t>Enchanters Nightshape</t>
  </si>
  <si>
    <t>Miners Lettuce</t>
  </si>
  <si>
    <t>Others</t>
  </si>
  <si>
    <t>Invasive</t>
  </si>
  <si>
    <t>Canopy Weeds</t>
  </si>
  <si>
    <t>Sweet Sisily</t>
  </si>
  <si>
    <t>VARA</t>
  </si>
  <si>
    <t>Maiden Hair</t>
  </si>
  <si>
    <t>THPL (dead nearby)</t>
  </si>
  <si>
    <t>Dedd Cedars</t>
  </si>
  <si>
    <t>Large Patches Untreated</t>
  </si>
  <si>
    <t>English Laurel</t>
  </si>
  <si>
    <t>Big leaf maple cover story</t>
  </si>
  <si>
    <t>Beaked hazelnut</t>
  </si>
  <si>
    <t>Vine Maple</t>
  </si>
  <si>
    <t>EHHE</t>
  </si>
  <si>
    <t>PHPL</t>
  </si>
  <si>
    <t>Holly Closeby</t>
  </si>
  <si>
    <t>Old logging road at end of transect</t>
  </si>
  <si>
    <t>AEMA</t>
  </si>
  <si>
    <t>ORDE</t>
  </si>
  <si>
    <t>ACMA Canopy Cover</t>
  </si>
  <si>
    <t>Garbage</t>
  </si>
  <si>
    <t>Camps Closeby</t>
  </si>
  <si>
    <t>Social Trails</t>
  </si>
  <si>
    <t>Spotted 2 Deer</t>
  </si>
  <si>
    <t>Snowberry Bush Stressed from herbicide</t>
  </si>
  <si>
    <t>Western Wahoo Flowering</t>
  </si>
  <si>
    <t>Holly Cut</t>
  </si>
  <si>
    <t>ALRO</t>
  </si>
  <si>
    <t>HCHL</t>
  </si>
  <si>
    <t>VIRL</t>
  </si>
  <si>
    <t>ORRDEB</t>
  </si>
  <si>
    <t>SERVIE</t>
  </si>
  <si>
    <t>ORGDB</t>
  </si>
  <si>
    <t>ORGR MANE</t>
  </si>
  <si>
    <t>Hazelnut COCO</t>
  </si>
  <si>
    <t>Sword POMV</t>
  </si>
  <si>
    <t>Ivy HEHI</t>
  </si>
  <si>
    <t>Lots of Mosquitos</t>
  </si>
  <si>
    <t>Maple (Vine and BL</t>
  </si>
  <si>
    <t>Minters Lettuce</t>
  </si>
  <si>
    <t>Enchanters Night</t>
  </si>
  <si>
    <t>Holly (few)</t>
  </si>
  <si>
    <t>ORGGD</t>
  </si>
  <si>
    <t>White Oak</t>
  </si>
  <si>
    <t>HODL</t>
  </si>
  <si>
    <t>HYLE</t>
  </si>
  <si>
    <t>STAR FLOWER</t>
  </si>
  <si>
    <t>BL Maple Sprouts</t>
  </si>
  <si>
    <t>HEHE/HEHI</t>
  </si>
  <si>
    <t>Wip Worry</t>
  </si>
  <si>
    <t>OLVI</t>
  </si>
  <si>
    <t>OXALIS</t>
  </si>
  <si>
    <t>Salmon Seal</t>
  </si>
  <si>
    <t>ORGAMEIL</t>
  </si>
  <si>
    <t>Note</t>
  </si>
  <si>
    <t>Euro 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</si>
</sst>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sz val="10.0"/>
    </font>
    <font/>
    <font>
      <color rgb="FFA61C00"/>
    </font>
    <font>
      <sz val="10.0"/>
      <color rgb="FFA61C00"/>
    </font>
    <font>
      <b/>
      <sz val="12.0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FFE4"/>
        <bgColor rgb="FFFCFFE4"/>
      </patternFill>
    </fill>
    <fill>
      <patternFill patternType="solid">
        <fgColor rgb="FFC9DAF8"/>
        <bgColor rgb="FFC9DAF8"/>
      </patternFill>
    </fill>
    <fill>
      <patternFill patternType="solid">
        <fgColor rgb="FFF0F4FF"/>
        <bgColor rgb="FFF0F4FF"/>
      </patternFill>
    </fill>
    <fill>
      <patternFill patternType="solid">
        <fgColor rgb="FFEAFFEA"/>
        <bgColor rgb="FFEAFFEA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ont="1"/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Fill="1" applyFont="1"/>
    <xf borderId="0" fillId="3" fontId="4" numFmtId="0" xfId="0" applyAlignment="1" applyFont="1">
      <alignment readingOrder="0"/>
    </xf>
    <xf borderId="0" fillId="5" fontId="3" numFmtId="0" xfId="0" applyAlignment="1" applyFont="1">
      <alignment horizontal="right" readingOrder="0"/>
    </xf>
    <xf borderId="0" fillId="4" fontId="4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5" fontId="3" numFmtId="10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2" fontId="3" numFmtId="10" xfId="0" applyAlignment="1" applyFont="1" applyNumberFormat="1">
      <alignment readingOrder="0"/>
    </xf>
    <xf borderId="0" fillId="4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0" fillId="6" fontId="3" numFmtId="0" xfId="0" applyFont="1"/>
    <xf borderId="0" fillId="7" fontId="3" numFmtId="0" xfId="0" applyFill="1" applyFont="1"/>
    <xf borderId="0" fillId="7" fontId="3" numFmtId="0" xfId="0" applyAlignment="1" applyFont="1">
      <alignment horizontal="right" readingOrder="0"/>
    </xf>
    <xf borderId="0" fillId="7" fontId="3" numFmtId="0" xfId="0" applyAlignment="1" applyFont="1">
      <alignment readingOrder="0"/>
    </xf>
    <xf borderId="0" fillId="7" fontId="3" numFmtId="0" xfId="0" applyFont="1"/>
    <xf borderId="0" fillId="3" fontId="3" numFmtId="0" xfId="0" applyFont="1"/>
    <xf borderId="0" fillId="7" fontId="3" numFmtId="2" xfId="0" applyAlignment="1" applyFont="1" applyNumberFormat="1">
      <alignment readingOrder="0"/>
    </xf>
    <xf borderId="0" fillId="7" fontId="3" numFmtId="2" xfId="0" applyFont="1" applyNumberFormat="1"/>
    <xf borderId="0" fillId="7" fontId="1" numFmtId="0" xfId="0" applyAlignment="1" applyFont="1">
      <alignment readingOrder="0"/>
    </xf>
    <xf borderId="0" fillId="6" fontId="3" numFmtId="0" xfId="0" applyAlignment="1" applyFont="1">
      <alignment horizontal="right" readingOrder="0"/>
    </xf>
    <xf borderId="0" fillId="6" fontId="3" numFmtId="2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8" fontId="3" numFmtId="0" xfId="0" applyFill="1" applyFont="1"/>
    <xf borderId="0" fillId="8" fontId="3" numFmtId="0" xfId="0" applyAlignment="1" applyFont="1">
      <alignment horizontal="right" readingOrder="0"/>
    </xf>
    <xf borderId="0" fillId="8" fontId="3" numFmtId="0" xfId="0" applyAlignment="1" applyFont="1">
      <alignment readingOrder="0"/>
    </xf>
    <xf borderId="0" fillId="8" fontId="3" numFmtId="2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3" fontId="3" numFmtId="0" xfId="0" applyAlignment="1" applyFont="1">
      <alignment horizontal="right" readingOrder="0"/>
    </xf>
    <xf borderId="0" fillId="3" fontId="3" numFmtId="2" xfId="0" applyFont="1" applyNumberForma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/>
      <c r="D3" s="12"/>
      <c r="E3" s="12"/>
      <c r="F3" s="13"/>
      <c r="G3" s="12"/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126</v>
      </c>
      <c r="E3" s="12" t="s">
        <v>395</v>
      </c>
      <c r="F3" s="13" t="s">
        <v>270</v>
      </c>
      <c r="G3" s="12" t="s">
        <v>81</v>
      </c>
      <c r="H3" s="12" t="s">
        <v>37</v>
      </c>
      <c r="I3" s="12" t="s">
        <v>181</v>
      </c>
      <c r="J3" s="12" t="s">
        <v>34</v>
      </c>
      <c r="K3" s="12" t="s">
        <v>106</v>
      </c>
      <c r="L3" s="12" t="s">
        <v>8</v>
      </c>
      <c r="M3" s="12" t="s">
        <v>28</v>
      </c>
      <c r="N3" s="12" t="s">
        <v>120</v>
      </c>
      <c r="O3" s="12" t="s">
        <v>228</v>
      </c>
      <c r="P3" s="12" t="s">
        <v>39</v>
      </c>
      <c r="Q3" s="8"/>
      <c r="R3" s="8"/>
      <c r="S3" s="8"/>
      <c r="W3" s="6">
        <v>2.0</v>
      </c>
    </row>
    <row r="4">
      <c r="A4" s="8"/>
      <c r="B4" s="10" t="s">
        <v>41</v>
      </c>
      <c r="C4" s="12">
        <v>15.0</v>
      </c>
      <c r="D4" s="12">
        <v>3.0</v>
      </c>
      <c r="E4" s="12">
        <v>11.0</v>
      </c>
      <c r="F4" s="12">
        <v>6.0</v>
      </c>
      <c r="G4" s="12">
        <v>8.0</v>
      </c>
      <c r="H4" s="12">
        <v>2.0</v>
      </c>
      <c r="I4" s="12"/>
      <c r="J4" s="12">
        <v>3.0</v>
      </c>
      <c r="K4" s="12">
        <v>3.0</v>
      </c>
      <c r="L4" s="12">
        <v>7.0</v>
      </c>
      <c r="M4" s="12">
        <v>1.0</v>
      </c>
      <c r="N4" s="12">
        <v>5.0</v>
      </c>
      <c r="O4" s="12">
        <v>3.0</v>
      </c>
      <c r="P4" s="12">
        <v>1.0</v>
      </c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0.4545454545</v>
      </c>
      <c r="D5" s="15">
        <f t="shared" si="1"/>
        <v>0.09090909091</v>
      </c>
      <c r="E5" s="15">
        <f t="shared" si="1"/>
        <v>0.3333333333</v>
      </c>
      <c r="F5" s="15">
        <f t="shared" si="1"/>
        <v>0.1818181818</v>
      </c>
      <c r="G5" s="15">
        <f t="shared" si="1"/>
        <v>0.2424242424</v>
      </c>
      <c r="H5" s="15">
        <f t="shared" si="1"/>
        <v>0.06060606061</v>
      </c>
      <c r="I5" s="15">
        <f t="shared" si="1"/>
        <v>0</v>
      </c>
      <c r="J5" s="15">
        <f t="shared" si="1"/>
        <v>0.09090909091</v>
      </c>
      <c r="K5" s="15">
        <f t="shared" si="1"/>
        <v>0.09090909091</v>
      </c>
      <c r="L5" s="15">
        <f t="shared" si="1"/>
        <v>0.2121212121</v>
      </c>
      <c r="M5" s="15">
        <f t="shared" si="1"/>
        <v>0.0303030303</v>
      </c>
      <c r="N5" s="15">
        <f t="shared" si="1"/>
        <v>0.1515151515</v>
      </c>
      <c r="O5" s="15">
        <f t="shared" si="1"/>
        <v>0.09090909091</v>
      </c>
      <c r="P5" s="15">
        <f t="shared" si="1"/>
        <v>0.0303030303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>
        <f t="shared" si="2"/>
        <v>0.06060606061</v>
      </c>
      <c r="I8" s="21">
        <f t="shared" si="2"/>
        <v>0.06060606061</v>
      </c>
      <c r="J8" s="21">
        <f t="shared" si="2"/>
        <v>0.06060606061</v>
      </c>
      <c r="K8" s="21">
        <f t="shared" si="2"/>
        <v>0.06060606061</v>
      </c>
      <c r="L8" s="21">
        <f t="shared" si="2"/>
        <v>0.06060606061</v>
      </c>
      <c r="M8" s="21">
        <f t="shared" si="2"/>
        <v>0.06060606061</v>
      </c>
      <c r="N8" s="21">
        <f t="shared" si="2"/>
        <v>0.06060606061</v>
      </c>
      <c r="O8" s="21">
        <f t="shared" si="2"/>
        <v>0.06060606061</v>
      </c>
      <c r="P8" s="21">
        <f t="shared" si="2"/>
        <v>0.06060606061</v>
      </c>
      <c r="Q8" s="21">
        <f t="shared" si="2"/>
        <v>0.06060606061</v>
      </c>
      <c r="R8" s="21">
        <f t="shared" si="2"/>
        <v>0.06060606061</v>
      </c>
      <c r="S8" s="21">
        <f t="shared" si="2"/>
        <v>0.06060606061</v>
      </c>
      <c r="W8" s="6"/>
    </row>
    <row r="9">
      <c r="A9" s="8"/>
      <c r="B9" s="19" t="s">
        <v>188</v>
      </c>
      <c r="C9" s="21">
        <f>S8</f>
        <v>0.06060606061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  <c r="D37" s="1"/>
    </row>
    <row r="39">
      <c r="B39" s="1" t="s">
        <v>366</v>
      </c>
      <c r="D39" s="1" t="s">
        <v>396</v>
      </c>
    </row>
    <row r="40">
      <c r="B40" s="6" t="s">
        <v>8</v>
      </c>
      <c r="D40" s="6" t="s">
        <v>401</v>
      </c>
    </row>
    <row r="41">
      <c r="B41" s="6" t="s">
        <v>59</v>
      </c>
      <c r="D41" s="6" t="s">
        <v>402</v>
      </c>
    </row>
    <row r="42">
      <c r="B42" s="6" t="s">
        <v>65</v>
      </c>
    </row>
    <row r="43">
      <c r="B43" s="6" t="s">
        <v>97</v>
      </c>
    </row>
    <row r="44">
      <c r="B44" s="6" t="s">
        <v>5</v>
      </c>
    </row>
    <row r="45">
      <c r="B45" s="6" t="s">
        <v>341</v>
      </c>
    </row>
    <row r="46">
      <c r="B46" s="6" t="s">
        <v>332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126</v>
      </c>
      <c r="D3" s="12" t="s">
        <v>22</v>
      </c>
      <c r="E3" s="12" t="s">
        <v>8</v>
      </c>
      <c r="F3" s="13" t="s">
        <v>37</v>
      </c>
      <c r="G3" s="12" t="s">
        <v>39</v>
      </c>
      <c r="H3" s="12" t="s">
        <v>400</v>
      </c>
      <c r="I3" s="12"/>
      <c r="J3" s="12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2.0</v>
      </c>
      <c r="D4" s="12">
        <v>13.0</v>
      </c>
      <c r="E4" s="12">
        <v>2.0</v>
      </c>
      <c r="F4" s="12">
        <v>15.0</v>
      </c>
      <c r="G4" s="12">
        <v>5.0</v>
      </c>
      <c r="H4" s="12">
        <v>2.0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0.06060606061</v>
      </c>
      <c r="D5" s="15">
        <f t="shared" si="1"/>
        <v>0.3939393939</v>
      </c>
      <c r="E5" s="15">
        <f t="shared" si="1"/>
        <v>0.06060606061</v>
      </c>
      <c r="F5" s="15">
        <f t="shared" si="1"/>
        <v>0.4545454545</v>
      </c>
      <c r="G5" s="15">
        <f t="shared" si="1"/>
        <v>0.1515151515</v>
      </c>
      <c r="H5" s="15">
        <f t="shared" si="1"/>
        <v>0.06060606061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0.4545454545</v>
      </c>
      <c r="G8" s="21">
        <f t="shared" si="2"/>
        <v>0.4545454545</v>
      </c>
      <c r="H8" s="21">
        <f t="shared" si="2"/>
        <v>0.4545454545</v>
      </c>
      <c r="I8" s="21">
        <f t="shared" si="2"/>
        <v>0.4545454545</v>
      </c>
      <c r="J8" s="21">
        <f t="shared" si="2"/>
        <v>0.4545454545</v>
      </c>
      <c r="K8" s="21">
        <f t="shared" si="2"/>
        <v>0.4545454545</v>
      </c>
      <c r="L8" s="21">
        <f t="shared" si="2"/>
        <v>0.4545454545</v>
      </c>
      <c r="M8" s="21">
        <f t="shared" si="2"/>
        <v>0.4545454545</v>
      </c>
      <c r="N8" s="21">
        <f t="shared" si="2"/>
        <v>0.4545454545</v>
      </c>
      <c r="O8" s="21">
        <f t="shared" si="2"/>
        <v>0.4545454545</v>
      </c>
      <c r="P8" s="21">
        <f t="shared" si="2"/>
        <v>0.4545454545</v>
      </c>
      <c r="Q8" s="21">
        <f t="shared" si="2"/>
        <v>0.4545454545</v>
      </c>
      <c r="R8" s="21">
        <f t="shared" si="2"/>
        <v>0.4545454545</v>
      </c>
      <c r="S8" s="21">
        <f t="shared" si="2"/>
        <v>0.4545454545</v>
      </c>
      <c r="W8" s="6"/>
    </row>
    <row r="9">
      <c r="A9" s="8"/>
      <c r="B9" s="19" t="s">
        <v>188</v>
      </c>
      <c r="C9" s="21">
        <f>S8</f>
        <v>0.4545454545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262</v>
      </c>
      <c r="E3" s="12" t="s">
        <v>270</v>
      </c>
      <c r="F3" s="13" t="s">
        <v>8</v>
      </c>
      <c r="G3" s="12" t="s">
        <v>65</v>
      </c>
      <c r="H3" s="12" t="s">
        <v>283</v>
      </c>
      <c r="I3" s="12" t="s">
        <v>39</v>
      </c>
      <c r="J3" s="12" t="s">
        <v>126</v>
      </c>
      <c r="K3" s="12" t="s">
        <v>190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10.0</v>
      </c>
      <c r="E4" s="12">
        <v>8.0</v>
      </c>
      <c r="F4" s="12">
        <v>9.0</v>
      </c>
      <c r="G4" s="12">
        <v>3.0</v>
      </c>
      <c r="H4" s="12">
        <v>3.0</v>
      </c>
      <c r="I4" s="12">
        <v>10.0</v>
      </c>
      <c r="J4" s="12">
        <v>1.0</v>
      </c>
      <c r="K4" s="12">
        <v>1.0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0.303030303</v>
      </c>
      <c r="E5" s="15">
        <f t="shared" si="1"/>
        <v>0.2424242424</v>
      </c>
      <c r="F5" s="15">
        <f t="shared" si="1"/>
        <v>0.2727272727</v>
      </c>
      <c r="G5" s="15">
        <f t="shared" si="1"/>
        <v>0.09090909091</v>
      </c>
      <c r="H5" s="15">
        <f t="shared" si="1"/>
        <v>0.09090909091</v>
      </c>
      <c r="I5" s="15">
        <f t="shared" si="1"/>
        <v>0.303030303</v>
      </c>
      <c r="J5" s="15">
        <f t="shared" si="1"/>
        <v>0.0303030303</v>
      </c>
      <c r="K5" s="15">
        <f t="shared" si="1"/>
        <v>0.0303030303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0.303030303</v>
      </c>
      <c r="E8" s="21">
        <f t="shared" si="2"/>
        <v>0.303030303</v>
      </c>
      <c r="F8" s="21">
        <f t="shared" si="2"/>
        <v>0.303030303</v>
      </c>
      <c r="G8" s="21">
        <f t="shared" si="2"/>
        <v>0.303030303</v>
      </c>
      <c r="H8" s="21">
        <f t="shared" si="2"/>
        <v>0.303030303</v>
      </c>
      <c r="I8" s="21">
        <f t="shared" si="2"/>
        <v>0.303030303</v>
      </c>
      <c r="J8" s="21">
        <f t="shared" si="2"/>
        <v>0.303030303</v>
      </c>
      <c r="K8" s="21">
        <f t="shared" si="2"/>
        <v>0.303030303</v>
      </c>
      <c r="L8" s="21">
        <f t="shared" si="2"/>
        <v>0.303030303</v>
      </c>
      <c r="M8" s="21">
        <f t="shared" si="2"/>
        <v>0.303030303</v>
      </c>
      <c r="N8" s="21">
        <f t="shared" si="2"/>
        <v>0.303030303</v>
      </c>
      <c r="O8" s="21">
        <f t="shared" si="2"/>
        <v>0.303030303</v>
      </c>
      <c r="P8" s="21">
        <f t="shared" si="2"/>
        <v>0.303030303</v>
      </c>
      <c r="Q8" s="21">
        <f t="shared" si="2"/>
        <v>0.303030303</v>
      </c>
      <c r="R8" s="21">
        <f t="shared" si="2"/>
        <v>0.303030303</v>
      </c>
      <c r="S8" s="21">
        <f t="shared" si="2"/>
        <v>0.303030303</v>
      </c>
      <c r="W8" s="6"/>
    </row>
    <row r="9">
      <c r="A9" s="8"/>
      <c r="B9" s="19" t="s">
        <v>188</v>
      </c>
      <c r="C9" s="21">
        <f>S8</f>
        <v>0.303030303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1" t="s">
        <v>403</v>
      </c>
      <c r="E39" s="1" t="s">
        <v>367</v>
      </c>
    </row>
    <row r="40">
      <c r="B40" s="6" t="s">
        <v>59</v>
      </c>
      <c r="C40" s="6" t="s">
        <v>29</v>
      </c>
      <c r="E40" s="6" t="s">
        <v>341</v>
      </c>
    </row>
    <row r="41">
      <c r="B41" s="6" t="s">
        <v>404</v>
      </c>
      <c r="C41" s="6" t="s">
        <v>262</v>
      </c>
      <c r="E41" s="6" t="s">
        <v>405</v>
      </c>
    </row>
    <row r="42">
      <c r="B42" s="6" t="s">
        <v>77</v>
      </c>
      <c r="C42" s="6" t="s">
        <v>37</v>
      </c>
      <c r="E42" s="6" t="s">
        <v>406</v>
      </c>
    </row>
    <row r="43">
      <c r="B43" s="6" t="s">
        <v>8</v>
      </c>
      <c r="C43" s="6" t="s">
        <v>407</v>
      </c>
      <c r="E43" s="6" t="s">
        <v>126</v>
      </c>
    </row>
    <row r="44">
      <c r="E44" s="6" t="s">
        <v>22</v>
      </c>
    </row>
    <row r="45">
      <c r="E45" s="6" t="s">
        <v>190</v>
      </c>
    </row>
    <row r="46">
      <c r="E46" s="6" t="s">
        <v>408</v>
      </c>
    </row>
    <row r="47">
      <c r="E47" s="6" t="s">
        <v>28</v>
      </c>
    </row>
    <row r="48">
      <c r="E48" s="6" t="s">
        <v>5</v>
      </c>
    </row>
    <row r="49">
      <c r="E49" s="6" t="s">
        <v>73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262</v>
      </c>
      <c r="E3" s="12" t="s">
        <v>37</v>
      </c>
      <c r="F3" s="13" t="s">
        <v>270</v>
      </c>
      <c r="G3" s="12" t="s">
        <v>32</v>
      </c>
      <c r="H3" s="12"/>
      <c r="I3" s="12" t="s">
        <v>120</v>
      </c>
      <c r="J3" s="12"/>
      <c r="K3" s="12" t="s">
        <v>376</v>
      </c>
      <c r="L3" s="12" t="s">
        <v>8</v>
      </c>
      <c r="M3" s="12" t="s">
        <v>39</v>
      </c>
      <c r="N3" s="12" t="s">
        <v>228</v>
      </c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/>
      <c r="D4" s="12"/>
      <c r="E4" s="12">
        <v>12.0</v>
      </c>
      <c r="F4" s="12">
        <v>13.0</v>
      </c>
      <c r="G4" s="12">
        <v>1.0</v>
      </c>
      <c r="H4" s="12"/>
      <c r="I4" s="12">
        <v>7.0</v>
      </c>
      <c r="J4" s="12"/>
      <c r="K4" s="12">
        <v>2.0</v>
      </c>
      <c r="L4" s="12">
        <v>1.0</v>
      </c>
      <c r="M4" s="12">
        <v>1.0</v>
      </c>
      <c r="N4" s="12">
        <v>1.0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</v>
      </c>
      <c r="D5" s="15">
        <f t="shared" si="1"/>
        <v>0</v>
      </c>
      <c r="E5" s="15">
        <f t="shared" si="1"/>
        <v>0.3636363636</v>
      </c>
      <c r="F5" s="15">
        <f t="shared" si="1"/>
        <v>0.3939393939</v>
      </c>
      <c r="G5" s="15">
        <f t="shared" si="1"/>
        <v>0.0303030303</v>
      </c>
      <c r="H5" s="15">
        <f t="shared" si="1"/>
        <v>0</v>
      </c>
      <c r="I5" s="15">
        <f t="shared" si="1"/>
        <v>0.2121212121</v>
      </c>
      <c r="J5" s="15">
        <f t="shared" si="1"/>
        <v>0</v>
      </c>
      <c r="K5" s="15">
        <f t="shared" si="1"/>
        <v>0.06060606061</v>
      </c>
      <c r="L5" s="15">
        <f t="shared" si="1"/>
        <v>0.0303030303</v>
      </c>
      <c r="M5" s="15">
        <f t="shared" si="1"/>
        <v>0.0303030303</v>
      </c>
      <c r="N5" s="15">
        <f t="shared" si="1"/>
        <v>0.0303030303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</v>
      </c>
      <c r="E8" s="21">
        <f t="shared" si="2"/>
        <v>0.3636363636</v>
      </c>
      <c r="F8" s="21">
        <f t="shared" si="2"/>
        <v>0.3636363636</v>
      </c>
      <c r="G8" s="21">
        <f t="shared" si="2"/>
        <v>0.3636363636</v>
      </c>
      <c r="H8" s="21">
        <f t="shared" si="2"/>
        <v>0.3636363636</v>
      </c>
      <c r="I8" s="21">
        <f t="shared" si="2"/>
        <v>0.3636363636</v>
      </c>
      <c r="J8" s="21">
        <f t="shared" si="2"/>
        <v>0.3636363636</v>
      </c>
      <c r="K8" s="21">
        <f t="shared" si="2"/>
        <v>0.3636363636</v>
      </c>
      <c r="L8" s="21">
        <f t="shared" si="2"/>
        <v>0.3636363636</v>
      </c>
      <c r="M8" s="21">
        <f t="shared" si="2"/>
        <v>0.3636363636</v>
      </c>
      <c r="N8" s="21">
        <f t="shared" si="2"/>
        <v>0.3636363636</v>
      </c>
      <c r="O8" s="21">
        <f t="shared" si="2"/>
        <v>0.3636363636</v>
      </c>
      <c r="P8" s="21">
        <f t="shared" si="2"/>
        <v>0.3636363636</v>
      </c>
      <c r="Q8" s="21">
        <f t="shared" si="2"/>
        <v>0.3636363636</v>
      </c>
      <c r="R8" s="21">
        <f t="shared" si="2"/>
        <v>0.3636363636</v>
      </c>
      <c r="S8" s="21">
        <f t="shared" si="2"/>
        <v>0.3636363636</v>
      </c>
      <c r="W8" s="6"/>
    </row>
    <row r="9">
      <c r="A9" s="8"/>
      <c r="B9" s="19" t="s">
        <v>188</v>
      </c>
      <c r="C9" s="21">
        <f>S8</f>
        <v>0.3636363636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384</v>
      </c>
      <c r="D40" s="6" t="s">
        <v>413</v>
      </c>
    </row>
    <row r="41">
      <c r="B41" s="6" t="s">
        <v>382</v>
      </c>
      <c r="D41" s="6" t="s">
        <v>414</v>
      </c>
    </row>
    <row r="42">
      <c r="B42" s="6" t="s">
        <v>415</v>
      </c>
      <c r="D42" s="6" t="s">
        <v>215</v>
      </c>
    </row>
    <row r="43">
      <c r="B43" s="6" t="s">
        <v>368</v>
      </c>
      <c r="D43" s="6" t="s">
        <v>387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/>
      <c r="D3" s="12" t="s">
        <v>37</v>
      </c>
      <c r="E3" s="12" t="s">
        <v>22</v>
      </c>
      <c r="F3" s="13" t="s">
        <v>39</v>
      </c>
      <c r="G3" s="12" t="s">
        <v>32</v>
      </c>
      <c r="H3" s="12" t="s">
        <v>81</v>
      </c>
      <c r="I3" s="12" t="s">
        <v>97</v>
      </c>
      <c r="J3" s="12" t="s">
        <v>28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/>
      <c r="D4" s="12">
        <v>23.0</v>
      </c>
      <c r="E4" s="12">
        <v>19.0</v>
      </c>
      <c r="F4" s="12">
        <v>3.0</v>
      </c>
      <c r="G4" s="12">
        <v>4.0</v>
      </c>
      <c r="H4" s="12">
        <v>8.0</v>
      </c>
      <c r="I4" s="12">
        <v>7.0</v>
      </c>
      <c r="J4" s="12">
        <v>5.0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</v>
      </c>
      <c r="D5" s="15">
        <f t="shared" si="1"/>
        <v>0.696969697</v>
      </c>
      <c r="E5" s="15">
        <f t="shared" si="1"/>
        <v>0.5757575758</v>
      </c>
      <c r="F5" s="15">
        <f t="shared" si="1"/>
        <v>0.09090909091</v>
      </c>
      <c r="G5" s="15">
        <f t="shared" si="1"/>
        <v>0.1212121212</v>
      </c>
      <c r="H5" s="15">
        <f t="shared" si="1"/>
        <v>0.2424242424</v>
      </c>
      <c r="I5" s="15">
        <f t="shared" si="1"/>
        <v>0.2121212121</v>
      </c>
      <c r="J5" s="15">
        <f t="shared" si="1"/>
        <v>0.1515151515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0.696969697</v>
      </c>
      <c r="E8" s="21">
        <f t="shared" si="2"/>
        <v>0.696969697</v>
      </c>
      <c r="F8" s="21">
        <f t="shared" si="2"/>
        <v>0.696969697</v>
      </c>
      <c r="G8" s="21">
        <f t="shared" si="2"/>
        <v>0.696969697</v>
      </c>
      <c r="H8" s="21">
        <f t="shared" si="2"/>
        <v>0.696969697</v>
      </c>
      <c r="I8" s="21">
        <f t="shared" si="2"/>
        <v>0.696969697</v>
      </c>
      <c r="J8" s="21">
        <f t="shared" si="2"/>
        <v>0.696969697</v>
      </c>
      <c r="K8" s="21">
        <f t="shared" si="2"/>
        <v>0.696969697</v>
      </c>
      <c r="L8" s="21">
        <f t="shared" si="2"/>
        <v>0.696969697</v>
      </c>
      <c r="M8" s="21">
        <f t="shared" si="2"/>
        <v>0.696969697</v>
      </c>
      <c r="N8" s="21">
        <f t="shared" si="2"/>
        <v>0.696969697</v>
      </c>
      <c r="O8" s="21">
        <f t="shared" si="2"/>
        <v>0.696969697</v>
      </c>
      <c r="P8" s="21">
        <f t="shared" si="2"/>
        <v>0.696969697</v>
      </c>
      <c r="Q8" s="21">
        <f t="shared" si="2"/>
        <v>0.696969697</v>
      </c>
      <c r="R8" s="21">
        <f t="shared" si="2"/>
        <v>0.696969697</v>
      </c>
      <c r="S8" s="21">
        <f t="shared" si="2"/>
        <v>0.696969697</v>
      </c>
      <c r="W8" s="6"/>
    </row>
    <row r="9">
      <c r="A9" s="8"/>
      <c r="B9" s="19" t="s">
        <v>188</v>
      </c>
      <c r="C9" s="21">
        <f>S8</f>
        <v>0.696969697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368</v>
      </c>
      <c r="D40" s="6" t="s">
        <v>409</v>
      </c>
    </row>
    <row r="41">
      <c r="B41" s="6" t="s">
        <v>410</v>
      </c>
      <c r="D41" s="6" t="s">
        <v>306</v>
      </c>
    </row>
    <row r="42">
      <c r="B42" s="6" t="s">
        <v>371</v>
      </c>
      <c r="D42" s="6" t="s">
        <v>411</v>
      </c>
    </row>
    <row r="43">
      <c r="D43" s="6" t="s">
        <v>412</v>
      </c>
    </row>
    <row r="44">
      <c r="D44" s="6" t="s">
        <v>401</v>
      </c>
    </row>
    <row r="45">
      <c r="D45" s="6" t="s">
        <v>413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/>
      <c r="E3" s="12" t="s">
        <v>37</v>
      </c>
      <c r="F3" s="13"/>
      <c r="G3" s="12" t="s">
        <v>33</v>
      </c>
      <c r="H3" s="12" t="s">
        <v>190</v>
      </c>
      <c r="I3" s="12" t="s">
        <v>270</v>
      </c>
      <c r="J3" s="12" t="s">
        <v>39</v>
      </c>
      <c r="K3" s="12" t="s">
        <v>376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23.0</v>
      </c>
      <c r="D4" s="12"/>
      <c r="E4" s="12">
        <v>6.0</v>
      </c>
      <c r="F4" s="12"/>
      <c r="G4" s="12">
        <v>2.0</v>
      </c>
      <c r="H4" s="12">
        <v>2.0</v>
      </c>
      <c r="I4" s="12">
        <v>2.0</v>
      </c>
      <c r="J4" s="12">
        <v>6.0</v>
      </c>
      <c r="K4" s="12">
        <v>1.0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0.696969697</v>
      </c>
      <c r="D5" s="15">
        <f t="shared" si="1"/>
        <v>0</v>
      </c>
      <c r="E5" s="15">
        <f t="shared" si="1"/>
        <v>0.1818181818</v>
      </c>
      <c r="F5" s="15">
        <f t="shared" si="1"/>
        <v>0</v>
      </c>
      <c r="G5" s="15">
        <f t="shared" si="1"/>
        <v>0.06060606061</v>
      </c>
      <c r="H5" s="15">
        <f t="shared" si="1"/>
        <v>0.06060606061</v>
      </c>
      <c r="I5" s="15">
        <f t="shared" si="1"/>
        <v>0.06060606061</v>
      </c>
      <c r="J5" s="15">
        <f t="shared" si="1"/>
        <v>0.1818181818</v>
      </c>
      <c r="K5" s="15">
        <f t="shared" si="1"/>
        <v>0.0303030303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0.1818181818</v>
      </c>
      <c r="F8" s="21">
        <f t="shared" si="2"/>
        <v>0.1818181818</v>
      </c>
      <c r="G8" s="21">
        <f t="shared" si="2"/>
        <v>0.1818181818</v>
      </c>
      <c r="H8" s="21">
        <f t="shared" si="2"/>
        <v>0.1818181818</v>
      </c>
      <c r="I8" s="21">
        <f t="shared" si="2"/>
        <v>0.1818181818</v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384</v>
      </c>
      <c r="D40" s="6" t="s">
        <v>417</v>
      </c>
    </row>
    <row r="41">
      <c r="B41" s="6" t="s">
        <v>382</v>
      </c>
      <c r="D41" s="6" t="s">
        <v>387</v>
      </c>
    </row>
    <row r="42">
      <c r="D42" s="6" t="s">
        <v>406</v>
      </c>
    </row>
    <row r="43">
      <c r="D43" s="6" t="s">
        <v>374</v>
      </c>
    </row>
    <row r="44">
      <c r="D44" s="6" t="s">
        <v>418</v>
      </c>
    </row>
    <row r="45">
      <c r="D45" s="6" t="s">
        <v>81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36</v>
      </c>
      <c r="E3" s="12" t="s">
        <v>81</v>
      </c>
      <c r="F3" s="13" t="s">
        <v>270</v>
      </c>
      <c r="G3" s="12" t="s">
        <v>120</v>
      </c>
      <c r="H3" s="12" t="s">
        <v>28</v>
      </c>
      <c r="I3" s="12" t="s">
        <v>8</v>
      </c>
      <c r="J3" s="12"/>
      <c r="K3" s="12" t="s">
        <v>262</v>
      </c>
      <c r="L3" s="12" t="s">
        <v>15</v>
      </c>
      <c r="M3" s="12" t="s">
        <v>341</v>
      </c>
      <c r="N3" s="12" t="s">
        <v>39</v>
      </c>
      <c r="O3" s="12" t="s">
        <v>33</v>
      </c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17.0</v>
      </c>
      <c r="D4" s="12">
        <v>2.0</v>
      </c>
      <c r="E4" s="12">
        <v>7.0</v>
      </c>
      <c r="F4" s="12">
        <v>9.0</v>
      </c>
      <c r="G4" s="12"/>
      <c r="H4" s="12">
        <v>1.0</v>
      </c>
      <c r="I4" s="12">
        <v>11.0</v>
      </c>
      <c r="J4" s="12"/>
      <c r="K4" s="12">
        <v>3.0</v>
      </c>
      <c r="L4" s="12">
        <v>3.0</v>
      </c>
      <c r="M4" s="12">
        <v>1.0</v>
      </c>
      <c r="N4" s="12">
        <v>3.0</v>
      </c>
      <c r="O4" s="12">
        <v>1.0</v>
      </c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0.5151515152</v>
      </c>
      <c r="D5" s="15">
        <f t="shared" si="1"/>
        <v>0.06060606061</v>
      </c>
      <c r="E5" s="15">
        <f t="shared" si="1"/>
        <v>0.2121212121</v>
      </c>
      <c r="F5" s="15">
        <f t="shared" si="1"/>
        <v>0.2727272727</v>
      </c>
      <c r="G5" s="15">
        <f t="shared" si="1"/>
        <v>0</v>
      </c>
      <c r="H5" s="15">
        <f t="shared" si="1"/>
        <v>0.0303030303</v>
      </c>
      <c r="I5" s="15">
        <f t="shared" si="1"/>
        <v>0.3333333333</v>
      </c>
      <c r="J5" s="15">
        <f t="shared" si="1"/>
        <v>0</v>
      </c>
      <c r="K5" s="15">
        <f t="shared" si="1"/>
        <v>0.09090909091</v>
      </c>
      <c r="L5" s="15">
        <f t="shared" si="1"/>
        <v>0.09090909091</v>
      </c>
      <c r="M5" s="15">
        <f t="shared" si="1"/>
        <v>0.0303030303</v>
      </c>
      <c r="N5" s="15">
        <f t="shared" si="1"/>
        <v>0.09090909091</v>
      </c>
      <c r="O5" s="15">
        <f t="shared" si="1"/>
        <v>0.0303030303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>
        <f t="shared" si="2"/>
        <v>0.09090909091</v>
      </c>
      <c r="L8" s="21">
        <f t="shared" si="2"/>
        <v>0.09090909091</v>
      </c>
      <c r="M8" s="21">
        <f t="shared" si="2"/>
        <v>0.09090909091</v>
      </c>
      <c r="N8" s="21">
        <f t="shared" si="2"/>
        <v>0.09090909091</v>
      </c>
      <c r="O8" s="21">
        <f t="shared" si="2"/>
        <v>0.09090909091</v>
      </c>
      <c r="P8" s="21">
        <f t="shared" si="2"/>
        <v>0.09090909091</v>
      </c>
      <c r="Q8" s="21">
        <f t="shared" si="2"/>
        <v>0.09090909091</v>
      </c>
      <c r="R8" s="21">
        <f t="shared" si="2"/>
        <v>0.09090909091</v>
      </c>
      <c r="S8" s="21">
        <f t="shared" si="2"/>
        <v>0.09090909091</v>
      </c>
      <c r="W8" s="6"/>
    </row>
    <row r="9">
      <c r="A9" s="8"/>
      <c r="B9" s="19" t="s">
        <v>188</v>
      </c>
      <c r="C9" s="21">
        <f>S8</f>
        <v>0.09090909091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379</v>
      </c>
      <c r="D40" s="6" t="s">
        <v>419</v>
      </c>
    </row>
    <row r="41">
      <c r="B41" s="6" t="s">
        <v>74</v>
      </c>
      <c r="D41" s="6" t="s">
        <v>420</v>
      </c>
    </row>
    <row r="42">
      <c r="B42" s="6" t="s">
        <v>15</v>
      </c>
      <c r="D42" s="6" t="s">
        <v>421</v>
      </c>
    </row>
    <row r="43">
      <c r="B43" s="6" t="s">
        <v>59</v>
      </c>
    </row>
    <row r="44">
      <c r="B44" s="6" t="s">
        <v>8</v>
      </c>
    </row>
    <row r="45">
      <c r="B45" s="6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37</v>
      </c>
      <c r="E3" s="12" t="s">
        <v>150</v>
      </c>
      <c r="F3" s="13" t="s">
        <v>81</v>
      </c>
      <c r="G3" s="12"/>
      <c r="H3" s="12"/>
      <c r="I3" s="12" t="s">
        <v>270</v>
      </c>
      <c r="J3" s="12" t="s">
        <v>120</v>
      </c>
      <c r="K3" s="12" t="s">
        <v>395</v>
      </c>
      <c r="L3" s="12" t="s">
        <v>416</v>
      </c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22.0</v>
      </c>
      <c r="D4" s="12">
        <v>5.0</v>
      </c>
      <c r="E4" s="12">
        <v>1.0</v>
      </c>
      <c r="F4" s="12">
        <v>10.0</v>
      </c>
      <c r="G4" s="12"/>
      <c r="H4" s="12"/>
      <c r="I4" s="12">
        <v>2.0</v>
      </c>
      <c r="J4" s="12">
        <v>2.0</v>
      </c>
      <c r="K4" s="12">
        <v>1.0</v>
      </c>
      <c r="L4" s="12">
        <v>6.0</v>
      </c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0.6666666667</v>
      </c>
      <c r="D5" s="15">
        <f t="shared" si="1"/>
        <v>0.1515151515</v>
      </c>
      <c r="E5" s="15">
        <f t="shared" si="1"/>
        <v>0.0303030303</v>
      </c>
      <c r="F5" s="15">
        <f t="shared" si="1"/>
        <v>0.303030303</v>
      </c>
      <c r="G5" s="15">
        <f t="shared" si="1"/>
        <v>0</v>
      </c>
      <c r="H5" s="15">
        <f t="shared" si="1"/>
        <v>0</v>
      </c>
      <c r="I5" s="15">
        <f t="shared" si="1"/>
        <v>0.06060606061</v>
      </c>
      <c r="J5" s="15">
        <f t="shared" si="1"/>
        <v>0.06060606061</v>
      </c>
      <c r="K5" s="15">
        <f t="shared" si="1"/>
        <v>0.0303030303</v>
      </c>
      <c r="L5" s="15">
        <f t="shared" si="1"/>
        <v>0.1818181818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0.1515151515</v>
      </c>
      <c r="E8" s="21">
        <f t="shared" si="2"/>
        <v>0.1515151515</v>
      </c>
      <c r="F8" s="21">
        <f t="shared" si="2"/>
        <v>0.1515151515</v>
      </c>
      <c r="G8" s="21">
        <f t="shared" si="2"/>
        <v>0.1515151515</v>
      </c>
      <c r="H8" s="21">
        <f t="shared" si="2"/>
        <v>0.1515151515</v>
      </c>
      <c r="I8" s="21">
        <f t="shared" si="2"/>
        <v>0.1515151515</v>
      </c>
      <c r="J8" s="21">
        <f t="shared" si="2"/>
        <v>0.1515151515</v>
      </c>
      <c r="K8" s="21">
        <f t="shared" si="2"/>
        <v>0.1515151515</v>
      </c>
      <c r="L8" s="21">
        <f t="shared" si="2"/>
        <v>0.1515151515</v>
      </c>
      <c r="M8" s="21">
        <f t="shared" si="2"/>
        <v>0.1515151515</v>
      </c>
      <c r="N8" s="21">
        <f t="shared" si="2"/>
        <v>0.1515151515</v>
      </c>
      <c r="O8" s="21">
        <f t="shared" si="2"/>
        <v>0.1515151515</v>
      </c>
      <c r="P8" s="21">
        <f t="shared" si="2"/>
        <v>0.1515151515</v>
      </c>
      <c r="Q8" s="21">
        <f t="shared" si="2"/>
        <v>0.1515151515</v>
      </c>
      <c r="R8" s="21">
        <f t="shared" si="2"/>
        <v>0.1515151515</v>
      </c>
      <c r="S8" s="21">
        <f t="shared" si="2"/>
        <v>0.1515151515</v>
      </c>
      <c r="W8" s="6"/>
    </row>
    <row r="9">
      <c r="A9" s="8"/>
      <c r="B9" s="19" t="s">
        <v>188</v>
      </c>
      <c r="C9" s="21">
        <f>S8</f>
        <v>0.1515151515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</row>
    <row r="40">
      <c r="B40" s="6" t="s">
        <v>384</v>
      </c>
    </row>
    <row r="41">
      <c r="B41" s="6" t="s">
        <v>81</v>
      </c>
    </row>
    <row r="42">
      <c r="B42" s="6" t="s">
        <v>77</v>
      </c>
    </row>
    <row r="43">
      <c r="B43" s="6" t="s">
        <v>422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39</v>
      </c>
      <c r="D3" s="12" t="s">
        <v>120</v>
      </c>
      <c r="E3" s="12" t="s">
        <v>220</v>
      </c>
      <c r="F3" s="13" t="s">
        <v>36</v>
      </c>
      <c r="G3" s="12"/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16.0</v>
      </c>
      <c r="D4" s="12">
        <v>11.0</v>
      </c>
      <c r="E4" s="12">
        <v>2.0</v>
      </c>
      <c r="F4" s="12">
        <v>6.0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0.4848484848</v>
      </c>
      <c r="D5" s="15">
        <f t="shared" si="1"/>
        <v>0.3333333333</v>
      </c>
      <c r="E5" s="15">
        <f t="shared" si="1"/>
        <v>0.06060606061</v>
      </c>
      <c r="F5" s="15">
        <f t="shared" si="1"/>
        <v>0.1818181818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270</v>
      </c>
      <c r="D3" s="12" t="s">
        <v>22</v>
      </c>
      <c r="E3" s="12"/>
      <c r="F3" s="13" t="s">
        <v>126</v>
      </c>
      <c r="G3" s="12" t="s">
        <v>39</v>
      </c>
      <c r="H3" s="12" t="s">
        <v>106</v>
      </c>
      <c r="I3" s="12" t="s">
        <v>173</v>
      </c>
      <c r="J3" s="12" t="s">
        <v>395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13.0</v>
      </c>
      <c r="D4" s="12">
        <v>4.0</v>
      </c>
      <c r="E4" s="12"/>
      <c r="F4" s="12">
        <v>5.0</v>
      </c>
      <c r="G4" s="12">
        <v>4.0</v>
      </c>
      <c r="H4" s="12">
        <v>12.0</v>
      </c>
      <c r="I4" s="12">
        <v>1.0</v>
      </c>
      <c r="J4" s="12">
        <v>3.0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0.3939393939</v>
      </c>
      <c r="D5" s="15">
        <f t="shared" si="1"/>
        <v>0.1212121212</v>
      </c>
      <c r="E5" s="15">
        <f t="shared" si="1"/>
        <v>0</v>
      </c>
      <c r="F5" s="15">
        <f t="shared" si="1"/>
        <v>0.1515151515</v>
      </c>
      <c r="G5" s="15">
        <f t="shared" si="1"/>
        <v>0.1212121212</v>
      </c>
      <c r="H5" s="15">
        <f t="shared" si="1"/>
        <v>0.3636363636</v>
      </c>
      <c r="I5" s="15">
        <f t="shared" si="1"/>
        <v>0.0303030303</v>
      </c>
      <c r="J5" s="15">
        <f t="shared" si="1"/>
        <v>0.09090909091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</row>
    <row r="40">
      <c r="B40" s="6" t="s">
        <v>8</v>
      </c>
    </row>
    <row r="41">
      <c r="B41" s="6" t="s">
        <v>368</v>
      </c>
    </row>
    <row r="42">
      <c r="B42" s="6" t="s">
        <v>384</v>
      </c>
    </row>
    <row r="43">
      <c r="B43" s="6" t="s">
        <v>425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1.29"/>
    <col customWidth="1" min="3" max="3" width="25.71"/>
    <col customWidth="1" min="4" max="4" width="23.43"/>
  </cols>
  <sheetData>
    <row r="1">
      <c r="B1" s="1" t="s">
        <v>0</v>
      </c>
      <c r="C1" s="1" t="s">
        <v>2</v>
      </c>
      <c r="D1" s="1" t="s">
        <v>3</v>
      </c>
    </row>
    <row r="3">
      <c r="A3" s="3" t="s">
        <v>4</v>
      </c>
      <c r="B3" s="5" t="s">
        <v>5</v>
      </c>
      <c r="C3" s="5" t="s">
        <v>6</v>
      </c>
      <c r="D3" s="5" t="s">
        <v>7</v>
      </c>
    </row>
    <row r="4">
      <c r="B4" s="7" t="s">
        <v>8</v>
      </c>
      <c r="C4" s="7" t="s">
        <v>9</v>
      </c>
      <c r="D4" s="7" t="s">
        <v>10</v>
      </c>
    </row>
    <row r="5">
      <c r="B5" s="9" t="s">
        <v>11</v>
      </c>
      <c r="C5" s="9" t="s">
        <v>13</v>
      </c>
      <c r="D5" s="9" t="s">
        <v>14</v>
      </c>
    </row>
    <row r="6">
      <c r="B6" s="7" t="s">
        <v>15</v>
      </c>
      <c r="C6" s="7" t="s">
        <v>16</v>
      </c>
      <c r="D6" s="7" t="s">
        <v>17</v>
      </c>
    </row>
    <row r="7">
      <c r="B7" s="5" t="s">
        <v>18</v>
      </c>
      <c r="C7" s="5" t="s">
        <v>19</v>
      </c>
      <c r="D7" s="5" t="s">
        <v>20</v>
      </c>
    </row>
    <row r="8">
      <c r="B8" s="11" t="s">
        <v>21</v>
      </c>
      <c r="C8" s="11" t="s">
        <v>23</v>
      </c>
      <c r="D8" s="11" t="s">
        <v>24</v>
      </c>
    </row>
    <row r="9">
      <c r="B9" s="5" t="s">
        <v>25</v>
      </c>
      <c r="C9" s="5" t="s">
        <v>26</v>
      </c>
      <c r="D9" s="5" t="s">
        <v>27</v>
      </c>
    </row>
    <row r="10">
      <c r="B10" s="11" t="s">
        <v>29</v>
      </c>
      <c r="C10" s="11" t="s">
        <v>30</v>
      </c>
      <c r="D10" s="11" t="s">
        <v>31</v>
      </c>
    </row>
    <row r="11">
      <c r="B11" s="5" t="s">
        <v>38</v>
      </c>
      <c r="C11" s="5" t="s">
        <v>40</v>
      </c>
      <c r="D11" s="5" t="s">
        <v>42</v>
      </c>
    </row>
    <row r="12">
      <c r="B12" s="7" t="s">
        <v>43</v>
      </c>
      <c r="C12" s="7" t="s">
        <v>44</v>
      </c>
      <c r="D12" s="7" t="s">
        <v>45</v>
      </c>
    </row>
    <row r="13">
      <c r="B13" s="9" t="s">
        <v>46</v>
      </c>
      <c r="C13" s="9" t="s">
        <v>47</v>
      </c>
      <c r="D13" s="9" t="s">
        <v>48</v>
      </c>
    </row>
    <row r="14">
      <c r="B14" s="7" t="s">
        <v>49</v>
      </c>
      <c r="C14" s="7" t="s">
        <v>50</v>
      </c>
      <c r="D14" s="7" t="s">
        <v>51</v>
      </c>
    </row>
    <row r="15">
      <c r="B15" s="9" t="s">
        <v>52</v>
      </c>
      <c r="C15" s="14" t="s">
        <v>53</v>
      </c>
      <c r="D15" s="9" t="s">
        <v>55</v>
      </c>
    </row>
    <row r="16">
      <c r="B16" s="7" t="s">
        <v>56</v>
      </c>
      <c r="C16" s="7" t="s">
        <v>57</v>
      </c>
      <c r="D16" s="7" t="s">
        <v>58</v>
      </c>
    </row>
    <row r="17">
      <c r="B17" s="5" t="s">
        <v>59</v>
      </c>
      <c r="C17" s="5" t="s">
        <v>60</v>
      </c>
      <c r="D17" s="5" t="s">
        <v>61</v>
      </c>
    </row>
    <row r="18">
      <c r="B18" s="7" t="s">
        <v>62</v>
      </c>
      <c r="C18" s="7" t="s">
        <v>63</v>
      </c>
      <c r="D18" s="7" t="s">
        <v>64</v>
      </c>
    </row>
    <row r="19">
      <c r="B19" s="5" t="s">
        <v>65</v>
      </c>
      <c r="C19" s="5" t="s">
        <v>66</v>
      </c>
      <c r="D19" s="5" t="s">
        <v>67</v>
      </c>
    </row>
    <row r="20">
      <c r="B20" s="11" t="s">
        <v>68</v>
      </c>
      <c r="C20" s="11" t="s">
        <v>69</v>
      </c>
      <c r="D20" s="11" t="s">
        <v>70</v>
      </c>
    </row>
    <row r="21">
      <c r="B21" s="5" t="s">
        <v>71</v>
      </c>
      <c r="C21" s="5" t="s">
        <v>72</v>
      </c>
      <c r="D21" s="5" t="s">
        <v>73</v>
      </c>
    </row>
    <row r="22">
      <c r="B22" s="6" t="s">
        <v>74</v>
      </c>
      <c r="C22" s="6" t="s">
        <v>75</v>
      </c>
      <c r="D22" s="6" t="s">
        <v>76</v>
      </c>
    </row>
    <row r="23">
      <c r="B23" s="5" t="s">
        <v>77</v>
      </c>
      <c r="C23" s="5" t="s">
        <v>78</v>
      </c>
      <c r="D23" s="5" t="s">
        <v>79</v>
      </c>
    </row>
    <row r="24">
      <c r="A24" s="16" t="s">
        <v>80</v>
      </c>
      <c r="B24" s="17" t="s">
        <v>81</v>
      </c>
      <c r="C24" s="17" t="s">
        <v>83</v>
      </c>
      <c r="D24" s="17" t="s">
        <v>84</v>
      </c>
    </row>
    <row r="25">
      <c r="B25" s="6" t="s">
        <v>85</v>
      </c>
      <c r="C25" s="6" t="s">
        <v>86</v>
      </c>
      <c r="D25" s="6" t="s">
        <v>87</v>
      </c>
    </row>
    <row r="26">
      <c r="B26" s="5" t="s">
        <v>88</v>
      </c>
      <c r="C26" s="5" t="s">
        <v>89</v>
      </c>
      <c r="D26" s="5" t="s">
        <v>90</v>
      </c>
    </row>
    <row r="27">
      <c r="B27" s="6" t="s">
        <v>91</v>
      </c>
      <c r="C27" s="6" t="s">
        <v>92</v>
      </c>
      <c r="D27" s="6" t="s">
        <v>93</v>
      </c>
    </row>
    <row r="28">
      <c r="B28" s="5" t="s">
        <v>94</v>
      </c>
      <c r="C28" s="5" t="s">
        <v>95</v>
      </c>
      <c r="D28" s="5" t="s">
        <v>96</v>
      </c>
    </row>
    <row r="29">
      <c r="B29" s="6" t="s">
        <v>97</v>
      </c>
      <c r="C29" s="6" t="s">
        <v>98</v>
      </c>
      <c r="D29" s="6" t="s">
        <v>99</v>
      </c>
    </row>
    <row r="30">
      <c r="B30" s="5" t="s">
        <v>100</v>
      </c>
      <c r="C30" s="5" t="s">
        <v>101</v>
      </c>
      <c r="D30" s="5" t="s">
        <v>102</v>
      </c>
    </row>
    <row r="31">
      <c r="B31" s="20" t="s">
        <v>103</v>
      </c>
      <c r="C31" s="20" t="s">
        <v>104</v>
      </c>
      <c r="D31" s="20" t="s">
        <v>105</v>
      </c>
    </row>
    <row r="32">
      <c r="B32" s="5" t="s">
        <v>106</v>
      </c>
      <c r="C32" s="5" t="s">
        <v>107</v>
      </c>
      <c r="D32" s="5" t="s">
        <v>108</v>
      </c>
    </row>
    <row r="33">
      <c r="B33" s="6" t="s">
        <v>36</v>
      </c>
      <c r="C33" s="6" t="s">
        <v>109</v>
      </c>
      <c r="D33" s="6" t="s">
        <v>110</v>
      </c>
    </row>
    <row r="34">
      <c r="B34" s="5" t="s">
        <v>111</v>
      </c>
      <c r="C34" s="5" t="s">
        <v>112</v>
      </c>
      <c r="D34" s="5" t="s">
        <v>113</v>
      </c>
    </row>
    <row r="35">
      <c r="B35" s="11" t="s">
        <v>29</v>
      </c>
      <c r="C35" s="11" t="s">
        <v>30</v>
      </c>
      <c r="D35" s="11" t="s">
        <v>31</v>
      </c>
    </row>
    <row r="36">
      <c r="B36" s="5" t="s">
        <v>114</v>
      </c>
      <c r="C36" s="5" t="s">
        <v>115</v>
      </c>
      <c r="D36" s="5" t="s">
        <v>116</v>
      </c>
    </row>
    <row r="37">
      <c r="B37" s="6" t="s">
        <v>117</v>
      </c>
      <c r="C37" s="6" t="s">
        <v>118</v>
      </c>
      <c r="D37" s="6" t="s">
        <v>119</v>
      </c>
    </row>
    <row r="38">
      <c r="B38" s="5" t="s">
        <v>120</v>
      </c>
      <c r="C38" s="5" t="s">
        <v>121</v>
      </c>
      <c r="D38" s="5" t="s">
        <v>122</v>
      </c>
    </row>
    <row r="39">
      <c r="B39" s="6" t="s">
        <v>123</v>
      </c>
      <c r="C39" s="6" t="s">
        <v>124</v>
      </c>
      <c r="D39" s="6" t="s">
        <v>125</v>
      </c>
    </row>
    <row r="40">
      <c r="B40" s="5" t="s">
        <v>126</v>
      </c>
      <c r="C40" s="5" t="s">
        <v>127</v>
      </c>
      <c r="D40" s="5" t="s">
        <v>128</v>
      </c>
    </row>
    <row r="41">
      <c r="B41" s="6" t="s">
        <v>129</v>
      </c>
      <c r="C41" s="6" t="s">
        <v>130</v>
      </c>
      <c r="D41" s="6" t="s">
        <v>131</v>
      </c>
    </row>
    <row r="42">
      <c r="B42" s="5" t="s">
        <v>132</v>
      </c>
      <c r="C42" s="5" t="s">
        <v>133</v>
      </c>
      <c r="D42" s="5" t="s">
        <v>134</v>
      </c>
    </row>
    <row r="43">
      <c r="B43" s="11" t="s">
        <v>52</v>
      </c>
      <c r="C43" s="22" t="s">
        <v>53</v>
      </c>
      <c r="D43" s="11" t="s">
        <v>55</v>
      </c>
    </row>
    <row r="44">
      <c r="B44" s="9" t="s">
        <v>135</v>
      </c>
      <c r="C44" s="9" t="s">
        <v>136</v>
      </c>
      <c r="D44" s="9" t="s">
        <v>137</v>
      </c>
    </row>
    <row r="45">
      <c r="B45" s="6" t="s">
        <v>138</v>
      </c>
      <c r="C45" s="6" t="s">
        <v>139</v>
      </c>
      <c r="D45" s="6" t="s">
        <v>140</v>
      </c>
    </row>
    <row r="46">
      <c r="B46" s="5" t="s">
        <v>141</v>
      </c>
      <c r="C46" s="5" t="s">
        <v>142</v>
      </c>
      <c r="D46" s="5" t="s">
        <v>143</v>
      </c>
    </row>
    <row r="47">
      <c r="B47" s="6" t="s">
        <v>144</v>
      </c>
      <c r="C47" s="6" t="s">
        <v>145</v>
      </c>
      <c r="D47" s="6" t="s">
        <v>146</v>
      </c>
    </row>
    <row r="48">
      <c r="B48" s="5" t="s">
        <v>147</v>
      </c>
      <c r="C48" s="5" t="s">
        <v>148</v>
      </c>
      <c r="D48" s="5" t="s">
        <v>149</v>
      </c>
    </row>
    <row r="49">
      <c r="B49" s="6" t="s">
        <v>150</v>
      </c>
      <c r="C49" s="6" t="s">
        <v>151</v>
      </c>
      <c r="D49" s="6" t="s">
        <v>152</v>
      </c>
    </row>
    <row r="50">
      <c r="B50" s="5" t="s">
        <v>32</v>
      </c>
      <c r="C50" s="5" t="s">
        <v>153</v>
      </c>
      <c r="D50" s="5" t="s">
        <v>154</v>
      </c>
    </row>
    <row r="51">
      <c r="B51" s="6" t="s">
        <v>155</v>
      </c>
      <c r="C51" s="6" t="s">
        <v>156</v>
      </c>
      <c r="D51" s="6" t="s">
        <v>157</v>
      </c>
    </row>
    <row r="52">
      <c r="B52" s="5" t="s">
        <v>158</v>
      </c>
      <c r="C52" s="5" t="s">
        <v>159</v>
      </c>
      <c r="D52" s="5" t="s">
        <v>160</v>
      </c>
    </row>
    <row r="53">
      <c r="B53" s="6" t="s">
        <v>161</v>
      </c>
      <c r="C53" s="6" t="s">
        <v>162</v>
      </c>
      <c r="D53" s="6" t="s">
        <v>163</v>
      </c>
    </row>
    <row r="54">
      <c r="B54" s="5" t="s">
        <v>164</v>
      </c>
      <c r="C54" s="5" t="s">
        <v>165</v>
      </c>
      <c r="D54" s="5" t="s">
        <v>166</v>
      </c>
    </row>
    <row r="55">
      <c r="B55" s="6" t="s">
        <v>167</v>
      </c>
      <c r="C55" s="6" t="s">
        <v>168</v>
      </c>
      <c r="D55" s="6" t="s">
        <v>169</v>
      </c>
    </row>
    <row r="56">
      <c r="B56" s="5" t="s">
        <v>170</v>
      </c>
      <c r="C56" s="5" t="s">
        <v>171</v>
      </c>
      <c r="D56" s="5" t="s">
        <v>172</v>
      </c>
    </row>
    <row r="57">
      <c r="B57" s="6" t="s">
        <v>173</v>
      </c>
      <c r="C57" s="6" t="s">
        <v>174</v>
      </c>
      <c r="D57" s="6" t="s">
        <v>175</v>
      </c>
    </row>
    <row r="58">
      <c r="B58" s="5" t="s">
        <v>176</v>
      </c>
      <c r="C58" s="5" t="s">
        <v>177</v>
      </c>
      <c r="D58" s="5" t="s">
        <v>178</v>
      </c>
    </row>
    <row r="59">
      <c r="B59" s="6" t="s">
        <v>34</v>
      </c>
      <c r="C59" s="6" t="s">
        <v>179</v>
      </c>
      <c r="D59" s="6" t="s">
        <v>180</v>
      </c>
    </row>
    <row r="60">
      <c r="B60" s="5" t="s">
        <v>181</v>
      </c>
      <c r="C60" s="5" t="s">
        <v>182</v>
      </c>
      <c r="D60" s="5" t="s">
        <v>183</v>
      </c>
    </row>
    <row r="61">
      <c r="B61" s="6" t="s">
        <v>184</v>
      </c>
      <c r="C61" s="6" t="s">
        <v>185</v>
      </c>
      <c r="D61" s="6" t="s">
        <v>186</v>
      </c>
    </row>
    <row r="62">
      <c r="A62" s="23" t="s">
        <v>187</v>
      </c>
      <c r="B62" s="17" t="s">
        <v>190</v>
      </c>
      <c r="C62" s="17" t="s">
        <v>191</v>
      </c>
      <c r="D62" s="17" t="s">
        <v>192</v>
      </c>
      <c r="E62" s="17" t="s">
        <v>193</v>
      </c>
    </row>
    <row r="63">
      <c r="B63" s="6" t="s">
        <v>194</v>
      </c>
      <c r="C63" s="6" t="s">
        <v>195</v>
      </c>
      <c r="D63" s="6" t="s">
        <v>196</v>
      </c>
      <c r="E63" s="6" t="s">
        <v>193</v>
      </c>
    </row>
    <row r="64">
      <c r="B64" s="5" t="s">
        <v>197</v>
      </c>
      <c r="C64" s="5" t="s">
        <v>198</v>
      </c>
      <c r="D64" s="5" t="s">
        <v>199</v>
      </c>
      <c r="E64" s="5" t="s">
        <v>193</v>
      </c>
    </row>
    <row r="65">
      <c r="B65" s="6" t="s">
        <v>200</v>
      </c>
      <c r="C65" s="6" t="s">
        <v>201</v>
      </c>
      <c r="D65" s="6" t="s">
        <v>202</v>
      </c>
      <c r="E65" s="6" t="s">
        <v>203</v>
      </c>
    </row>
    <row r="66">
      <c r="B66" s="9" t="s">
        <v>204</v>
      </c>
      <c r="C66" s="9" t="s">
        <v>205</v>
      </c>
      <c r="D66" s="9" t="s">
        <v>206</v>
      </c>
      <c r="E66" s="9" t="s">
        <v>193</v>
      </c>
    </row>
    <row r="67">
      <c r="B67" s="6" t="s">
        <v>207</v>
      </c>
      <c r="C67" s="6" t="s">
        <v>208</v>
      </c>
      <c r="D67" s="6" t="s">
        <v>209</v>
      </c>
      <c r="E67" s="6" t="s">
        <v>193</v>
      </c>
    </row>
    <row r="68">
      <c r="B68" s="5" t="s">
        <v>210</v>
      </c>
      <c r="C68" s="5" t="s">
        <v>211</v>
      </c>
      <c r="D68" s="5" t="s">
        <v>212</v>
      </c>
      <c r="E68" s="5" t="s">
        <v>193</v>
      </c>
    </row>
    <row r="69">
      <c r="B69" s="6" t="s">
        <v>213</v>
      </c>
      <c r="C69" s="6" t="s">
        <v>214</v>
      </c>
      <c r="D69" s="6" t="s">
        <v>215</v>
      </c>
      <c r="E69" s="6" t="s">
        <v>203</v>
      </c>
    </row>
    <row r="70">
      <c r="B70" s="9" t="s">
        <v>216</v>
      </c>
      <c r="C70" s="9" t="s">
        <v>217</v>
      </c>
      <c r="D70" s="9" t="s">
        <v>218</v>
      </c>
      <c r="E70" s="9" t="s">
        <v>219</v>
      </c>
    </row>
    <row r="71">
      <c r="B71" s="6" t="s">
        <v>220</v>
      </c>
      <c r="C71" s="6" t="s">
        <v>221</v>
      </c>
      <c r="D71" s="6" t="s">
        <v>222</v>
      </c>
      <c r="E71" s="6" t="s">
        <v>223</v>
      </c>
    </row>
    <row r="72">
      <c r="B72" s="5" t="s">
        <v>224</v>
      </c>
      <c r="C72" s="5" t="s">
        <v>225</v>
      </c>
      <c r="D72" s="30"/>
      <c r="E72" s="5" t="s">
        <v>223</v>
      </c>
    </row>
    <row r="73">
      <c r="B73" s="6" t="s">
        <v>228</v>
      </c>
      <c r="C73" s="6" t="s">
        <v>229</v>
      </c>
      <c r="D73" s="6" t="s">
        <v>230</v>
      </c>
      <c r="E73" s="6" t="s">
        <v>193</v>
      </c>
    </row>
    <row r="74">
      <c r="B74" s="9" t="s">
        <v>231</v>
      </c>
      <c r="C74" s="9" t="s">
        <v>232</v>
      </c>
      <c r="D74" s="9" t="s">
        <v>233</v>
      </c>
      <c r="E74" s="9" t="s">
        <v>193</v>
      </c>
    </row>
    <row r="75">
      <c r="B75" s="6" t="s">
        <v>234</v>
      </c>
      <c r="C75" s="6" t="s">
        <v>236</v>
      </c>
      <c r="D75" s="6" t="s">
        <v>237</v>
      </c>
      <c r="E75" s="6" t="s">
        <v>193</v>
      </c>
    </row>
    <row r="76">
      <c r="B76" s="9" t="s">
        <v>35</v>
      </c>
      <c r="C76" s="9" t="s">
        <v>238</v>
      </c>
      <c r="D76" s="9" t="s">
        <v>239</v>
      </c>
      <c r="E76" s="9" t="s">
        <v>193</v>
      </c>
    </row>
    <row r="77">
      <c r="B77" s="20" t="s">
        <v>241</v>
      </c>
      <c r="C77" s="20" t="s">
        <v>242</v>
      </c>
      <c r="D77" s="20" t="s">
        <v>243</v>
      </c>
      <c r="E77" s="20" t="s">
        <v>193</v>
      </c>
    </row>
    <row r="78">
      <c r="B78" s="9" t="s">
        <v>244</v>
      </c>
      <c r="C78" s="9" t="s">
        <v>245</v>
      </c>
      <c r="D78" s="9" t="s">
        <v>246</v>
      </c>
      <c r="E78" s="9" t="s">
        <v>193</v>
      </c>
    </row>
    <row r="79">
      <c r="B79" s="20" t="s">
        <v>247</v>
      </c>
      <c r="C79" s="20" t="s">
        <v>248</v>
      </c>
      <c r="D79" s="20" t="s">
        <v>249</v>
      </c>
      <c r="E79" s="20" t="s">
        <v>193</v>
      </c>
    </row>
    <row r="80">
      <c r="B80" s="9" t="s">
        <v>250</v>
      </c>
      <c r="C80" s="9" t="s">
        <v>251</v>
      </c>
      <c r="D80" s="9" t="s">
        <v>252</v>
      </c>
      <c r="E80" s="9" t="s">
        <v>193</v>
      </c>
    </row>
    <row r="81">
      <c r="B81" s="6" t="s">
        <v>253</v>
      </c>
      <c r="C81" s="6" t="s">
        <v>254</v>
      </c>
      <c r="D81" s="6" t="s">
        <v>255</v>
      </c>
      <c r="E81" s="6" t="s">
        <v>203</v>
      </c>
    </row>
    <row r="82">
      <c r="B82" s="5" t="s">
        <v>256</v>
      </c>
      <c r="C82" s="5" t="s">
        <v>257</v>
      </c>
      <c r="D82" s="5" t="s">
        <v>258</v>
      </c>
      <c r="E82" s="5" t="s">
        <v>193</v>
      </c>
    </row>
    <row r="83">
      <c r="B83" s="6" t="s">
        <v>259</v>
      </c>
      <c r="C83" s="6" t="s">
        <v>260</v>
      </c>
      <c r="D83" s="6" t="s">
        <v>261</v>
      </c>
      <c r="E83" s="6" t="s">
        <v>203</v>
      </c>
    </row>
    <row r="84">
      <c r="B84" s="9" t="s">
        <v>262</v>
      </c>
      <c r="C84" s="9" t="s">
        <v>263</v>
      </c>
      <c r="D84" s="9" t="s">
        <v>264</v>
      </c>
      <c r="E84" s="9" t="s">
        <v>193</v>
      </c>
    </row>
    <row r="85">
      <c r="B85" s="20" t="s">
        <v>37</v>
      </c>
      <c r="C85" s="20" t="s">
        <v>265</v>
      </c>
      <c r="D85" s="20" t="s">
        <v>266</v>
      </c>
      <c r="E85" s="20" t="s">
        <v>193</v>
      </c>
    </row>
    <row r="86">
      <c r="B86" s="9" t="s">
        <v>267</v>
      </c>
      <c r="C86" s="9" t="s">
        <v>268</v>
      </c>
      <c r="D86" s="9" t="s">
        <v>269</v>
      </c>
      <c r="E86" s="9" t="s">
        <v>193</v>
      </c>
    </row>
    <row r="87">
      <c r="B87" s="6" t="s">
        <v>270</v>
      </c>
      <c r="C87" s="6" t="s">
        <v>271</v>
      </c>
      <c r="D87" s="6" t="s">
        <v>272</v>
      </c>
      <c r="E87" s="6" t="s">
        <v>193</v>
      </c>
    </row>
    <row r="88">
      <c r="B88" s="9" t="s">
        <v>273</v>
      </c>
      <c r="C88" s="9" t="s">
        <v>274</v>
      </c>
      <c r="D88" s="9" t="s">
        <v>275</v>
      </c>
      <c r="E88" s="9" t="s">
        <v>193</v>
      </c>
    </row>
    <row r="89">
      <c r="B89" s="20" t="s">
        <v>276</v>
      </c>
      <c r="C89" s="20" t="s">
        <v>277</v>
      </c>
      <c r="D89" s="20" t="s">
        <v>279</v>
      </c>
      <c r="E89" s="20" t="s">
        <v>193</v>
      </c>
    </row>
    <row r="90">
      <c r="B90" s="5" t="s">
        <v>280</v>
      </c>
      <c r="C90" s="5" t="s">
        <v>281</v>
      </c>
      <c r="D90" s="5" t="s">
        <v>282</v>
      </c>
      <c r="E90" s="5" t="s">
        <v>193</v>
      </c>
    </row>
    <row r="91">
      <c r="B91" s="6" t="s">
        <v>283</v>
      </c>
      <c r="C91" s="6" t="s">
        <v>284</v>
      </c>
      <c r="D91" s="6" t="s">
        <v>285</v>
      </c>
      <c r="E91" s="6" t="s">
        <v>193</v>
      </c>
    </row>
    <row r="92">
      <c r="B92" s="5" t="s">
        <v>286</v>
      </c>
      <c r="C92" s="5" t="s">
        <v>287</v>
      </c>
      <c r="D92" s="5" t="s">
        <v>288</v>
      </c>
      <c r="E92" s="5" t="s">
        <v>193</v>
      </c>
    </row>
    <row r="93">
      <c r="B93" s="6" t="s">
        <v>289</v>
      </c>
      <c r="C93" s="6" t="s">
        <v>290</v>
      </c>
      <c r="D93" s="6" t="s">
        <v>291</v>
      </c>
      <c r="E93" s="6" t="s">
        <v>193</v>
      </c>
    </row>
    <row r="94">
      <c r="B94" s="5" t="s">
        <v>292</v>
      </c>
      <c r="C94" s="5" t="s">
        <v>293</v>
      </c>
      <c r="D94" s="5" t="s">
        <v>294</v>
      </c>
      <c r="E94" s="5" t="s">
        <v>193</v>
      </c>
    </row>
    <row r="95">
      <c r="B95" s="20" t="s">
        <v>295</v>
      </c>
      <c r="C95" s="20" t="s">
        <v>296</v>
      </c>
      <c r="D95" s="20" t="s">
        <v>297</v>
      </c>
      <c r="E95" s="20" t="s">
        <v>219</v>
      </c>
    </row>
    <row r="96">
      <c r="B96" s="9" t="s">
        <v>298</v>
      </c>
      <c r="C96" s="9" t="s">
        <v>299</v>
      </c>
      <c r="D96" s="9" t="s">
        <v>300</v>
      </c>
      <c r="E96" s="9" t="s">
        <v>193</v>
      </c>
    </row>
    <row r="97">
      <c r="B97" s="6" t="s">
        <v>22</v>
      </c>
      <c r="C97" s="6" t="s">
        <v>302</v>
      </c>
      <c r="D97" s="6" t="s">
        <v>303</v>
      </c>
      <c r="E97" s="6" t="s">
        <v>203</v>
      </c>
    </row>
    <row r="98">
      <c r="B98" s="5" t="s">
        <v>33</v>
      </c>
      <c r="C98" s="5" t="s">
        <v>304</v>
      </c>
      <c r="D98" s="5" t="s">
        <v>305</v>
      </c>
      <c r="E98" s="5" t="s">
        <v>193</v>
      </c>
    </row>
    <row r="99">
      <c r="B99" s="6" t="s">
        <v>306</v>
      </c>
      <c r="C99" s="6" t="s">
        <v>307</v>
      </c>
      <c r="D99" s="6" t="s">
        <v>308</v>
      </c>
      <c r="E99" s="6" t="s">
        <v>203</v>
      </c>
    </row>
    <row r="100">
      <c r="B100" s="9" t="s">
        <v>309</v>
      </c>
      <c r="C100" s="9" t="s">
        <v>310</v>
      </c>
      <c r="D100" s="9" t="s">
        <v>311</v>
      </c>
      <c r="E100" s="9" t="s">
        <v>193</v>
      </c>
    </row>
    <row r="101">
      <c r="B101" s="20" t="s">
        <v>312</v>
      </c>
      <c r="C101" s="20" t="s">
        <v>313</v>
      </c>
      <c r="D101" s="20" t="s">
        <v>314</v>
      </c>
      <c r="E101" s="20" t="s">
        <v>193</v>
      </c>
    </row>
    <row r="102">
      <c r="B102" s="9" t="s">
        <v>315</v>
      </c>
      <c r="C102" s="9" t="s">
        <v>316</v>
      </c>
      <c r="D102" s="9" t="s">
        <v>317</v>
      </c>
      <c r="E102" s="9" t="s">
        <v>193</v>
      </c>
    </row>
    <row r="103">
      <c r="B103" s="6" t="s">
        <v>28</v>
      </c>
      <c r="C103" s="6" t="s">
        <v>318</v>
      </c>
      <c r="D103" s="6" t="s">
        <v>319</v>
      </c>
      <c r="E103" s="6" t="s">
        <v>193</v>
      </c>
    </row>
    <row r="104">
      <c r="B104" s="5" t="s">
        <v>320</v>
      </c>
      <c r="C104" s="5" t="s">
        <v>321</v>
      </c>
      <c r="D104" s="5" t="s">
        <v>322</v>
      </c>
      <c r="E104" s="5" t="s">
        <v>193</v>
      </c>
    </row>
    <row r="105">
      <c r="B105" s="20" t="s">
        <v>323</v>
      </c>
      <c r="C105" s="20" t="s">
        <v>324</v>
      </c>
      <c r="D105" s="20" t="s">
        <v>325</v>
      </c>
      <c r="E105" s="20" t="s">
        <v>193</v>
      </c>
    </row>
    <row r="106">
      <c r="B106" s="5" t="s">
        <v>326</v>
      </c>
      <c r="C106" s="5" t="s">
        <v>327</v>
      </c>
      <c r="D106" s="5" t="s">
        <v>328</v>
      </c>
      <c r="E106" s="5" t="s">
        <v>193</v>
      </c>
    </row>
    <row r="107">
      <c r="B107" s="6" t="s">
        <v>329</v>
      </c>
      <c r="C107" s="6" t="s">
        <v>330</v>
      </c>
      <c r="D107" s="6" t="s">
        <v>331</v>
      </c>
      <c r="E107" s="6" t="s">
        <v>193</v>
      </c>
    </row>
    <row r="108">
      <c r="B108" s="5" t="s">
        <v>332</v>
      </c>
      <c r="C108" s="5" t="s">
        <v>333</v>
      </c>
      <c r="D108" s="5" t="s">
        <v>334</v>
      </c>
      <c r="E108" s="5" t="s">
        <v>193</v>
      </c>
    </row>
    <row r="109">
      <c r="B109" s="6" t="s">
        <v>335</v>
      </c>
      <c r="C109" s="6" t="s">
        <v>336</v>
      </c>
      <c r="D109" s="6" t="s">
        <v>337</v>
      </c>
      <c r="E109" s="6" t="s">
        <v>193</v>
      </c>
    </row>
    <row r="110">
      <c r="B110" s="5" t="s">
        <v>338</v>
      </c>
      <c r="C110" s="5" t="s">
        <v>339</v>
      </c>
      <c r="D110" s="5" t="s">
        <v>340</v>
      </c>
      <c r="E110" s="5" t="s">
        <v>193</v>
      </c>
    </row>
    <row r="111">
      <c r="B111" s="6" t="s">
        <v>341</v>
      </c>
      <c r="C111" s="6" t="s">
        <v>342</v>
      </c>
      <c r="D111" s="6" t="s">
        <v>343</v>
      </c>
      <c r="E111" s="6" t="s">
        <v>193</v>
      </c>
    </row>
    <row r="112">
      <c r="B112" s="5" t="s">
        <v>344</v>
      </c>
      <c r="C112" s="5" t="s">
        <v>345</v>
      </c>
      <c r="D112" s="5" t="s">
        <v>346</v>
      </c>
      <c r="E112" s="5" t="s">
        <v>193</v>
      </c>
    </row>
    <row r="113">
      <c r="B113" s="6" t="s">
        <v>347</v>
      </c>
      <c r="C113" s="6" t="s">
        <v>348</v>
      </c>
      <c r="D113" s="6" t="s">
        <v>349</v>
      </c>
      <c r="E113" s="6" t="s">
        <v>193</v>
      </c>
    </row>
    <row r="114">
      <c r="B114" s="9" t="s">
        <v>350</v>
      </c>
      <c r="C114" s="9" t="s">
        <v>351</v>
      </c>
      <c r="D114" s="9" t="s">
        <v>352</v>
      </c>
      <c r="E114" s="9" t="s">
        <v>193</v>
      </c>
    </row>
    <row r="115">
      <c r="B115" s="20" t="s">
        <v>354</v>
      </c>
      <c r="C115" s="20" t="s">
        <v>355</v>
      </c>
      <c r="D115" s="20" t="s">
        <v>356</v>
      </c>
      <c r="E115" s="20" t="s">
        <v>193</v>
      </c>
    </row>
    <row r="116">
      <c r="A116" s="6" t="s">
        <v>357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341</v>
      </c>
      <c r="D3" s="12" t="s">
        <v>120</v>
      </c>
      <c r="E3" s="12" t="s">
        <v>270</v>
      </c>
      <c r="F3" s="13" t="s">
        <v>22</v>
      </c>
      <c r="G3" s="12" t="s">
        <v>39</v>
      </c>
      <c r="H3" s="12" t="s">
        <v>210</v>
      </c>
      <c r="I3" s="12" t="s">
        <v>423</v>
      </c>
      <c r="J3" s="12"/>
      <c r="K3" s="12"/>
      <c r="L3" s="12"/>
      <c r="M3" s="12"/>
      <c r="N3" s="12" t="s">
        <v>262</v>
      </c>
      <c r="O3" s="12" t="s">
        <v>37</v>
      </c>
      <c r="P3" s="12" t="s">
        <v>36</v>
      </c>
      <c r="Q3" s="8"/>
      <c r="R3" s="8"/>
      <c r="S3" s="8"/>
      <c r="W3" s="6">
        <v>2.0</v>
      </c>
    </row>
    <row r="4">
      <c r="A4" s="8"/>
      <c r="B4" s="10" t="s">
        <v>41</v>
      </c>
      <c r="C4" s="12">
        <v>1.0</v>
      </c>
      <c r="D4" s="12">
        <v>7.0</v>
      </c>
      <c r="E4" s="12">
        <v>5.0</v>
      </c>
      <c r="F4" s="12">
        <v>10.0</v>
      </c>
      <c r="G4" s="12">
        <v>12.0</v>
      </c>
      <c r="H4" s="12">
        <v>2.0</v>
      </c>
      <c r="I4" s="12">
        <v>8.0</v>
      </c>
      <c r="J4" s="12"/>
      <c r="K4" s="12"/>
      <c r="L4" s="12"/>
      <c r="M4" s="12"/>
      <c r="N4" s="12">
        <v>4.0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0.0303030303</v>
      </c>
      <c r="D5" s="15">
        <f t="shared" si="1"/>
        <v>0.2121212121</v>
      </c>
      <c r="E5" s="15">
        <f t="shared" si="1"/>
        <v>0.1515151515</v>
      </c>
      <c r="F5" s="15">
        <f t="shared" si="1"/>
        <v>0.303030303</v>
      </c>
      <c r="G5" s="15">
        <f t="shared" si="1"/>
        <v>0.3636363636</v>
      </c>
      <c r="H5" s="15">
        <f t="shared" si="1"/>
        <v>0.06060606061</v>
      </c>
      <c r="I5" s="15">
        <f t="shared" si="1"/>
        <v>0.2424242424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0.1212121212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>
        <f t="shared" si="2"/>
        <v>0.1212121212</v>
      </c>
      <c r="O8" s="21">
        <f t="shared" si="2"/>
        <v>0.1212121212</v>
      </c>
      <c r="P8" s="21">
        <f t="shared" si="2"/>
        <v>0.1212121212</v>
      </c>
      <c r="Q8" s="21">
        <f t="shared" si="2"/>
        <v>0.1212121212</v>
      </c>
      <c r="R8" s="21">
        <f t="shared" si="2"/>
        <v>0.1212121212</v>
      </c>
      <c r="S8" s="21">
        <f t="shared" si="2"/>
        <v>0.1212121212</v>
      </c>
      <c r="W8" s="6"/>
    </row>
    <row r="9">
      <c r="A9" s="8"/>
      <c r="B9" s="19" t="s">
        <v>188</v>
      </c>
      <c r="C9" s="21">
        <f>S8</f>
        <v>0.1212121212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368</v>
      </c>
      <c r="D40" s="6" t="s">
        <v>424</v>
      </c>
    </row>
    <row r="41">
      <c r="B41" s="6" t="s">
        <v>384</v>
      </c>
      <c r="D41" s="6" t="s">
        <v>375</v>
      </c>
    </row>
    <row r="42">
      <c r="B42" s="6" t="s">
        <v>371</v>
      </c>
      <c r="D42" s="6" t="s">
        <v>33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37</v>
      </c>
      <c r="E3" s="12" t="s">
        <v>270</v>
      </c>
      <c r="F3" s="13"/>
      <c r="G3" s="12" t="s">
        <v>262</v>
      </c>
      <c r="H3" s="12" t="s">
        <v>376</v>
      </c>
      <c r="I3" s="12" t="s">
        <v>39</v>
      </c>
      <c r="J3" s="12" t="s">
        <v>197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7.0</v>
      </c>
      <c r="D4" s="12">
        <v>5.0</v>
      </c>
      <c r="E4" s="12"/>
      <c r="F4" s="12"/>
      <c r="G4" s="12">
        <v>4.0</v>
      </c>
      <c r="H4" s="12">
        <v>2.0</v>
      </c>
      <c r="I4" s="12">
        <v>18.0</v>
      </c>
      <c r="J4" s="12">
        <v>1.0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0.2121212121</v>
      </c>
      <c r="D5" s="15">
        <f t="shared" si="1"/>
        <v>0.1515151515</v>
      </c>
      <c r="E5" s="15">
        <f t="shared" si="1"/>
        <v>0</v>
      </c>
      <c r="F5" s="15">
        <f t="shared" si="1"/>
        <v>0</v>
      </c>
      <c r="G5" s="15">
        <f t="shared" si="1"/>
        <v>0.1212121212</v>
      </c>
      <c r="H5" s="15">
        <f t="shared" si="1"/>
        <v>0.06060606061</v>
      </c>
      <c r="I5" s="15">
        <f t="shared" si="1"/>
        <v>0.5454545455</v>
      </c>
      <c r="J5" s="15">
        <f t="shared" si="1"/>
        <v>0.0303030303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0.1515151515</v>
      </c>
      <c r="E8" s="21">
        <f t="shared" si="2"/>
        <v>0.1515151515</v>
      </c>
      <c r="F8" s="21">
        <f t="shared" si="2"/>
        <v>0.1515151515</v>
      </c>
      <c r="G8" s="21">
        <f t="shared" si="2"/>
        <v>0.2727272727</v>
      </c>
      <c r="H8" s="21">
        <f t="shared" si="2"/>
        <v>0.2727272727</v>
      </c>
      <c r="I8" s="21">
        <f t="shared" si="2"/>
        <v>0.2727272727</v>
      </c>
      <c r="J8" s="21">
        <f t="shared" si="2"/>
        <v>0.2727272727</v>
      </c>
      <c r="K8" s="21">
        <f t="shared" si="2"/>
        <v>0.2727272727</v>
      </c>
      <c r="L8" s="21">
        <f t="shared" si="2"/>
        <v>0.2727272727</v>
      </c>
      <c r="M8" s="21">
        <f t="shared" si="2"/>
        <v>0.2727272727</v>
      </c>
      <c r="N8" s="21">
        <f t="shared" si="2"/>
        <v>0.2727272727</v>
      </c>
      <c r="O8" s="21">
        <f t="shared" si="2"/>
        <v>0.2727272727</v>
      </c>
      <c r="P8" s="21">
        <f t="shared" si="2"/>
        <v>0.2727272727</v>
      </c>
      <c r="Q8" s="21">
        <f t="shared" si="2"/>
        <v>0.2727272727</v>
      </c>
      <c r="R8" s="21">
        <f t="shared" si="2"/>
        <v>0.2727272727</v>
      </c>
      <c r="S8" s="21">
        <f t="shared" si="2"/>
        <v>0.2727272727</v>
      </c>
      <c r="W8" s="6"/>
    </row>
    <row r="9">
      <c r="A9" s="8"/>
      <c r="B9" s="19" t="s">
        <v>188</v>
      </c>
      <c r="C9" s="21">
        <f>S8</f>
        <v>0.2727272727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/>
      <c r="D3" s="12" t="s">
        <v>22</v>
      </c>
      <c r="E3" s="12" t="s">
        <v>120</v>
      </c>
      <c r="F3" s="13" t="s">
        <v>39</v>
      </c>
      <c r="G3" s="12"/>
      <c r="H3" s="12" t="s">
        <v>37</v>
      </c>
      <c r="I3" s="12"/>
      <c r="J3" s="12" t="s">
        <v>97</v>
      </c>
      <c r="K3" s="12" t="s">
        <v>270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/>
      <c r="D4" s="12">
        <v>8.0</v>
      </c>
      <c r="E4" s="12">
        <v>2.0</v>
      </c>
      <c r="F4" s="12">
        <v>20.0</v>
      </c>
      <c r="G4" s="12"/>
      <c r="H4" s="12">
        <v>2.0</v>
      </c>
      <c r="I4" s="12"/>
      <c r="J4" s="12">
        <v>1.0</v>
      </c>
      <c r="K4" s="12">
        <v>1.0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</v>
      </c>
      <c r="D5" s="15">
        <f t="shared" si="1"/>
        <v>0.2424242424</v>
      </c>
      <c r="E5" s="15">
        <f t="shared" si="1"/>
        <v>0.06060606061</v>
      </c>
      <c r="F5" s="15">
        <f t="shared" si="1"/>
        <v>0.6060606061</v>
      </c>
      <c r="G5" s="15">
        <f t="shared" si="1"/>
        <v>0</v>
      </c>
      <c r="H5" s="15">
        <f t="shared" si="1"/>
        <v>0.06060606061</v>
      </c>
      <c r="I5" s="15">
        <f t="shared" si="1"/>
        <v>0</v>
      </c>
      <c r="J5" s="15">
        <f t="shared" si="1"/>
        <v>0.0303030303</v>
      </c>
      <c r="K5" s="15">
        <f t="shared" si="1"/>
        <v>0.0303030303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>
        <f t="shared" si="2"/>
        <v>0.06060606061</v>
      </c>
      <c r="I8" s="21">
        <f t="shared" si="2"/>
        <v>0.06060606061</v>
      </c>
      <c r="J8" s="21">
        <f t="shared" si="2"/>
        <v>0.06060606061</v>
      </c>
      <c r="K8" s="21">
        <f t="shared" si="2"/>
        <v>0.06060606061</v>
      </c>
      <c r="L8" s="21">
        <f t="shared" si="2"/>
        <v>0.06060606061</v>
      </c>
      <c r="M8" s="21">
        <f t="shared" si="2"/>
        <v>0.06060606061</v>
      </c>
      <c r="N8" s="21">
        <f t="shared" si="2"/>
        <v>0.06060606061</v>
      </c>
      <c r="O8" s="21">
        <f t="shared" si="2"/>
        <v>0.06060606061</v>
      </c>
      <c r="P8" s="21">
        <f t="shared" si="2"/>
        <v>0.06060606061</v>
      </c>
      <c r="Q8" s="21">
        <f t="shared" si="2"/>
        <v>0.06060606061</v>
      </c>
      <c r="R8" s="21">
        <f t="shared" si="2"/>
        <v>0.06060606061</v>
      </c>
      <c r="S8" s="21">
        <f t="shared" si="2"/>
        <v>0.06060606061</v>
      </c>
      <c r="W8" s="6"/>
    </row>
    <row r="9">
      <c r="A9" s="8"/>
      <c r="B9" s="19" t="s">
        <v>188</v>
      </c>
      <c r="C9" s="21">
        <f>S8</f>
        <v>0.06060606061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368</v>
      </c>
      <c r="D40" s="6" t="s">
        <v>417</v>
      </c>
    </row>
    <row r="41">
      <c r="B41" s="6" t="s">
        <v>384</v>
      </c>
      <c r="D41" s="6" t="s">
        <v>385</v>
      </c>
    </row>
    <row r="42">
      <c r="B42" s="6" t="s">
        <v>371</v>
      </c>
      <c r="D42" s="6" t="s">
        <v>409</v>
      </c>
    </row>
    <row r="43">
      <c r="D43" s="6" t="s">
        <v>387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/>
      <c r="E3" s="12" t="s">
        <v>39</v>
      </c>
      <c r="F3" s="13" t="s">
        <v>376</v>
      </c>
      <c r="G3" s="12" t="s">
        <v>190</v>
      </c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20.0</v>
      </c>
      <c r="D4" s="12"/>
      <c r="E4" s="12">
        <v>9.0</v>
      </c>
      <c r="F4" s="12">
        <v>2.0</v>
      </c>
      <c r="G4" s="12">
        <v>3.0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0.6060606061</v>
      </c>
      <c r="D5" s="15">
        <f t="shared" si="1"/>
        <v>0</v>
      </c>
      <c r="E5" s="15">
        <f t="shared" si="1"/>
        <v>0.2727272727</v>
      </c>
      <c r="F5" s="15">
        <f t="shared" si="1"/>
        <v>0.06060606061</v>
      </c>
      <c r="G5" s="15">
        <f t="shared" si="1"/>
        <v>0.09090909091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384</v>
      </c>
      <c r="D40" s="6" t="s">
        <v>341</v>
      </c>
    </row>
    <row r="41">
      <c r="B41" s="6" t="s">
        <v>368</v>
      </c>
    </row>
    <row r="42">
      <c r="B42" s="6" t="s">
        <v>371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/>
      <c r="D3" s="12" t="s">
        <v>39</v>
      </c>
      <c r="E3" s="12" t="s">
        <v>22</v>
      </c>
      <c r="F3" s="13" t="s">
        <v>376</v>
      </c>
      <c r="G3" s="12"/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/>
      <c r="D4" s="12">
        <v>28.0</v>
      </c>
      <c r="E4" s="12">
        <v>1.0</v>
      </c>
      <c r="F4" s="12">
        <v>5.0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</v>
      </c>
      <c r="D5" s="15">
        <f t="shared" si="1"/>
        <v>0.8484848485</v>
      </c>
      <c r="E5" s="15">
        <f t="shared" si="1"/>
        <v>0.0303030303</v>
      </c>
      <c r="F5" s="15">
        <f t="shared" si="1"/>
        <v>0.1515151515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6">
      <c r="B36" s="1" t="s">
        <v>377</v>
      </c>
    </row>
    <row r="37">
      <c r="A37" s="1"/>
    </row>
    <row r="38">
      <c r="B38" s="1" t="s">
        <v>366</v>
      </c>
      <c r="D38" s="1" t="s">
        <v>367</v>
      </c>
    </row>
    <row r="39">
      <c r="B39" s="6" t="s">
        <v>368</v>
      </c>
      <c r="D39" s="6" t="s">
        <v>387</v>
      </c>
    </row>
    <row r="40">
      <c r="B40" s="6" t="s">
        <v>371</v>
      </c>
      <c r="D40" s="6" t="s">
        <v>426</v>
      </c>
    </row>
    <row r="41">
      <c r="D41" s="6" t="s">
        <v>427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39</v>
      </c>
      <c r="D3" s="12" t="s">
        <v>22</v>
      </c>
      <c r="E3" s="12" t="s">
        <v>315</v>
      </c>
      <c r="F3" s="13" t="s">
        <v>126</v>
      </c>
      <c r="G3" s="12" t="s">
        <v>213</v>
      </c>
      <c r="H3" s="12" t="s">
        <v>120</v>
      </c>
      <c r="I3" s="12" t="s">
        <v>376</v>
      </c>
      <c r="J3" s="12" t="s">
        <v>210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5.0</v>
      </c>
      <c r="D4" s="12">
        <v>12.0</v>
      </c>
      <c r="E4" s="12">
        <v>1.0</v>
      </c>
      <c r="F4" s="12">
        <v>3.0</v>
      </c>
      <c r="G4" s="12">
        <v>6.0</v>
      </c>
      <c r="H4" s="12">
        <v>4.0</v>
      </c>
      <c r="I4" s="12">
        <v>3.0</v>
      </c>
      <c r="J4" s="12">
        <v>1.0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0.1515151515</v>
      </c>
      <c r="D5" s="15">
        <f t="shared" si="1"/>
        <v>0.3636363636</v>
      </c>
      <c r="E5" s="15">
        <f t="shared" si="1"/>
        <v>0.0303030303</v>
      </c>
      <c r="F5" s="15">
        <f t="shared" si="1"/>
        <v>0.09090909091</v>
      </c>
      <c r="G5" s="15">
        <f t="shared" si="1"/>
        <v>0.1818181818</v>
      </c>
      <c r="H5" s="15">
        <f t="shared" si="1"/>
        <v>0.1212121212</v>
      </c>
      <c r="I5" s="15">
        <f t="shared" si="1"/>
        <v>0.09090909091</v>
      </c>
      <c r="J5" s="15">
        <f t="shared" si="1"/>
        <v>0.0303030303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0.0303030303</v>
      </c>
      <c r="F8" s="21">
        <f t="shared" si="2"/>
        <v>0.0303030303</v>
      </c>
      <c r="G8" s="21">
        <f t="shared" si="2"/>
        <v>0.0303030303</v>
      </c>
      <c r="H8" s="21">
        <f t="shared" si="2"/>
        <v>0.0303030303</v>
      </c>
      <c r="I8" s="21">
        <f t="shared" si="2"/>
        <v>0.0303030303</v>
      </c>
      <c r="J8" s="21">
        <f t="shared" si="2"/>
        <v>0.0303030303</v>
      </c>
      <c r="K8" s="21">
        <f t="shared" si="2"/>
        <v>0.0303030303</v>
      </c>
      <c r="L8" s="21">
        <f t="shared" si="2"/>
        <v>0.0303030303</v>
      </c>
      <c r="M8" s="21">
        <f t="shared" si="2"/>
        <v>0.0303030303</v>
      </c>
      <c r="N8" s="21">
        <f t="shared" si="2"/>
        <v>0.0303030303</v>
      </c>
      <c r="O8" s="21">
        <f t="shared" si="2"/>
        <v>0.0303030303</v>
      </c>
      <c r="P8" s="21">
        <f t="shared" si="2"/>
        <v>0.0303030303</v>
      </c>
      <c r="Q8" s="21">
        <f t="shared" si="2"/>
        <v>0.0303030303</v>
      </c>
      <c r="R8" s="21">
        <f t="shared" si="2"/>
        <v>0.0303030303</v>
      </c>
      <c r="S8" s="21">
        <f t="shared" si="2"/>
        <v>0.0303030303</v>
      </c>
      <c r="W8" s="6"/>
    </row>
    <row r="9">
      <c r="A9" s="8"/>
      <c r="B9" s="19" t="s">
        <v>188</v>
      </c>
      <c r="C9" s="21">
        <f>S8</f>
        <v>0.0303030303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37</v>
      </c>
      <c r="D3" s="12" t="s">
        <v>22</v>
      </c>
      <c r="E3" s="12"/>
      <c r="F3" s="13" t="s">
        <v>39</v>
      </c>
      <c r="G3" s="12" t="s">
        <v>197</v>
      </c>
      <c r="H3" s="12" t="s">
        <v>181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12.0</v>
      </c>
      <c r="E4" s="12"/>
      <c r="F4" s="12">
        <v>8.0</v>
      </c>
      <c r="G4" s="12">
        <v>1.0</v>
      </c>
      <c r="H4" s="12">
        <v>2.0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0.3636363636</v>
      </c>
      <c r="E5" s="15">
        <f t="shared" si="1"/>
        <v>0</v>
      </c>
      <c r="F5" s="15">
        <f t="shared" si="1"/>
        <v>0.2424242424</v>
      </c>
      <c r="G5" s="15">
        <f t="shared" si="1"/>
        <v>0.0303030303</v>
      </c>
      <c r="H5" s="15">
        <f t="shared" si="1"/>
        <v>0.06060606061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0.1818181818</v>
      </c>
      <c r="D8" s="21">
        <f t="shared" si="2"/>
        <v>0.1818181818</v>
      </c>
      <c r="E8" s="21">
        <f t="shared" si="2"/>
        <v>0.1818181818</v>
      </c>
      <c r="F8" s="21">
        <f t="shared" si="2"/>
        <v>0.1818181818</v>
      </c>
      <c r="G8" s="21">
        <f t="shared" si="2"/>
        <v>0.1818181818</v>
      </c>
      <c r="H8" s="21">
        <f t="shared" si="2"/>
        <v>0.1818181818</v>
      </c>
      <c r="I8" s="21">
        <f t="shared" si="2"/>
        <v>0.1818181818</v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428</v>
      </c>
      <c r="E39" s="1" t="s">
        <v>429</v>
      </c>
    </row>
    <row r="40">
      <c r="B40" s="6" t="s">
        <v>8</v>
      </c>
      <c r="D40" s="6" t="s">
        <v>120</v>
      </c>
      <c r="E40" s="6" t="s">
        <v>412</v>
      </c>
    </row>
    <row r="41">
      <c r="B41" s="6" t="s">
        <v>430</v>
      </c>
      <c r="D41" s="6" t="s">
        <v>431</v>
      </c>
      <c r="E41" s="6" t="s">
        <v>432</v>
      </c>
    </row>
    <row r="42">
      <c r="B42" s="6" t="s">
        <v>59</v>
      </c>
      <c r="D42" s="6" t="s">
        <v>341</v>
      </c>
      <c r="E42" s="6" t="s">
        <v>433</v>
      </c>
    </row>
    <row r="43">
      <c r="B43" s="6" t="s">
        <v>77</v>
      </c>
      <c r="D43" s="6" t="s">
        <v>434</v>
      </c>
    </row>
    <row r="44">
      <c r="B44" s="6" t="s">
        <v>5</v>
      </c>
      <c r="D44" s="6" t="s">
        <v>435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213</v>
      </c>
      <c r="D3" s="12" t="s">
        <v>37</v>
      </c>
      <c r="E3" s="12" t="s">
        <v>28</v>
      </c>
      <c r="F3" s="13" t="s">
        <v>341</v>
      </c>
      <c r="G3" s="12" t="s">
        <v>332</v>
      </c>
      <c r="H3" s="12" t="s">
        <v>395</v>
      </c>
      <c r="I3" s="12" t="s">
        <v>270</v>
      </c>
      <c r="J3" s="12" t="s">
        <v>22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21.0</v>
      </c>
      <c r="D4" s="12">
        <v>3.0</v>
      </c>
      <c r="E4" s="12">
        <v>8.0</v>
      </c>
      <c r="F4" s="12">
        <v>2.0</v>
      </c>
      <c r="G4" s="12">
        <v>9.0</v>
      </c>
      <c r="H4" s="12">
        <v>4.0</v>
      </c>
      <c r="I4" s="12">
        <v>7.0</v>
      </c>
      <c r="J4" s="12">
        <v>16.0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0.6363636364</v>
      </c>
      <c r="D5" s="15">
        <f t="shared" si="1"/>
        <v>0.09090909091</v>
      </c>
      <c r="E5" s="15">
        <f t="shared" si="1"/>
        <v>0.2424242424</v>
      </c>
      <c r="F5" s="15">
        <f t="shared" si="1"/>
        <v>0.06060606061</v>
      </c>
      <c r="G5" s="15">
        <f t="shared" si="1"/>
        <v>0.2727272727</v>
      </c>
      <c r="H5" s="15">
        <f t="shared" si="1"/>
        <v>0.1212121212</v>
      </c>
      <c r="I5" s="15">
        <f t="shared" si="1"/>
        <v>0.2121212121</v>
      </c>
      <c r="J5" s="15">
        <f t="shared" si="1"/>
        <v>0.4848484848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0.09090909091</v>
      </c>
      <c r="E8" s="21">
        <f t="shared" si="2"/>
        <v>0.09090909091</v>
      </c>
      <c r="F8" s="21">
        <f t="shared" si="2"/>
        <v>0.09090909091</v>
      </c>
      <c r="G8" s="21">
        <f t="shared" si="2"/>
        <v>0.09090909091</v>
      </c>
      <c r="H8" s="21">
        <f t="shared" si="2"/>
        <v>0.09090909091</v>
      </c>
      <c r="I8" s="21">
        <f t="shared" si="2"/>
        <v>0.09090909091</v>
      </c>
      <c r="J8" s="21">
        <f t="shared" si="2"/>
        <v>0.09090909091</v>
      </c>
      <c r="K8" s="21">
        <f t="shared" si="2"/>
        <v>0.09090909091</v>
      </c>
      <c r="L8" s="21">
        <f t="shared" si="2"/>
        <v>0.09090909091</v>
      </c>
      <c r="M8" s="21">
        <f t="shared" si="2"/>
        <v>0.09090909091</v>
      </c>
      <c r="N8" s="21">
        <f t="shared" si="2"/>
        <v>0.09090909091</v>
      </c>
      <c r="O8" s="21">
        <f t="shared" si="2"/>
        <v>0.09090909091</v>
      </c>
      <c r="P8" s="21">
        <f t="shared" si="2"/>
        <v>0.09090909091</v>
      </c>
      <c r="Q8" s="21">
        <f t="shared" si="2"/>
        <v>0.09090909091</v>
      </c>
      <c r="R8" s="21">
        <f t="shared" si="2"/>
        <v>0.09090909091</v>
      </c>
      <c r="S8" s="21">
        <f t="shared" si="2"/>
        <v>0.09090909091</v>
      </c>
      <c r="W8" s="6"/>
    </row>
    <row r="9">
      <c r="A9" s="8"/>
      <c r="B9" s="19" t="s">
        <v>188</v>
      </c>
      <c r="C9" s="21">
        <f>S8</f>
        <v>0.09090909091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395</v>
      </c>
      <c r="D3" s="12" t="s">
        <v>270</v>
      </c>
      <c r="E3" s="12" t="s">
        <v>22</v>
      </c>
      <c r="F3" s="13" t="s">
        <v>213</v>
      </c>
      <c r="G3" s="12" t="s">
        <v>341</v>
      </c>
      <c r="H3" s="12" t="s">
        <v>39</v>
      </c>
      <c r="I3" s="12" t="s">
        <v>8</v>
      </c>
      <c r="J3" s="12" t="s">
        <v>37</v>
      </c>
      <c r="K3" s="12" t="s">
        <v>28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10.0</v>
      </c>
      <c r="D4" s="12">
        <v>13.0</v>
      </c>
      <c r="E4" s="12">
        <v>11.0</v>
      </c>
      <c r="F4" s="12">
        <v>9.0</v>
      </c>
      <c r="G4" s="12"/>
      <c r="H4" s="12">
        <v>4.0</v>
      </c>
      <c r="I4" s="12">
        <v>6.0</v>
      </c>
      <c r="J4" s="12">
        <v>6.0</v>
      </c>
      <c r="K4" s="12">
        <v>1.0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0.303030303</v>
      </c>
      <c r="D5" s="15">
        <f t="shared" si="1"/>
        <v>0.3939393939</v>
      </c>
      <c r="E5" s="15">
        <f t="shared" si="1"/>
        <v>0.3333333333</v>
      </c>
      <c r="F5" s="15">
        <f t="shared" si="1"/>
        <v>0.2727272727</v>
      </c>
      <c r="G5" s="15">
        <f t="shared" si="1"/>
        <v>0</v>
      </c>
      <c r="H5" s="15">
        <f t="shared" si="1"/>
        <v>0.1212121212</v>
      </c>
      <c r="I5" s="15">
        <f t="shared" si="1"/>
        <v>0.1818181818</v>
      </c>
      <c r="J5" s="15">
        <f t="shared" si="1"/>
        <v>0.1818181818</v>
      </c>
      <c r="K5" s="15">
        <f t="shared" si="1"/>
        <v>0.0303030303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8</v>
      </c>
      <c r="D40" s="6" t="s">
        <v>33</v>
      </c>
    </row>
    <row r="41">
      <c r="B41" s="6" t="s">
        <v>59</v>
      </c>
      <c r="D41" s="6" t="s">
        <v>97</v>
      </c>
    </row>
    <row r="42">
      <c r="B42" s="6" t="s">
        <v>77</v>
      </c>
      <c r="D42" s="6" t="s">
        <v>155</v>
      </c>
    </row>
    <row r="43">
      <c r="D43" s="6" t="s">
        <v>173</v>
      </c>
    </row>
    <row r="44">
      <c r="D44" s="6" t="s">
        <v>332</v>
      </c>
    </row>
    <row r="45">
      <c r="D45" s="6" t="s">
        <v>436</v>
      </c>
    </row>
    <row r="46">
      <c r="D46" s="6" t="s">
        <v>437</v>
      </c>
    </row>
    <row r="48">
      <c r="D48" s="6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37</v>
      </c>
      <c r="E3" s="12" t="s">
        <v>120</v>
      </c>
      <c r="F3" s="13" t="s">
        <v>39</v>
      </c>
      <c r="G3" s="12" t="s">
        <v>33</v>
      </c>
      <c r="H3" s="12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24.0</v>
      </c>
      <c r="D4" s="12">
        <v>13.0</v>
      </c>
      <c r="E4" s="12">
        <v>3.0</v>
      </c>
      <c r="F4" s="12">
        <v>3.0</v>
      </c>
      <c r="G4" s="12">
        <v>3.0</v>
      </c>
      <c r="H4" s="12">
        <v>2.0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0.7272727273</v>
      </c>
      <c r="D5" s="15">
        <f t="shared" si="1"/>
        <v>0.3939393939</v>
      </c>
      <c r="E5" s="15">
        <f t="shared" si="1"/>
        <v>0.09090909091</v>
      </c>
      <c r="F5" s="15">
        <f t="shared" si="1"/>
        <v>0.09090909091</v>
      </c>
      <c r="G5" s="15">
        <f t="shared" si="1"/>
        <v>0.09090909091</v>
      </c>
      <c r="H5" s="15">
        <f t="shared" si="1"/>
        <v>0.06060606061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0.3939393939</v>
      </c>
      <c r="E8" s="21">
        <f t="shared" si="2"/>
        <v>0.3939393939</v>
      </c>
      <c r="F8" s="21">
        <f t="shared" si="2"/>
        <v>0.3939393939</v>
      </c>
      <c r="G8" s="21">
        <f t="shared" si="2"/>
        <v>0.3939393939</v>
      </c>
      <c r="H8" s="21">
        <f t="shared" si="2"/>
        <v>0.3939393939</v>
      </c>
      <c r="I8" s="21">
        <f t="shared" si="2"/>
        <v>0.3939393939</v>
      </c>
      <c r="J8" s="21">
        <f t="shared" si="2"/>
        <v>0.3939393939</v>
      </c>
      <c r="K8" s="21">
        <f t="shared" si="2"/>
        <v>0.3939393939</v>
      </c>
      <c r="L8" s="21">
        <f t="shared" si="2"/>
        <v>0.3939393939</v>
      </c>
      <c r="M8" s="21">
        <f t="shared" si="2"/>
        <v>0.3939393939</v>
      </c>
      <c r="N8" s="21">
        <f t="shared" si="2"/>
        <v>0.3939393939</v>
      </c>
      <c r="O8" s="21">
        <f t="shared" si="2"/>
        <v>0.3939393939</v>
      </c>
      <c r="P8" s="21">
        <f t="shared" si="2"/>
        <v>0.3939393939</v>
      </c>
      <c r="Q8" s="21">
        <f t="shared" si="2"/>
        <v>0.3939393939</v>
      </c>
      <c r="R8" s="21">
        <f t="shared" si="2"/>
        <v>0.3939393939</v>
      </c>
      <c r="S8" s="21">
        <f t="shared" si="2"/>
        <v>0.3939393939</v>
      </c>
      <c r="W8" s="6"/>
    </row>
    <row r="9">
      <c r="A9" s="8"/>
      <c r="B9" s="19" t="s">
        <v>188</v>
      </c>
      <c r="C9" s="21">
        <f>S8</f>
        <v>0.3939393939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59</v>
      </c>
      <c r="D40" s="6" t="s">
        <v>5</v>
      </c>
    </row>
    <row r="41">
      <c r="B41" s="6" t="s">
        <v>8</v>
      </c>
      <c r="D41" s="6" t="s">
        <v>181</v>
      </c>
    </row>
    <row r="42">
      <c r="B42" s="6" t="s">
        <v>77</v>
      </c>
      <c r="D42" s="6" t="s">
        <v>438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/>
      <c r="E3" s="12"/>
      <c r="F3" s="13" t="s">
        <v>28</v>
      </c>
      <c r="G3" s="12" t="s">
        <v>32</v>
      </c>
      <c r="H3" s="12" t="s">
        <v>33</v>
      </c>
      <c r="I3" s="12" t="s">
        <v>34</v>
      </c>
      <c r="J3" s="12" t="s">
        <v>35</v>
      </c>
      <c r="K3" s="12" t="s">
        <v>36</v>
      </c>
      <c r="L3" s="12" t="s">
        <v>37</v>
      </c>
      <c r="M3" s="12" t="s">
        <v>39</v>
      </c>
      <c r="N3" s="12" t="s">
        <v>8</v>
      </c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30.0</v>
      </c>
      <c r="D4" s="12"/>
      <c r="E4" s="12"/>
      <c r="F4" s="12">
        <v>1.0</v>
      </c>
      <c r="G4" s="12">
        <v>5.0</v>
      </c>
      <c r="H4" s="12">
        <v>1.0</v>
      </c>
      <c r="I4" s="12">
        <v>4.0</v>
      </c>
      <c r="J4" s="12">
        <v>2.0</v>
      </c>
      <c r="K4" s="12">
        <v>2.0</v>
      </c>
      <c r="L4" s="12">
        <v>3.0</v>
      </c>
      <c r="M4" s="12">
        <v>1.0</v>
      </c>
      <c r="N4" s="12">
        <v>2.0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0.9090909091</v>
      </c>
      <c r="D5" s="15">
        <f t="shared" si="1"/>
        <v>0</v>
      </c>
      <c r="E5" s="15">
        <f t="shared" si="1"/>
        <v>0</v>
      </c>
      <c r="F5" s="15">
        <f t="shared" si="1"/>
        <v>0.0303030303</v>
      </c>
      <c r="G5" s="15">
        <f t="shared" si="1"/>
        <v>0.1515151515</v>
      </c>
      <c r="H5" s="15">
        <f t="shared" si="1"/>
        <v>0.0303030303</v>
      </c>
      <c r="I5" s="15">
        <f t="shared" si="1"/>
        <v>0.1212121212</v>
      </c>
      <c r="J5" s="15">
        <f t="shared" si="1"/>
        <v>0.06060606061</v>
      </c>
      <c r="K5" s="15">
        <f t="shared" si="1"/>
        <v>0.06060606061</v>
      </c>
      <c r="L5" s="15">
        <f t="shared" si="1"/>
        <v>0.09090909091</v>
      </c>
      <c r="M5" s="15">
        <f t="shared" si="1"/>
        <v>0.0303030303</v>
      </c>
      <c r="N5" s="15">
        <f t="shared" si="1"/>
        <v>0.06060606061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>
        <f t="shared" si="2"/>
        <v>0.06060606061</v>
      </c>
      <c r="K8" s="21">
        <f t="shared" si="2"/>
        <v>0.06060606061</v>
      </c>
      <c r="L8" s="21">
        <f t="shared" si="2"/>
        <v>0.1515151515</v>
      </c>
      <c r="M8" s="21">
        <f t="shared" si="2"/>
        <v>0.1515151515</v>
      </c>
      <c r="N8" s="21">
        <f t="shared" si="2"/>
        <v>0.1515151515</v>
      </c>
      <c r="O8" s="21">
        <f t="shared" si="2"/>
        <v>0.1515151515</v>
      </c>
      <c r="P8" s="21">
        <f t="shared" si="2"/>
        <v>0.1515151515</v>
      </c>
      <c r="Q8" s="21">
        <f t="shared" si="2"/>
        <v>0.1515151515</v>
      </c>
      <c r="R8" s="21">
        <f t="shared" si="2"/>
        <v>0.1515151515</v>
      </c>
      <c r="S8" s="21">
        <f t="shared" si="2"/>
        <v>0.1515151515</v>
      </c>
      <c r="W8" s="6"/>
    </row>
    <row r="9">
      <c r="A9" s="8"/>
      <c r="B9" s="19" t="s">
        <v>188</v>
      </c>
      <c r="C9" s="21">
        <f>S8</f>
        <v>0.1515151515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365</v>
      </c>
    </row>
    <row r="39">
      <c r="B39" s="1" t="s">
        <v>366</v>
      </c>
      <c r="D39" s="1" t="s">
        <v>367</v>
      </c>
    </row>
    <row r="40">
      <c r="B40" s="6" t="s">
        <v>368</v>
      </c>
      <c r="D40" s="6" t="s">
        <v>369</v>
      </c>
    </row>
    <row r="41">
      <c r="B41" s="6" t="s">
        <v>370</v>
      </c>
      <c r="D41" s="6" t="s">
        <v>347</v>
      </c>
    </row>
    <row r="42">
      <c r="B42" s="6" t="s">
        <v>371</v>
      </c>
      <c r="D42" s="6" t="s">
        <v>35</v>
      </c>
    </row>
    <row r="43">
      <c r="B43" s="6" t="s">
        <v>372</v>
      </c>
      <c r="D43" s="6" t="s">
        <v>373</v>
      </c>
    </row>
    <row r="44">
      <c r="B44" s="6" t="s">
        <v>374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270</v>
      </c>
      <c r="D3" s="12" t="s">
        <v>22</v>
      </c>
      <c r="E3" s="12" t="s">
        <v>341</v>
      </c>
      <c r="F3" s="13" t="s">
        <v>37</v>
      </c>
      <c r="G3" s="12" t="s">
        <v>8</v>
      </c>
      <c r="H3" s="12" t="s">
        <v>406</v>
      </c>
      <c r="I3" s="12" t="s">
        <v>39</v>
      </c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11.0</v>
      </c>
      <c r="D4" s="12">
        <v>26.0</v>
      </c>
      <c r="E4" s="12">
        <v>3.0</v>
      </c>
      <c r="F4" s="12">
        <v>12.0</v>
      </c>
      <c r="G4" s="12">
        <v>1.0</v>
      </c>
      <c r="H4" s="12">
        <v>1.0</v>
      </c>
      <c r="I4" s="12">
        <v>3.0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0.3333333333</v>
      </c>
      <c r="D5" s="15">
        <f t="shared" si="1"/>
        <v>0.7878787879</v>
      </c>
      <c r="E5" s="15">
        <f t="shared" si="1"/>
        <v>0.09090909091</v>
      </c>
      <c r="F5" s="15">
        <f t="shared" si="1"/>
        <v>0.3636363636</v>
      </c>
      <c r="G5" s="15">
        <f t="shared" si="1"/>
        <v>0.0303030303</v>
      </c>
      <c r="H5" s="15">
        <f t="shared" si="1"/>
        <v>0.0303030303</v>
      </c>
      <c r="I5" s="15">
        <f t="shared" si="1"/>
        <v>0.09090909091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0.3636363636</v>
      </c>
      <c r="G8" s="21">
        <f t="shared" si="2"/>
        <v>0.3636363636</v>
      </c>
      <c r="H8" s="21">
        <f t="shared" si="2"/>
        <v>0.3636363636</v>
      </c>
      <c r="I8" s="21">
        <f t="shared" si="2"/>
        <v>0.3636363636</v>
      </c>
      <c r="J8" s="21">
        <f t="shared" si="2"/>
        <v>0.3636363636</v>
      </c>
      <c r="K8" s="21">
        <f t="shared" si="2"/>
        <v>0.3636363636</v>
      </c>
      <c r="L8" s="21">
        <f t="shared" si="2"/>
        <v>0.3636363636</v>
      </c>
      <c r="M8" s="21">
        <f t="shared" si="2"/>
        <v>0.3636363636</v>
      </c>
      <c r="N8" s="21">
        <f t="shared" si="2"/>
        <v>0.3636363636</v>
      </c>
      <c r="O8" s="21">
        <f t="shared" si="2"/>
        <v>0.3636363636</v>
      </c>
      <c r="P8" s="21">
        <f t="shared" si="2"/>
        <v>0.3636363636</v>
      </c>
      <c r="Q8" s="21">
        <f t="shared" si="2"/>
        <v>0.3636363636</v>
      </c>
      <c r="R8" s="21">
        <f t="shared" si="2"/>
        <v>0.3636363636</v>
      </c>
      <c r="S8" s="21">
        <f t="shared" si="2"/>
        <v>0.3636363636</v>
      </c>
      <c r="W8" s="6"/>
    </row>
    <row r="9">
      <c r="A9" s="8"/>
      <c r="B9" s="19" t="s">
        <v>188</v>
      </c>
      <c r="C9" s="21">
        <f>S8</f>
        <v>0.3636363636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6" t="s">
        <v>367</v>
      </c>
      <c r="E39" s="6" t="s">
        <v>429</v>
      </c>
    </row>
    <row r="40">
      <c r="B40" s="6" t="s">
        <v>8</v>
      </c>
      <c r="D40" s="6" t="s">
        <v>33</v>
      </c>
      <c r="E40" s="6" t="s">
        <v>374</v>
      </c>
    </row>
    <row r="41">
      <c r="B41" s="6" t="s">
        <v>59</v>
      </c>
      <c r="D41" s="6" t="s">
        <v>210</v>
      </c>
      <c r="E41" s="6" t="s">
        <v>439</v>
      </c>
    </row>
    <row r="42">
      <c r="B42" s="6" t="s">
        <v>77</v>
      </c>
      <c r="D42" s="6" t="s">
        <v>440</v>
      </c>
      <c r="E42" s="6" t="s">
        <v>441</v>
      </c>
    </row>
    <row r="43">
      <c r="D43" s="6" t="s">
        <v>192</v>
      </c>
    </row>
    <row r="44">
      <c r="D44" s="6" t="s">
        <v>442</v>
      </c>
    </row>
    <row r="45">
      <c r="D45" s="6" t="s">
        <v>181</v>
      </c>
    </row>
    <row r="46">
      <c r="D46" s="6" t="s">
        <v>120</v>
      </c>
    </row>
    <row r="47">
      <c r="D47" s="6" t="s">
        <v>173</v>
      </c>
    </row>
    <row r="48">
      <c r="D48" s="6" t="s">
        <v>213</v>
      </c>
    </row>
    <row r="49">
      <c r="D49" s="6" t="s">
        <v>443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416</v>
      </c>
      <c r="E3" s="12" t="s">
        <v>37</v>
      </c>
      <c r="F3" s="13" t="s">
        <v>81</v>
      </c>
      <c r="G3" s="12" t="s">
        <v>283</v>
      </c>
      <c r="H3" s="12" t="s">
        <v>52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3.0</v>
      </c>
      <c r="D4" s="12">
        <v>21.0</v>
      </c>
      <c r="E4" s="12">
        <v>7.0</v>
      </c>
      <c r="F4" s="12"/>
      <c r="G4" s="12">
        <v>1.0</v>
      </c>
      <c r="H4" s="12">
        <v>1.0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0.09090909091</v>
      </c>
      <c r="D5" s="15">
        <f t="shared" si="1"/>
        <v>0.6363636364</v>
      </c>
      <c r="E5" s="15">
        <f t="shared" si="1"/>
        <v>0.2121212121</v>
      </c>
      <c r="F5" s="15">
        <f t="shared" si="1"/>
        <v>0</v>
      </c>
      <c r="G5" s="15">
        <f t="shared" si="1"/>
        <v>0.0303030303</v>
      </c>
      <c r="H5" s="15">
        <f t="shared" si="1"/>
        <v>0.0303030303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0.2121212121</v>
      </c>
      <c r="F8" s="21">
        <f t="shared" si="2"/>
        <v>0.2121212121</v>
      </c>
      <c r="G8" s="21">
        <f t="shared" si="2"/>
        <v>0.2121212121</v>
      </c>
      <c r="H8" s="21">
        <f t="shared" si="2"/>
        <v>0.2121212121</v>
      </c>
      <c r="I8" s="21">
        <f t="shared" si="2"/>
        <v>0.2121212121</v>
      </c>
      <c r="J8" s="21">
        <f t="shared" si="2"/>
        <v>0.2121212121</v>
      </c>
      <c r="K8" s="21">
        <f t="shared" si="2"/>
        <v>0.2121212121</v>
      </c>
      <c r="L8" s="21">
        <f t="shared" si="2"/>
        <v>0.2121212121</v>
      </c>
      <c r="M8" s="21">
        <f t="shared" si="2"/>
        <v>0.2121212121</v>
      </c>
      <c r="N8" s="21">
        <f t="shared" si="2"/>
        <v>0.2121212121</v>
      </c>
      <c r="O8" s="21">
        <f t="shared" si="2"/>
        <v>0.2121212121</v>
      </c>
      <c r="P8" s="21">
        <f t="shared" si="2"/>
        <v>0.2121212121</v>
      </c>
      <c r="Q8" s="21">
        <f t="shared" si="2"/>
        <v>0.2121212121</v>
      </c>
      <c r="R8" s="21">
        <f t="shared" si="2"/>
        <v>0.2121212121</v>
      </c>
      <c r="S8" s="21">
        <f t="shared" si="2"/>
        <v>0.2121212121</v>
      </c>
      <c r="W8" s="6"/>
    </row>
    <row r="9">
      <c r="A9" s="8"/>
      <c r="B9" s="19" t="s">
        <v>188</v>
      </c>
      <c r="C9" s="21">
        <f>S8</f>
        <v>0.2121212121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415</v>
      </c>
      <c r="D40" s="6" t="s">
        <v>432</v>
      </c>
    </row>
    <row r="41">
      <c r="B41" s="6" t="s">
        <v>384</v>
      </c>
      <c r="D41" s="6" t="s">
        <v>444</v>
      </c>
    </row>
    <row r="42">
      <c r="B42" s="6" t="s">
        <v>445</v>
      </c>
    </row>
    <row r="43">
      <c r="B43" s="6" t="s">
        <v>371</v>
      </c>
    </row>
    <row r="44">
      <c r="B44" s="6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120</v>
      </c>
      <c r="E3" s="12" t="s">
        <v>270</v>
      </c>
      <c r="F3" s="13" t="s">
        <v>39</v>
      </c>
      <c r="G3" s="12" t="s">
        <v>8</v>
      </c>
      <c r="H3" s="12" t="s">
        <v>81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10.0</v>
      </c>
      <c r="D4" s="12">
        <v>12.0</v>
      </c>
      <c r="E4" s="12"/>
      <c r="F4" s="12">
        <v>14.0</v>
      </c>
      <c r="G4" s="12">
        <v>3.0</v>
      </c>
      <c r="H4" s="12">
        <v>2.0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0.303030303</v>
      </c>
      <c r="D5" s="15">
        <f t="shared" si="1"/>
        <v>0.3636363636</v>
      </c>
      <c r="E5" s="15">
        <f t="shared" si="1"/>
        <v>0</v>
      </c>
      <c r="F5" s="15">
        <f t="shared" si="1"/>
        <v>0.4242424242</v>
      </c>
      <c r="G5" s="15">
        <f t="shared" si="1"/>
        <v>0.09090909091</v>
      </c>
      <c r="H5" s="15">
        <f t="shared" si="1"/>
        <v>0.06060606061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6" t="s">
        <v>367</v>
      </c>
    </row>
    <row r="40">
      <c r="B40" s="6" t="s">
        <v>384</v>
      </c>
      <c r="D40" s="6" t="s">
        <v>29</v>
      </c>
    </row>
    <row r="41">
      <c r="B41" s="6" t="s">
        <v>8</v>
      </c>
      <c r="D41" s="6" t="s">
        <v>173</v>
      </c>
    </row>
    <row r="42">
      <c r="B42" s="6" t="s">
        <v>77</v>
      </c>
      <c r="D42" s="6" t="s">
        <v>446</v>
      </c>
    </row>
    <row r="43">
      <c r="B43" s="6" t="s">
        <v>74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120</v>
      </c>
      <c r="D3" s="12" t="s">
        <v>22</v>
      </c>
      <c r="E3" s="12" t="s">
        <v>416</v>
      </c>
      <c r="F3" s="13" t="s">
        <v>262</v>
      </c>
      <c r="G3" s="12" t="s">
        <v>8</v>
      </c>
      <c r="H3" s="12" t="s">
        <v>341</v>
      </c>
      <c r="I3" s="12" t="s">
        <v>376</v>
      </c>
      <c r="J3" s="12" t="s">
        <v>406</v>
      </c>
      <c r="K3" s="12" t="s">
        <v>270</v>
      </c>
      <c r="L3" s="12" t="s">
        <v>210</v>
      </c>
      <c r="M3" s="12" t="s">
        <v>332</v>
      </c>
      <c r="N3" s="12" t="s">
        <v>400</v>
      </c>
      <c r="O3" s="12" t="s">
        <v>262</v>
      </c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2.0</v>
      </c>
      <c r="D4" s="12">
        <v>12.0</v>
      </c>
      <c r="E4" s="12">
        <v>7.0</v>
      </c>
      <c r="F4" s="12">
        <v>1.0</v>
      </c>
      <c r="G4" s="12">
        <v>4.0</v>
      </c>
      <c r="H4" s="12">
        <v>2.0</v>
      </c>
      <c r="I4" s="12">
        <v>1.0</v>
      </c>
      <c r="J4" s="12">
        <v>2.0</v>
      </c>
      <c r="K4" s="12">
        <v>6.0</v>
      </c>
      <c r="L4" s="12">
        <v>2.0</v>
      </c>
      <c r="M4" s="12">
        <v>1.0</v>
      </c>
      <c r="N4" s="12">
        <v>1.0</v>
      </c>
      <c r="O4" s="12">
        <v>1.0</v>
      </c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0.06060606061</v>
      </c>
      <c r="D5" s="15">
        <f t="shared" si="1"/>
        <v>0.3636363636</v>
      </c>
      <c r="E5" s="15">
        <f t="shared" si="1"/>
        <v>0.2121212121</v>
      </c>
      <c r="F5" s="15">
        <f t="shared" si="1"/>
        <v>0.0303030303</v>
      </c>
      <c r="G5" s="15">
        <f t="shared" si="1"/>
        <v>0.1212121212</v>
      </c>
      <c r="H5" s="15">
        <f t="shared" si="1"/>
        <v>0.06060606061</v>
      </c>
      <c r="I5" s="15">
        <f t="shared" si="1"/>
        <v>0.0303030303</v>
      </c>
      <c r="J5" s="15">
        <f t="shared" si="1"/>
        <v>0.06060606061</v>
      </c>
      <c r="K5" s="15">
        <f t="shared" si="1"/>
        <v>0.1818181818</v>
      </c>
      <c r="L5" s="15">
        <f t="shared" si="1"/>
        <v>0.06060606061</v>
      </c>
      <c r="M5" s="15">
        <f t="shared" si="1"/>
        <v>0.0303030303</v>
      </c>
      <c r="N5" s="15">
        <f t="shared" si="1"/>
        <v>0.0303030303</v>
      </c>
      <c r="O5" s="15">
        <f t="shared" si="1"/>
        <v>0.0303030303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0.0303030303</v>
      </c>
      <c r="G8" s="21">
        <f t="shared" si="2"/>
        <v>0.0303030303</v>
      </c>
      <c r="H8" s="21">
        <f t="shared" si="2"/>
        <v>0.0303030303</v>
      </c>
      <c r="I8" s="21">
        <f t="shared" si="2"/>
        <v>0.0303030303</v>
      </c>
      <c r="J8" s="21">
        <f t="shared" si="2"/>
        <v>0.0303030303</v>
      </c>
      <c r="K8" s="21">
        <f t="shared" si="2"/>
        <v>0.0303030303</v>
      </c>
      <c r="L8" s="21">
        <f t="shared" si="2"/>
        <v>0.0303030303</v>
      </c>
      <c r="M8" s="21">
        <f t="shared" si="2"/>
        <v>0.0303030303</v>
      </c>
      <c r="N8" s="21">
        <f t="shared" si="2"/>
        <v>0.0303030303</v>
      </c>
      <c r="O8" s="21">
        <f t="shared" si="2"/>
        <v>0.06060606061</v>
      </c>
      <c r="P8" s="21">
        <f t="shared" si="2"/>
        <v>0.06060606061</v>
      </c>
      <c r="Q8" s="21">
        <f t="shared" si="2"/>
        <v>0.06060606061</v>
      </c>
      <c r="R8" s="21">
        <f t="shared" si="2"/>
        <v>0.06060606061</v>
      </c>
      <c r="S8" s="21">
        <f t="shared" si="2"/>
        <v>0.06060606061</v>
      </c>
      <c r="W8" s="6"/>
    </row>
    <row r="9">
      <c r="A9" s="8"/>
      <c r="B9" s="19" t="s">
        <v>188</v>
      </c>
      <c r="C9" s="21">
        <f>S8</f>
        <v>0.06060606061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37</v>
      </c>
      <c r="D3" s="12" t="s">
        <v>190</v>
      </c>
      <c r="E3" s="12" t="s">
        <v>39</v>
      </c>
      <c r="F3" s="13" t="s">
        <v>376</v>
      </c>
      <c r="G3" s="12" t="s">
        <v>22</v>
      </c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3.0</v>
      </c>
      <c r="E4" s="12">
        <v>10.0</v>
      </c>
      <c r="F4" s="12">
        <v>21.0</v>
      </c>
      <c r="G4" s="12">
        <v>5.0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0.09090909091</v>
      </c>
      <c r="E5" s="15">
        <f t="shared" si="1"/>
        <v>0.303030303</v>
      </c>
      <c r="F5" s="15">
        <f t="shared" si="1"/>
        <v>0.6363636364</v>
      </c>
      <c r="G5" s="15">
        <f t="shared" si="1"/>
        <v>0.1515151515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0.1818181818</v>
      </c>
      <c r="D8" s="21">
        <f t="shared" si="2"/>
        <v>0.1818181818</v>
      </c>
      <c r="E8" s="21">
        <f t="shared" si="2"/>
        <v>0.1818181818</v>
      </c>
      <c r="F8" s="21">
        <f t="shared" si="2"/>
        <v>0.1818181818</v>
      </c>
      <c r="G8" s="21">
        <f t="shared" si="2"/>
        <v>0.1818181818</v>
      </c>
      <c r="H8" s="21">
        <f t="shared" si="2"/>
        <v>0.1818181818</v>
      </c>
      <c r="I8" s="21">
        <f t="shared" si="2"/>
        <v>0.1818181818</v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8</v>
      </c>
      <c r="E3" s="12" t="s">
        <v>270</v>
      </c>
      <c r="F3" s="13" t="s">
        <v>376</v>
      </c>
      <c r="G3" s="12" t="s">
        <v>39</v>
      </c>
      <c r="H3" s="12" t="s">
        <v>341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8.0</v>
      </c>
      <c r="D4" s="12">
        <v>7.0</v>
      </c>
      <c r="E4" s="12">
        <v>3.0</v>
      </c>
      <c r="F4" s="12">
        <v>5.0</v>
      </c>
      <c r="G4" s="12">
        <v>10.0</v>
      </c>
      <c r="H4" s="12">
        <v>1.0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0.2424242424</v>
      </c>
      <c r="D5" s="15">
        <f t="shared" si="1"/>
        <v>0.2121212121</v>
      </c>
      <c r="E5" s="15">
        <f t="shared" si="1"/>
        <v>0.09090909091</v>
      </c>
      <c r="F5" s="15">
        <f t="shared" si="1"/>
        <v>0.1515151515</v>
      </c>
      <c r="G5" s="15">
        <f t="shared" si="1"/>
        <v>0.303030303</v>
      </c>
      <c r="H5" s="15">
        <f t="shared" si="1"/>
        <v>0.0303030303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</row>
    <row r="40">
      <c r="B40" s="6" t="s">
        <v>384</v>
      </c>
    </row>
    <row r="41">
      <c r="B41" s="6" t="s">
        <v>447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39</v>
      </c>
      <c r="D3" s="12" t="s">
        <v>22</v>
      </c>
      <c r="E3" s="12" t="s">
        <v>36</v>
      </c>
      <c r="F3" s="13" t="s">
        <v>173</v>
      </c>
      <c r="G3" s="12" t="s">
        <v>280</v>
      </c>
      <c r="H3" s="12" t="s">
        <v>228</v>
      </c>
      <c r="I3" s="12" t="s">
        <v>120</v>
      </c>
      <c r="J3" s="12" t="s">
        <v>376</v>
      </c>
      <c r="K3" s="12" t="s">
        <v>200</v>
      </c>
      <c r="L3" s="12" t="s">
        <v>270</v>
      </c>
      <c r="M3" s="12" t="s">
        <v>181</v>
      </c>
      <c r="N3" s="12" t="s">
        <v>446</v>
      </c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22.0</v>
      </c>
      <c r="E4" s="12">
        <v>8.0</v>
      </c>
      <c r="F4" s="12">
        <v>3.0</v>
      </c>
      <c r="G4" s="12">
        <v>4.0</v>
      </c>
      <c r="H4" s="12">
        <v>2.0</v>
      </c>
      <c r="I4" s="12">
        <v>13.0</v>
      </c>
      <c r="J4" s="12">
        <v>5.0</v>
      </c>
      <c r="K4" s="12">
        <v>2.0</v>
      </c>
      <c r="L4" s="12">
        <v>5.0</v>
      </c>
      <c r="M4" s="12">
        <v>3.0</v>
      </c>
      <c r="N4" s="12">
        <v>7.0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0.6666666667</v>
      </c>
      <c r="E5" s="15">
        <f t="shared" si="1"/>
        <v>0.2424242424</v>
      </c>
      <c r="F5" s="15">
        <f t="shared" si="1"/>
        <v>0.09090909091</v>
      </c>
      <c r="G5" s="15">
        <f t="shared" si="1"/>
        <v>0.1212121212</v>
      </c>
      <c r="H5" s="15">
        <f t="shared" si="1"/>
        <v>0.06060606061</v>
      </c>
      <c r="I5" s="15">
        <f t="shared" si="1"/>
        <v>0.3939393939</v>
      </c>
      <c r="J5" s="15">
        <f t="shared" si="1"/>
        <v>0.1515151515</v>
      </c>
      <c r="K5" s="15">
        <f t="shared" si="1"/>
        <v>0.06060606061</v>
      </c>
      <c r="L5" s="15">
        <f t="shared" si="1"/>
        <v>0.1515151515</v>
      </c>
      <c r="M5" s="15">
        <f t="shared" si="1"/>
        <v>0.09090909091</v>
      </c>
      <c r="N5" s="15">
        <f t="shared" si="1"/>
        <v>0.2121212121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181</v>
      </c>
      <c r="E3" s="12" t="s">
        <v>97</v>
      </c>
      <c r="F3" s="13" t="s">
        <v>262</v>
      </c>
      <c r="G3" s="12" t="s">
        <v>270</v>
      </c>
      <c r="H3" s="12" t="s">
        <v>228</v>
      </c>
      <c r="I3" s="12" t="s">
        <v>190</v>
      </c>
      <c r="J3" s="12" t="s">
        <v>120</v>
      </c>
      <c r="K3" s="12" t="s">
        <v>8</v>
      </c>
      <c r="L3" s="12" t="s">
        <v>34</v>
      </c>
      <c r="M3" s="12" t="s">
        <v>210</v>
      </c>
      <c r="N3" s="12" t="s">
        <v>39</v>
      </c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13.0</v>
      </c>
      <c r="D4" s="12">
        <v>6.0</v>
      </c>
      <c r="E4" s="12">
        <v>3.0</v>
      </c>
      <c r="F4" s="12">
        <v>2.0</v>
      </c>
      <c r="G4" s="12"/>
      <c r="H4" s="12"/>
      <c r="I4" s="12">
        <v>1.0</v>
      </c>
      <c r="J4" s="12">
        <v>9.0</v>
      </c>
      <c r="K4" s="12">
        <v>8.0</v>
      </c>
      <c r="L4" s="12">
        <v>5.0</v>
      </c>
      <c r="M4" s="12">
        <v>2.0</v>
      </c>
      <c r="N4" s="12">
        <v>2.0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0.3939393939</v>
      </c>
      <c r="D5" s="15">
        <f t="shared" si="1"/>
        <v>0.1818181818</v>
      </c>
      <c r="E5" s="15">
        <f t="shared" si="1"/>
        <v>0.09090909091</v>
      </c>
      <c r="F5" s="15">
        <f t="shared" si="1"/>
        <v>0.06060606061</v>
      </c>
      <c r="G5" s="15">
        <f t="shared" si="1"/>
        <v>0</v>
      </c>
      <c r="H5" s="15">
        <f t="shared" si="1"/>
        <v>0</v>
      </c>
      <c r="I5" s="15">
        <f t="shared" si="1"/>
        <v>0.0303030303</v>
      </c>
      <c r="J5" s="15">
        <f t="shared" si="1"/>
        <v>0.2727272727</v>
      </c>
      <c r="K5" s="15">
        <f t="shared" si="1"/>
        <v>0.2424242424</v>
      </c>
      <c r="L5" s="15">
        <f t="shared" si="1"/>
        <v>0.1515151515</v>
      </c>
      <c r="M5" s="15">
        <f t="shared" si="1"/>
        <v>0.06060606061</v>
      </c>
      <c r="N5" s="15">
        <f t="shared" si="1"/>
        <v>0.06060606061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0.06060606061</v>
      </c>
      <c r="G8" s="21">
        <f t="shared" si="2"/>
        <v>0.06060606061</v>
      </c>
      <c r="H8" s="21">
        <f t="shared" si="2"/>
        <v>0.06060606061</v>
      </c>
      <c r="I8" s="21">
        <f t="shared" si="2"/>
        <v>0.06060606061</v>
      </c>
      <c r="J8" s="21">
        <f t="shared" si="2"/>
        <v>0.06060606061</v>
      </c>
      <c r="K8" s="21">
        <f t="shared" si="2"/>
        <v>0.06060606061</v>
      </c>
      <c r="L8" s="21">
        <f t="shared" si="2"/>
        <v>0.06060606061</v>
      </c>
      <c r="M8" s="21">
        <f t="shared" si="2"/>
        <v>0.06060606061</v>
      </c>
      <c r="N8" s="21">
        <f t="shared" si="2"/>
        <v>0.06060606061</v>
      </c>
      <c r="O8" s="21">
        <f t="shared" si="2"/>
        <v>0.06060606061</v>
      </c>
      <c r="P8" s="21">
        <f t="shared" si="2"/>
        <v>0.06060606061</v>
      </c>
      <c r="Q8" s="21">
        <f t="shared" si="2"/>
        <v>0.06060606061</v>
      </c>
      <c r="R8" s="21">
        <f t="shared" si="2"/>
        <v>0.06060606061</v>
      </c>
      <c r="S8" s="21">
        <f t="shared" si="2"/>
        <v>0.06060606061</v>
      </c>
      <c r="W8" s="6"/>
    </row>
    <row r="9">
      <c r="A9" s="8"/>
      <c r="B9" s="19" t="s">
        <v>188</v>
      </c>
      <c r="C9" s="21">
        <f>S8</f>
        <v>0.06060606061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1" t="s">
        <v>448</v>
      </c>
    </row>
    <row r="40">
      <c r="B40" s="6" t="s">
        <v>59</v>
      </c>
      <c r="C40" s="6" t="s">
        <v>341</v>
      </c>
    </row>
    <row r="41">
      <c r="B41" s="6" t="s">
        <v>8</v>
      </c>
      <c r="C41" s="6" t="s">
        <v>332</v>
      </c>
    </row>
    <row r="42">
      <c r="B42" s="6" t="s">
        <v>449</v>
      </c>
      <c r="C42" s="6" t="s">
        <v>406</v>
      </c>
    </row>
    <row r="43">
      <c r="B43" s="6" t="s">
        <v>77</v>
      </c>
      <c r="C43" s="6" t="s">
        <v>270</v>
      </c>
    </row>
    <row r="44">
      <c r="C44" s="6" t="s">
        <v>450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120</v>
      </c>
      <c r="D3" s="12" t="s">
        <v>22</v>
      </c>
      <c r="E3" s="12" t="s">
        <v>270</v>
      </c>
      <c r="F3" s="13" t="s">
        <v>341</v>
      </c>
      <c r="G3" s="12" t="s">
        <v>39</v>
      </c>
      <c r="H3" s="12" t="s">
        <v>33</v>
      </c>
      <c r="I3" s="12" t="s">
        <v>8</v>
      </c>
      <c r="J3" s="12" t="s">
        <v>406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13.0</v>
      </c>
      <c r="D4" s="12">
        <v>18.0</v>
      </c>
      <c r="E4" s="12">
        <v>5.0</v>
      </c>
      <c r="F4" s="12">
        <v>1.0</v>
      </c>
      <c r="G4" s="12">
        <v>3.0</v>
      </c>
      <c r="H4" s="12">
        <v>2.0</v>
      </c>
      <c r="I4" s="12">
        <v>3.0</v>
      </c>
      <c r="J4" s="12">
        <v>3.0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0.3939393939</v>
      </c>
      <c r="D5" s="15">
        <f t="shared" si="1"/>
        <v>0.5454545455</v>
      </c>
      <c r="E5" s="15">
        <f t="shared" si="1"/>
        <v>0.1515151515</v>
      </c>
      <c r="F5" s="15">
        <f t="shared" si="1"/>
        <v>0.0303030303</v>
      </c>
      <c r="G5" s="15">
        <f t="shared" si="1"/>
        <v>0.09090909091</v>
      </c>
      <c r="H5" s="15">
        <f t="shared" si="1"/>
        <v>0.06060606061</v>
      </c>
      <c r="I5" s="15">
        <f t="shared" si="1"/>
        <v>0.09090909091</v>
      </c>
      <c r="J5" s="15">
        <f t="shared" si="1"/>
        <v>0.09090909091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376</v>
      </c>
      <c r="D3" s="12" t="s">
        <v>22</v>
      </c>
      <c r="E3" s="12" t="s">
        <v>270</v>
      </c>
      <c r="F3" s="13" t="s">
        <v>37</v>
      </c>
      <c r="G3" s="12" t="s">
        <v>39</v>
      </c>
      <c r="H3" s="12" t="s">
        <v>173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2.0</v>
      </c>
      <c r="D4" s="12">
        <v>20.0</v>
      </c>
      <c r="E4" s="12">
        <v>3.0</v>
      </c>
      <c r="F4" s="12">
        <v>7.0</v>
      </c>
      <c r="G4" s="12">
        <v>7.0</v>
      </c>
      <c r="H4" s="12">
        <v>2.0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0.06060606061</v>
      </c>
      <c r="D5" s="15">
        <f t="shared" si="1"/>
        <v>0.6060606061</v>
      </c>
      <c r="E5" s="15">
        <f t="shared" si="1"/>
        <v>0.09090909091</v>
      </c>
      <c r="F5" s="15">
        <f t="shared" si="1"/>
        <v>0.2121212121</v>
      </c>
      <c r="G5" s="15">
        <f t="shared" si="1"/>
        <v>0.2121212121</v>
      </c>
      <c r="H5" s="15">
        <f t="shared" si="1"/>
        <v>0.06060606061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0.2121212121</v>
      </c>
      <c r="G8" s="21">
        <f t="shared" si="2"/>
        <v>0.2121212121</v>
      </c>
      <c r="H8" s="21">
        <f t="shared" si="2"/>
        <v>0.2121212121</v>
      </c>
      <c r="I8" s="21">
        <f t="shared" si="2"/>
        <v>0.2121212121</v>
      </c>
      <c r="J8" s="21">
        <f t="shared" si="2"/>
        <v>0.2121212121</v>
      </c>
      <c r="K8" s="21">
        <f t="shared" si="2"/>
        <v>0.2121212121</v>
      </c>
      <c r="L8" s="21">
        <f t="shared" si="2"/>
        <v>0.2121212121</v>
      </c>
      <c r="M8" s="21">
        <f t="shared" si="2"/>
        <v>0.2121212121</v>
      </c>
      <c r="N8" s="21">
        <f t="shared" si="2"/>
        <v>0.2121212121</v>
      </c>
      <c r="O8" s="21">
        <f t="shared" si="2"/>
        <v>0.2121212121</v>
      </c>
      <c r="P8" s="21">
        <f t="shared" si="2"/>
        <v>0.2121212121</v>
      </c>
      <c r="Q8" s="21">
        <f t="shared" si="2"/>
        <v>0.2121212121</v>
      </c>
      <c r="R8" s="21">
        <f t="shared" si="2"/>
        <v>0.2121212121</v>
      </c>
      <c r="S8" s="21">
        <f t="shared" si="2"/>
        <v>0.2121212121</v>
      </c>
      <c r="W8" s="6"/>
    </row>
    <row r="9">
      <c r="A9" s="8"/>
      <c r="B9" s="19" t="s">
        <v>188</v>
      </c>
      <c r="C9" s="21">
        <f>S8</f>
        <v>0.2121212121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44" t="s">
        <v>366</v>
      </c>
      <c r="C39" s="44" t="s">
        <v>448</v>
      </c>
      <c r="D39" s="44" t="s">
        <v>451</v>
      </c>
    </row>
    <row r="40">
      <c r="B40" s="6" t="s">
        <v>77</v>
      </c>
      <c r="C40" s="6" t="s">
        <v>341</v>
      </c>
      <c r="D40" s="6" t="s">
        <v>37</v>
      </c>
    </row>
    <row r="41">
      <c r="B41" s="6" t="s">
        <v>8</v>
      </c>
      <c r="C41" s="6" t="s">
        <v>452</v>
      </c>
      <c r="D41" s="6" t="s">
        <v>29</v>
      </c>
    </row>
    <row r="42">
      <c r="B42" s="6" t="s">
        <v>59</v>
      </c>
      <c r="C42" s="6" t="s">
        <v>453</v>
      </c>
    </row>
    <row r="43">
      <c r="C43" s="6" t="s">
        <v>454</v>
      </c>
    </row>
    <row r="44">
      <c r="C44" s="6" t="s">
        <v>202</v>
      </c>
    </row>
    <row r="45">
      <c r="C45" s="6" t="s">
        <v>373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190</v>
      </c>
      <c r="D3" s="12" t="s">
        <v>22</v>
      </c>
      <c r="E3" s="12" t="s">
        <v>37</v>
      </c>
      <c r="F3" s="13" t="s">
        <v>347</v>
      </c>
      <c r="G3" s="12" t="s">
        <v>210</v>
      </c>
      <c r="H3" s="12" t="s">
        <v>173</v>
      </c>
      <c r="I3" s="12" t="s">
        <v>375</v>
      </c>
      <c r="J3" s="12" t="s">
        <v>39</v>
      </c>
      <c r="K3" s="12" t="s">
        <v>335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1.0</v>
      </c>
      <c r="D4" s="12">
        <v>15.0</v>
      </c>
      <c r="E4" s="12">
        <v>1.0</v>
      </c>
      <c r="F4" s="12">
        <v>5.0</v>
      </c>
      <c r="G4" s="12">
        <v>3.0</v>
      </c>
      <c r="H4" s="12">
        <v>1.0</v>
      </c>
      <c r="I4" s="12">
        <v>1.0</v>
      </c>
      <c r="J4" s="12">
        <v>13.0</v>
      </c>
      <c r="K4" s="12">
        <v>2.0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0.0303030303</v>
      </c>
      <c r="D5" s="15">
        <f t="shared" si="1"/>
        <v>0.4545454545</v>
      </c>
      <c r="E5" s="15">
        <f t="shared" si="1"/>
        <v>0.0303030303</v>
      </c>
      <c r="F5" s="15">
        <f t="shared" si="1"/>
        <v>0.1515151515</v>
      </c>
      <c r="G5" s="15">
        <f t="shared" si="1"/>
        <v>0.09090909091</v>
      </c>
      <c r="H5" s="15">
        <f t="shared" si="1"/>
        <v>0.0303030303</v>
      </c>
      <c r="I5" s="15">
        <f t="shared" si="1"/>
        <v>0.0303030303</v>
      </c>
      <c r="J5" s="15">
        <f t="shared" si="1"/>
        <v>0.3939393939</v>
      </c>
      <c r="K5" s="15">
        <f t="shared" si="1"/>
        <v>0.06060606061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0.0303030303</v>
      </c>
      <c r="F8" s="21">
        <f t="shared" si="2"/>
        <v>0.0303030303</v>
      </c>
      <c r="G8" s="21">
        <f t="shared" si="2"/>
        <v>0.0303030303</v>
      </c>
      <c r="H8" s="21">
        <f t="shared" si="2"/>
        <v>0.0303030303</v>
      </c>
      <c r="I8" s="21">
        <f t="shared" si="2"/>
        <v>0.0303030303</v>
      </c>
      <c r="J8" s="21">
        <f t="shared" si="2"/>
        <v>0.0303030303</v>
      </c>
      <c r="K8" s="21">
        <f t="shared" si="2"/>
        <v>0.0303030303</v>
      </c>
      <c r="L8" s="21">
        <f t="shared" si="2"/>
        <v>0.0303030303</v>
      </c>
      <c r="M8" s="21">
        <f t="shared" si="2"/>
        <v>0.0303030303</v>
      </c>
      <c r="N8" s="21">
        <f t="shared" si="2"/>
        <v>0.0303030303</v>
      </c>
      <c r="O8" s="21">
        <f t="shared" si="2"/>
        <v>0.0303030303</v>
      </c>
      <c r="P8" s="21">
        <f t="shared" si="2"/>
        <v>0.0303030303</v>
      </c>
      <c r="Q8" s="21">
        <f t="shared" si="2"/>
        <v>0.0303030303</v>
      </c>
      <c r="R8" s="21">
        <f t="shared" si="2"/>
        <v>0.0303030303</v>
      </c>
      <c r="S8" s="21">
        <f t="shared" si="2"/>
        <v>0.0303030303</v>
      </c>
      <c r="W8" s="6"/>
    </row>
    <row r="9">
      <c r="A9" s="8"/>
      <c r="B9" s="19" t="s">
        <v>188</v>
      </c>
      <c r="C9" s="21">
        <f>S8</f>
        <v>0.0303030303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6">
      <c r="B36" s="1" t="s">
        <v>377</v>
      </c>
    </row>
    <row r="37">
      <c r="A37" s="1"/>
    </row>
    <row r="38">
      <c r="B38" s="1" t="s">
        <v>366</v>
      </c>
      <c r="D38" s="1" t="s">
        <v>367</v>
      </c>
      <c r="F38" s="6" t="s">
        <v>378</v>
      </c>
    </row>
    <row r="39">
      <c r="B39" s="6" t="s">
        <v>379</v>
      </c>
      <c r="D39" s="6" t="s">
        <v>380</v>
      </c>
      <c r="F39" s="6" t="s">
        <v>381</v>
      </c>
    </row>
    <row r="40">
      <c r="B40" s="6" t="s">
        <v>382</v>
      </c>
      <c r="D40" s="6" t="s">
        <v>383</v>
      </c>
    </row>
    <row r="41">
      <c r="B41" s="6" t="s">
        <v>368</v>
      </c>
      <c r="D41" s="6" t="s">
        <v>29</v>
      </c>
    </row>
    <row r="42">
      <c r="B42" s="6" t="s">
        <v>384</v>
      </c>
      <c r="D42" s="6" t="s">
        <v>210</v>
      </c>
    </row>
    <row r="43">
      <c r="D43" s="6" t="s">
        <v>375</v>
      </c>
    </row>
    <row r="44">
      <c r="D44" s="6" t="s">
        <v>385</v>
      </c>
    </row>
    <row r="45">
      <c r="D45" s="6" t="s">
        <v>341</v>
      </c>
    </row>
    <row r="46">
      <c r="D46" s="6" t="s">
        <v>386</v>
      </c>
    </row>
    <row r="47">
      <c r="D47" s="6" t="s">
        <v>28</v>
      </c>
    </row>
    <row r="48">
      <c r="D48" s="6" t="s">
        <v>120</v>
      </c>
    </row>
    <row r="49">
      <c r="D49" s="6" t="s">
        <v>306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213</v>
      </c>
      <c r="D3" s="12"/>
      <c r="E3" s="12" t="s">
        <v>22</v>
      </c>
      <c r="F3" s="13" t="s">
        <v>126</v>
      </c>
      <c r="G3" s="12" t="s">
        <v>228</v>
      </c>
      <c r="H3" s="12" t="s">
        <v>234</v>
      </c>
      <c r="I3" s="12" t="s">
        <v>262</v>
      </c>
      <c r="J3" s="12" t="s">
        <v>270</v>
      </c>
      <c r="K3" s="12"/>
      <c r="L3" s="12" t="s">
        <v>197</v>
      </c>
      <c r="M3" s="12" t="s">
        <v>190</v>
      </c>
      <c r="N3" s="12" t="s">
        <v>347</v>
      </c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14.0</v>
      </c>
      <c r="D4" s="12"/>
      <c r="E4" s="12">
        <v>21.0</v>
      </c>
      <c r="F4" s="12">
        <v>1.0</v>
      </c>
      <c r="G4" s="12">
        <v>8.0</v>
      </c>
      <c r="H4" s="12">
        <v>4.0</v>
      </c>
      <c r="I4" s="12">
        <v>1.0</v>
      </c>
      <c r="J4" s="12"/>
      <c r="K4" s="12"/>
      <c r="L4" s="12">
        <v>1.0</v>
      </c>
      <c r="M4" s="12">
        <v>1.0</v>
      </c>
      <c r="N4" s="12">
        <v>4.0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0.4242424242</v>
      </c>
      <c r="D5" s="15">
        <f t="shared" si="1"/>
        <v>0</v>
      </c>
      <c r="E5" s="15">
        <f t="shared" si="1"/>
        <v>0.6363636364</v>
      </c>
      <c r="F5" s="15">
        <f t="shared" si="1"/>
        <v>0.0303030303</v>
      </c>
      <c r="G5" s="15">
        <f t="shared" si="1"/>
        <v>0.2424242424</v>
      </c>
      <c r="H5" s="15">
        <f t="shared" si="1"/>
        <v>0.1212121212</v>
      </c>
      <c r="I5" s="15">
        <f t="shared" si="1"/>
        <v>0.0303030303</v>
      </c>
      <c r="J5" s="15">
        <f t="shared" si="1"/>
        <v>0</v>
      </c>
      <c r="K5" s="15">
        <f t="shared" si="1"/>
        <v>0</v>
      </c>
      <c r="L5" s="15">
        <f t="shared" si="1"/>
        <v>0.0303030303</v>
      </c>
      <c r="M5" s="15">
        <f t="shared" si="1"/>
        <v>0.0303030303</v>
      </c>
      <c r="N5" s="15">
        <f t="shared" si="1"/>
        <v>0.1212121212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>
        <f t="shared" si="2"/>
        <v>0.0303030303</v>
      </c>
      <c r="J8" s="21">
        <f t="shared" si="2"/>
        <v>0.0303030303</v>
      </c>
      <c r="K8" s="21">
        <f t="shared" si="2"/>
        <v>0.0303030303</v>
      </c>
      <c r="L8" s="21">
        <f t="shared" si="2"/>
        <v>0.0303030303</v>
      </c>
      <c r="M8" s="21">
        <f t="shared" si="2"/>
        <v>0.0303030303</v>
      </c>
      <c r="N8" s="21">
        <f t="shared" si="2"/>
        <v>0.0303030303</v>
      </c>
      <c r="O8" s="21">
        <f t="shared" si="2"/>
        <v>0.0303030303</v>
      </c>
      <c r="P8" s="21">
        <f t="shared" si="2"/>
        <v>0.0303030303</v>
      </c>
      <c r="Q8" s="21">
        <f t="shared" si="2"/>
        <v>0.0303030303</v>
      </c>
      <c r="R8" s="21">
        <f t="shared" si="2"/>
        <v>0.0303030303</v>
      </c>
      <c r="S8" s="21">
        <f t="shared" si="2"/>
        <v>0.0303030303</v>
      </c>
      <c r="W8" s="6"/>
    </row>
    <row r="9">
      <c r="A9" s="8"/>
      <c r="B9" s="19" t="s">
        <v>188</v>
      </c>
      <c r="C9" s="21">
        <f>S8</f>
        <v>0.0303030303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1" t="s">
        <v>455</v>
      </c>
      <c r="D39" s="1" t="s">
        <v>456</v>
      </c>
    </row>
    <row r="40">
      <c r="B40" s="6" t="s">
        <v>8</v>
      </c>
      <c r="C40" s="6" t="s">
        <v>332</v>
      </c>
      <c r="D40" s="6" t="s">
        <v>262</v>
      </c>
    </row>
    <row r="41">
      <c r="B41" s="6" t="s">
        <v>59</v>
      </c>
      <c r="C41" s="6" t="s">
        <v>173</v>
      </c>
      <c r="D41" s="6" t="s">
        <v>457</v>
      </c>
    </row>
    <row r="42">
      <c r="B42" s="6" t="s">
        <v>77</v>
      </c>
      <c r="C42" s="6" t="s">
        <v>458</v>
      </c>
    </row>
    <row r="43">
      <c r="C43" s="6" t="s">
        <v>459</v>
      </c>
    </row>
    <row r="44">
      <c r="C44" s="6" t="s">
        <v>270</v>
      </c>
    </row>
    <row r="45">
      <c r="C45" s="6" t="s">
        <v>341</v>
      </c>
    </row>
    <row r="46">
      <c r="C46" s="6" t="s">
        <v>395</v>
      </c>
    </row>
    <row r="47">
      <c r="C47" s="6" t="s">
        <v>460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39</v>
      </c>
      <c r="D3" s="12" t="s">
        <v>22</v>
      </c>
      <c r="E3" s="12" t="s">
        <v>37</v>
      </c>
      <c r="F3" s="13" t="s">
        <v>173</v>
      </c>
      <c r="G3" s="12" t="s">
        <v>77</v>
      </c>
      <c r="H3" s="12" t="s">
        <v>270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12.0</v>
      </c>
      <c r="D4" s="12">
        <v>13.0</v>
      </c>
      <c r="E4" s="12">
        <v>9.0</v>
      </c>
      <c r="F4" s="12">
        <v>2.0</v>
      </c>
      <c r="G4" s="12">
        <v>1.0</v>
      </c>
      <c r="H4" s="12">
        <v>7.0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0.3636363636</v>
      </c>
      <c r="D5" s="15">
        <f t="shared" si="1"/>
        <v>0.3939393939</v>
      </c>
      <c r="E5" s="15">
        <f t="shared" si="1"/>
        <v>0.2727272727</v>
      </c>
      <c r="F5" s="15">
        <f t="shared" si="1"/>
        <v>0.06060606061</v>
      </c>
      <c r="G5" s="15">
        <f t="shared" si="1"/>
        <v>0.0303030303</v>
      </c>
      <c r="H5" s="15">
        <f t="shared" si="1"/>
        <v>0.2121212121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0.2727272727</v>
      </c>
      <c r="F8" s="21">
        <f t="shared" si="2"/>
        <v>0.2727272727</v>
      </c>
      <c r="G8" s="21">
        <f t="shared" si="2"/>
        <v>0.2727272727</v>
      </c>
      <c r="H8" s="21">
        <f t="shared" si="2"/>
        <v>0.2727272727</v>
      </c>
      <c r="I8" s="21">
        <f t="shared" si="2"/>
        <v>0.2727272727</v>
      </c>
      <c r="J8" s="21">
        <f t="shared" si="2"/>
        <v>0.2727272727</v>
      </c>
      <c r="K8" s="21">
        <f t="shared" si="2"/>
        <v>0.2727272727</v>
      </c>
      <c r="L8" s="21">
        <f t="shared" si="2"/>
        <v>0.2727272727</v>
      </c>
      <c r="M8" s="21">
        <f t="shared" si="2"/>
        <v>0.2727272727</v>
      </c>
      <c r="N8" s="21">
        <f t="shared" si="2"/>
        <v>0.2727272727</v>
      </c>
      <c r="O8" s="21">
        <f t="shared" si="2"/>
        <v>0.2727272727</v>
      </c>
      <c r="P8" s="21">
        <f t="shared" si="2"/>
        <v>0.2727272727</v>
      </c>
      <c r="Q8" s="21">
        <f t="shared" si="2"/>
        <v>0.2727272727</v>
      </c>
      <c r="R8" s="21">
        <f t="shared" si="2"/>
        <v>0.2727272727</v>
      </c>
      <c r="S8" s="21">
        <f t="shared" si="2"/>
        <v>0.2727272727</v>
      </c>
      <c r="W8" s="6"/>
    </row>
    <row r="9">
      <c r="A9" s="8"/>
      <c r="B9" s="19" t="s">
        <v>188</v>
      </c>
      <c r="C9" s="21">
        <f>S8</f>
        <v>0.2727272727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341</v>
      </c>
      <c r="E3" s="12" t="s">
        <v>8</v>
      </c>
      <c r="F3" s="13" t="s">
        <v>262</v>
      </c>
      <c r="G3" s="12" t="s">
        <v>270</v>
      </c>
      <c r="H3" s="12" t="s">
        <v>210</v>
      </c>
      <c r="I3" s="12" t="s">
        <v>39</v>
      </c>
      <c r="J3" s="12" t="s">
        <v>37</v>
      </c>
      <c r="K3" s="12" t="s">
        <v>181</v>
      </c>
      <c r="L3" s="12" t="s">
        <v>81</v>
      </c>
      <c r="M3" s="12" t="s">
        <v>347</v>
      </c>
      <c r="N3" s="12" t="s">
        <v>190</v>
      </c>
      <c r="O3" s="12" t="s">
        <v>33</v>
      </c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12.0</v>
      </c>
      <c r="D4" s="12">
        <v>2.0</v>
      </c>
      <c r="E4" s="12"/>
      <c r="F4" s="12"/>
      <c r="G4" s="12"/>
      <c r="H4" s="12">
        <v>3.0</v>
      </c>
      <c r="I4" s="12">
        <v>6.0</v>
      </c>
      <c r="J4" s="12">
        <v>2.0</v>
      </c>
      <c r="K4" s="12">
        <v>1.0</v>
      </c>
      <c r="L4" s="12">
        <v>10.0</v>
      </c>
      <c r="M4" s="12">
        <v>2.0</v>
      </c>
      <c r="N4" s="12">
        <v>2.0</v>
      </c>
      <c r="O4" s="12">
        <v>2.0</v>
      </c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0.3636363636</v>
      </c>
      <c r="D5" s="15">
        <f t="shared" si="1"/>
        <v>0.06060606061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0.09090909091</v>
      </c>
      <c r="I5" s="15">
        <f t="shared" si="1"/>
        <v>0.1818181818</v>
      </c>
      <c r="J5" s="15">
        <f t="shared" si="1"/>
        <v>0.06060606061</v>
      </c>
      <c r="K5" s="15">
        <f t="shared" si="1"/>
        <v>0.0303030303</v>
      </c>
      <c r="L5" s="15">
        <f t="shared" si="1"/>
        <v>0.303030303</v>
      </c>
      <c r="M5" s="15">
        <f t="shared" si="1"/>
        <v>0.06060606061</v>
      </c>
      <c r="N5" s="15">
        <f t="shared" si="1"/>
        <v>0.06060606061</v>
      </c>
      <c r="O5" s="15">
        <f t="shared" si="1"/>
        <v>0.06060606061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2"/>
        <v>0</v>
      </c>
      <c r="J8" s="21">
        <f t="shared" si="2"/>
        <v>0.06060606061</v>
      </c>
      <c r="K8" s="21">
        <f t="shared" si="2"/>
        <v>0.06060606061</v>
      </c>
      <c r="L8" s="21">
        <f t="shared" si="2"/>
        <v>0.06060606061</v>
      </c>
      <c r="M8" s="21">
        <f t="shared" si="2"/>
        <v>0.06060606061</v>
      </c>
      <c r="N8" s="21">
        <f t="shared" si="2"/>
        <v>0.06060606061</v>
      </c>
      <c r="O8" s="21">
        <f t="shared" si="2"/>
        <v>0.06060606061</v>
      </c>
      <c r="P8" s="21">
        <f t="shared" si="2"/>
        <v>0.06060606061</v>
      </c>
      <c r="Q8" s="21">
        <f t="shared" si="2"/>
        <v>0.06060606061</v>
      </c>
      <c r="R8" s="21">
        <f t="shared" si="2"/>
        <v>0.06060606061</v>
      </c>
      <c r="S8" s="21">
        <f t="shared" si="2"/>
        <v>0.06060606061</v>
      </c>
      <c r="W8" s="6"/>
    </row>
    <row r="9">
      <c r="A9" s="8"/>
      <c r="B9" s="19" t="s">
        <v>188</v>
      </c>
      <c r="C9" s="21">
        <f>S8</f>
        <v>0.06060606061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6" t="s">
        <v>396</v>
      </c>
    </row>
    <row r="40">
      <c r="B40" s="6" t="s">
        <v>74</v>
      </c>
      <c r="C40" s="6" t="s">
        <v>126</v>
      </c>
    </row>
    <row r="41">
      <c r="B41" s="6" t="s">
        <v>59</v>
      </c>
      <c r="C41" s="6" t="s">
        <v>270</v>
      </c>
    </row>
    <row r="42">
      <c r="B42" s="6" t="s">
        <v>8</v>
      </c>
      <c r="C42" s="6" t="s">
        <v>173</v>
      </c>
    </row>
    <row r="43">
      <c r="B43" s="6" t="s">
        <v>81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8</v>
      </c>
      <c r="D3" s="12" t="s">
        <v>22</v>
      </c>
      <c r="E3" s="12" t="s">
        <v>81</v>
      </c>
      <c r="F3" s="13" t="s">
        <v>37</v>
      </c>
      <c r="G3" s="12" t="s">
        <v>424</v>
      </c>
      <c r="H3" s="12" t="s">
        <v>39</v>
      </c>
      <c r="I3" s="12" t="s">
        <v>270</v>
      </c>
      <c r="J3" s="12" t="s">
        <v>400</v>
      </c>
      <c r="K3" s="12" t="s">
        <v>8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10.0</v>
      </c>
      <c r="E4" s="12">
        <v>6.0</v>
      </c>
      <c r="F4" s="12">
        <v>9.0</v>
      </c>
      <c r="G4" s="12">
        <v>1.0</v>
      </c>
      <c r="H4" s="12">
        <v>4.0</v>
      </c>
      <c r="I4" s="12">
        <v>1.0</v>
      </c>
      <c r="J4" s="12">
        <v>1.0</v>
      </c>
      <c r="K4" s="12">
        <v>2.0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0.303030303</v>
      </c>
      <c r="E5" s="15">
        <f t="shared" si="1"/>
        <v>0.1818181818</v>
      </c>
      <c r="F5" s="15">
        <f t="shared" si="1"/>
        <v>0.2727272727</v>
      </c>
      <c r="G5" s="15">
        <f t="shared" si="1"/>
        <v>0.0303030303</v>
      </c>
      <c r="H5" s="15">
        <f t="shared" si="1"/>
        <v>0.1212121212</v>
      </c>
      <c r="I5" s="15">
        <f t="shared" si="1"/>
        <v>0.0303030303</v>
      </c>
      <c r="J5" s="15">
        <f t="shared" si="1"/>
        <v>0.0303030303</v>
      </c>
      <c r="K5" s="15">
        <f t="shared" si="1"/>
        <v>0.06060606061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>
        <f t="shared" si="2"/>
        <v>0.2727272727</v>
      </c>
      <c r="G8" s="21">
        <f t="shared" si="2"/>
        <v>0.2727272727</v>
      </c>
      <c r="H8" s="21">
        <f t="shared" si="2"/>
        <v>0.2727272727</v>
      </c>
      <c r="I8" s="21">
        <f t="shared" si="2"/>
        <v>0.2727272727</v>
      </c>
      <c r="J8" s="21">
        <f t="shared" si="2"/>
        <v>0.2727272727</v>
      </c>
      <c r="K8" s="21">
        <f t="shared" si="2"/>
        <v>0.2727272727</v>
      </c>
      <c r="L8" s="21">
        <f t="shared" si="2"/>
        <v>0.2727272727</v>
      </c>
      <c r="M8" s="21">
        <f t="shared" si="2"/>
        <v>0.2727272727</v>
      </c>
      <c r="N8" s="21">
        <f t="shared" si="2"/>
        <v>0.2727272727</v>
      </c>
      <c r="O8" s="21">
        <f t="shared" si="2"/>
        <v>0.2727272727</v>
      </c>
      <c r="P8" s="21">
        <f t="shared" si="2"/>
        <v>0.2727272727</v>
      </c>
      <c r="Q8" s="21">
        <f t="shared" si="2"/>
        <v>0.2727272727</v>
      </c>
      <c r="R8" s="21">
        <f t="shared" si="2"/>
        <v>0.2727272727</v>
      </c>
      <c r="S8" s="21">
        <f t="shared" si="2"/>
        <v>0.2727272727</v>
      </c>
      <c r="W8" s="6"/>
    </row>
    <row r="9">
      <c r="A9" s="8"/>
      <c r="B9" s="19" t="s">
        <v>188</v>
      </c>
      <c r="C9" s="21">
        <f>S8</f>
        <v>0.2727272727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1" t="s">
        <v>396</v>
      </c>
    </row>
    <row r="40">
      <c r="B40" s="6" t="s">
        <v>59</v>
      </c>
      <c r="C40" s="6" t="s">
        <v>461</v>
      </c>
    </row>
    <row r="41">
      <c r="B41" s="6" t="s">
        <v>8</v>
      </c>
      <c r="C41" s="6" t="s">
        <v>51</v>
      </c>
    </row>
    <row r="42">
      <c r="B42" s="6" t="s">
        <v>81</v>
      </c>
    </row>
    <row r="43">
      <c r="B43" s="6" t="s">
        <v>77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8</v>
      </c>
      <c r="E3" s="12" t="s">
        <v>126</v>
      </c>
      <c r="F3" s="13" t="s">
        <v>39</v>
      </c>
      <c r="G3" s="12" t="s">
        <v>376</v>
      </c>
      <c r="H3" s="12" t="s">
        <v>120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9.0</v>
      </c>
      <c r="D4" s="12">
        <v>6.0</v>
      </c>
      <c r="E4" s="12">
        <v>4.0</v>
      </c>
      <c r="F4" s="12">
        <v>8.0</v>
      </c>
      <c r="G4" s="12">
        <v>7.0</v>
      </c>
      <c r="H4" s="12">
        <v>1.0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0.2727272727</v>
      </c>
      <c r="D5" s="15">
        <f t="shared" si="1"/>
        <v>0.1818181818</v>
      </c>
      <c r="E5" s="15">
        <f t="shared" si="1"/>
        <v>0.1212121212</v>
      </c>
      <c r="F5" s="15">
        <f t="shared" si="1"/>
        <v>0.2424242424</v>
      </c>
      <c r="G5" s="15">
        <f t="shared" si="1"/>
        <v>0.2121212121</v>
      </c>
      <c r="H5" s="15">
        <f t="shared" si="1"/>
        <v>0.0303030303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1" t="s">
        <v>396</v>
      </c>
    </row>
    <row r="40">
      <c r="B40" s="6" t="s">
        <v>341</v>
      </c>
      <c r="C40" s="6" t="s">
        <v>8</v>
      </c>
    </row>
    <row r="41">
      <c r="B41" s="6" t="s">
        <v>126</v>
      </c>
      <c r="C41" s="6" t="s">
        <v>59</v>
      </c>
    </row>
    <row r="42">
      <c r="C42" s="6" t="s">
        <v>74</v>
      </c>
    </row>
    <row r="43">
      <c r="C43" s="6" t="s">
        <v>77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37</v>
      </c>
      <c r="D3" s="12" t="s">
        <v>262</v>
      </c>
      <c r="E3" s="12" t="s">
        <v>39</v>
      </c>
      <c r="F3" s="13" t="s">
        <v>74</v>
      </c>
      <c r="G3" s="12" t="s">
        <v>22</v>
      </c>
      <c r="H3" s="12" t="s">
        <v>81</v>
      </c>
      <c r="I3" s="12" t="s">
        <v>36</v>
      </c>
      <c r="J3" s="12" t="s">
        <v>341</v>
      </c>
      <c r="K3" s="12" t="s">
        <v>8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16.0</v>
      </c>
      <c r="D4" s="12">
        <v>18.0</v>
      </c>
      <c r="E4" s="12">
        <v>2.0</v>
      </c>
      <c r="F4" s="12">
        <v>1.0</v>
      </c>
      <c r="G4" s="12">
        <v>2.0</v>
      </c>
      <c r="H4" s="12">
        <v>9.0</v>
      </c>
      <c r="I4" s="12">
        <v>3.0</v>
      </c>
      <c r="J4" s="12">
        <v>1.0</v>
      </c>
      <c r="K4" s="12">
        <v>3.0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I5" si="1">C4/33</f>
        <v>0.4848484848</v>
      </c>
      <c r="D5" s="15">
        <f t="shared" si="1"/>
        <v>0.5454545455</v>
      </c>
      <c r="E5" s="15">
        <f t="shared" si="1"/>
        <v>0.06060606061</v>
      </c>
      <c r="F5" s="15">
        <f t="shared" si="1"/>
        <v>0.0303030303</v>
      </c>
      <c r="G5" s="15">
        <f t="shared" si="1"/>
        <v>0.06060606061</v>
      </c>
      <c r="H5" s="15">
        <f t="shared" si="1"/>
        <v>0.2727272727</v>
      </c>
      <c r="I5" s="15">
        <f t="shared" si="1"/>
        <v>0.09090909091</v>
      </c>
      <c r="J5" s="15" t="str">
        <f>J3/33</f>
        <v>#VALUE!</v>
      </c>
      <c r="K5" s="15">
        <f t="shared" ref="K5:S5" si="2">K4/33</f>
        <v>0.09090909091</v>
      </c>
      <c r="L5" s="15">
        <f t="shared" si="2"/>
        <v>0</v>
      </c>
      <c r="M5" s="15">
        <f t="shared" si="2"/>
        <v>0</v>
      </c>
      <c r="N5" s="15">
        <f t="shared" si="2"/>
        <v>0</v>
      </c>
      <c r="O5" s="15">
        <f t="shared" si="2"/>
        <v>0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>
        <f t="shared" ref="C8:S8" si="3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0.4848484848</v>
      </c>
      <c r="D8" s="21">
        <f t="shared" si="3"/>
        <v>1.03030303</v>
      </c>
      <c r="E8" s="21">
        <f t="shared" si="3"/>
        <v>1.03030303</v>
      </c>
      <c r="F8" s="21">
        <f t="shared" si="3"/>
        <v>1.03030303</v>
      </c>
      <c r="G8" s="21">
        <f t="shared" si="3"/>
        <v>1.03030303</v>
      </c>
      <c r="H8" s="21">
        <f t="shared" si="3"/>
        <v>1.03030303</v>
      </c>
      <c r="I8" s="21">
        <f t="shared" si="3"/>
        <v>1.03030303</v>
      </c>
      <c r="J8" s="21">
        <f t="shared" si="3"/>
        <v>1.03030303</v>
      </c>
      <c r="K8" s="21">
        <f t="shared" si="3"/>
        <v>1.03030303</v>
      </c>
      <c r="L8" s="21">
        <f t="shared" si="3"/>
        <v>1.03030303</v>
      </c>
      <c r="M8" s="21">
        <f t="shared" si="3"/>
        <v>1.03030303</v>
      </c>
      <c r="N8" s="21">
        <f t="shared" si="3"/>
        <v>1.03030303</v>
      </c>
      <c r="O8" s="21">
        <f t="shared" si="3"/>
        <v>1.03030303</v>
      </c>
      <c r="P8" s="21">
        <f t="shared" si="3"/>
        <v>1.03030303</v>
      </c>
      <c r="Q8" s="21">
        <f t="shared" si="3"/>
        <v>1.03030303</v>
      </c>
      <c r="R8" s="21">
        <f t="shared" si="3"/>
        <v>1.03030303</v>
      </c>
      <c r="S8" s="21">
        <f t="shared" si="3"/>
        <v>1.03030303</v>
      </c>
      <c r="W8" s="6"/>
    </row>
    <row r="9">
      <c r="A9" s="8"/>
      <c r="B9" s="19" t="s">
        <v>188</v>
      </c>
      <c r="C9" s="21">
        <f>S8</f>
        <v>1.03030303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4">((C16/2)*(C16/2))*3.14159265359</f>
        <v>0</v>
      </c>
      <c r="D17" s="31">
        <f t="shared" si="4"/>
        <v>0</v>
      </c>
      <c r="E17" s="31">
        <f t="shared" si="4"/>
        <v>0</v>
      </c>
      <c r="F17" s="31">
        <f t="shared" si="4"/>
        <v>0</v>
      </c>
      <c r="G17" s="31">
        <f t="shared" si="4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5">(0.005454*C26)*((C27*C27)+(C28*C28)+(C27*C28))/3</f>
        <v>0</v>
      </c>
      <c r="D30" s="40">
        <f t="shared" si="5"/>
        <v>0</v>
      </c>
      <c r="E30" s="40">
        <f t="shared" si="5"/>
        <v>0</v>
      </c>
      <c r="F30" s="40">
        <f t="shared" si="5"/>
        <v>0</v>
      </c>
      <c r="G30" s="40">
        <f t="shared" si="5"/>
        <v>0</v>
      </c>
      <c r="H30" s="40">
        <f t="shared" si="5"/>
        <v>0</v>
      </c>
      <c r="I30" s="40">
        <f t="shared" si="5"/>
        <v>0</v>
      </c>
      <c r="J30" s="40">
        <f t="shared" si="5"/>
        <v>0</v>
      </c>
      <c r="K30" s="40">
        <f t="shared" si="5"/>
        <v>0</v>
      </c>
      <c r="L30" s="40">
        <f t="shared" si="5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C39" s="1" t="s">
        <v>396</v>
      </c>
    </row>
    <row r="40">
      <c r="B40" s="6" t="s">
        <v>74</v>
      </c>
      <c r="C40" s="6" t="s">
        <v>173</v>
      </c>
    </row>
    <row r="41">
      <c r="B41" s="6" t="s">
        <v>59</v>
      </c>
      <c r="C41" s="6" t="s">
        <v>462</v>
      </c>
    </row>
    <row r="42">
      <c r="B42" s="6" t="s">
        <v>81</v>
      </c>
      <c r="C42" s="6" t="s">
        <v>374</v>
      </c>
    </row>
    <row r="43">
      <c r="C43" s="6" t="s">
        <v>463</v>
      </c>
    </row>
    <row r="44">
      <c r="C44" s="6" t="s">
        <v>432</v>
      </c>
    </row>
    <row r="45">
      <c r="C45" s="6" t="s">
        <v>464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I3 K3:S3">
    <cfRule type="cellIs" dxfId="0" priority="7" operator="equal">
      <formula>"DALA"</formula>
    </cfRule>
  </conditionalFormatting>
  <conditionalFormatting sqref="C3:I3 K3:S3">
    <cfRule type="cellIs" dxfId="0" priority="8" operator="equal">
      <formula>"ILAQ"</formula>
    </cfRule>
  </conditionalFormatting>
  <conditionalFormatting sqref="C3:I3 K3:S3">
    <cfRule type="cellIs" dxfId="0" priority="9" operator="equal">
      <formula>"PRLA"</formula>
    </cfRule>
  </conditionalFormatting>
  <conditionalFormatting sqref="C3:I3 K3:S3">
    <cfRule type="cellIs" dxfId="0" priority="10" operator="equal">
      <formula>"PRLU"</formula>
    </cfRule>
  </conditionalFormatting>
  <conditionalFormatting sqref="C3:I3 K3:S3">
    <cfRule type="cellIs" dxfId="0" priority="11" operator="equal">
      <formula>"ALPE"</formula>
    </cfRule>
  </conditionalFormatting>
  <conditionalFormatting sqref="C3:I3 K3:S3">
    <cfRule type="cellIs" dxfId="0" priority="12" operator="equal">
      <formula>"BRSY"</formula>
    </cfRule>
  </conditionalFormatting>
  <conditionalFormatting sqref="C3:I3 K3:S3">
    <cfRule type="cellIs" dxfId="0" priority="13" operator="equal">
      <formula>"THISTLE"</formula>
    </cfRule>
  </conditionalFormatting>
  <conditionalFormatting sqref="C3:I3 K3:S3">
    <cfRule type="cellIs" dxfId="0" priority="14" operator="equal">
      <formula>"CLVI"</formula>
    </cfRule>
  </conditionalFormatting>
  <conditionalFormatting sqref="C3:I3 K3:S3">
    <cfRule type="cellIs" dxfId="0" priority="15" operator="equal">
      <formula>"COML"</formula>
    </cfRule>
  </conditionalFormatting>
  <conditionalFormatting sqref="C3:I3 K3:S3">
    <cfRule type="cellIs" dxfId="0" priority="16" operator="equal">
      <formula>"COVU"</formula>
    </cfRule>
  </conditionalFormatting>
  <conditionalFormatting sqref="C3:I3 K3:S3">
    <cfRule type="cellIs" dxfId="0" priority="17" operator="equal">
      <formula>"CYSC"</formula>
    </cfRule>
  </conditionalFormatting>
  <conditionalFormatting sqref="C3:I3 K3:S3">
    <cfRule type="cellIs" dxfId="0" priority="18" operator="equal">
      <formula>"DISY"</formula>
    </cfRule>
  </conditionalFormatting>
  <conditionalFormatting sqref="C3:I3 K3:S3">
    <cfRule type="cellIs" dxfId="0" priority="19" operator="equal">
      <formula>"HEHE"</formula>
    </cfRule>
  </conditionalFormatting>
  <conditionalFormatting sqref="C3:I3 K3:S3">
    <cfRule type="cellIs" dxfId="0" priority="20" operator="equal">
      <formula>"HEHI"</formula>
    </cfRule>
  </conditionalFormatting>
  <conditionalFormatting sqref="C3:I3 K3:S3">
    <cfRule type="cellIs" dxfId="0" priority="21" operator="equal">
      <formula>"HEMA"</formula>
    </cfRule>
  </conditionalFormatting>
  <conditionalFormatting sqref="C3:I3 K3:S3">
    <cfRule type="cellIs" dxfId="0" priority="22" operator="equal">
      <formula>"IRPS"</formula>
    </cfRule>
  </conditionalFormatting>
  <conditionalFormatting sqref="C3:I3 K3:S3">
    <cfRule type="cellIs" dxfId="0" priority="23" operator="equal">
      <formula>"LYSA"</formula>
    </cfRule>
  </conditionalFormatting>
  <conditionalFormatting sqref="C3:I3 K3:S3">
    <cfRule type="cellIs" dxfId="0" priority="24" operator="equal">
      <formula>"PHAR"</formula>
    </cfRule>
  </conditionalFormatting>
  <conditionalFormatting sqref="C3:I3 K3:S3">
    <cfRule type="cellIs" dxfId="0" priority="25" operator="equal">
      <formula>"POCU"</formula>
    </cfRule>
  </conditionalFormatting>
  <conditionalFormatting sqref="C3:I3 K3:S3">
    <cfRule type="cellIs" dxfId="0" priority="26" operator="equal">
      <formula>"ROMU"</formula>
    </cfRule>
  </conditionalFormatting>
  <conditionalFormatting sqref="C3:I3 K3:S3">
    <cfRule type="cellIs" dxfId="0" priority="27" operator="equal">
      <formula>"RUAR"</formula>
    </cfRule>
  </conditionalFormatting>
  <conditionalFormatting sqref="C3:I3 K3:S3">
    <cfRule type="cellIs" dxfId="0" priority="28" operator="equal">
      <formula>"RULA"</formula>
    </cfRule>
  </conditionalFormatting>
  <conditionalFormatting sqref="C3:I3 K3:S3">
    <cfRule type="cellIs" dxfId="0" priority="29" operator="equal">
      <formula>"SODU"</formula>
    </cfRule>
  </conditionalFormatting>
  <conditionalFormatting sqref="C3:I3 K3:S3">
    <cfRule type="cellIs" dxfId="0" priority="30" operator="equal">
      <formula>"VIST"</formula>
    </cfRule>
  </conditionalFormatting>
  <conditionalFormatting sqref="C3:I3 K3:S3">
    <cfRule type="cellIs" dxfId="0" priority="31" operator="equal">
      <formula>"VINCA"</formula>
    </cfRule>
  </conditionalFormatting>
  <dataValidations>
    <dataValidation type="list" allowBlank="1" sqref="C3:I3 K3:S3">
      <formula1>'Plant Codes'!$B$24:$B$115</formula1>
    </dataValidation>
    <dataValidation type="list" allowBlank="1" sqref="C14:G14">
      <formula1>'Plant Codes'!$B$3:$B$23</formula1>
    </dataValidation>
    <dataValidation type="list" allowBlank="1" sqref="J3 C4:I4 K4:S4">
      <formula1>BLANK!$W$1:$W$34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37</v>
      </c>
      <c r="E3" s="12" t="s">
        <v>270</v>
      </c>
      <c r="F3" s="13" t="s">
        <v>8</v>
      </c>
      <c r="G3" s="12"/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10.0</v>
      </c>
      <c r="D4" s="12">
        <v>8.0</v>
      </c>
      <c r="E4" s="12">
        <v>23.0</v>
      </c>
      <c r="F4" s="12">
        <v>7.0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0.303030303</v>
      </c>
      <c r="D5" s="15">
        <f t="shared" si="1"/>
        <v>0.2424242424</v>
      </c>
      <c r="E5" s="15">
        <f t="shared" si="1"/>
        <v>0.696969697</v>
      </c>
      <c r="F5" s="15">
        <f t="shared" si="1"/>
        <v>0.2121212121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0.2424242424</v>
      </c>
      <c r="E8" s="21">
        <f t="shared" si="2"/>
        <v>0.2424242424</v>
      </c>
      <c r="F8" s="21">
        <f t="shared" si="2"/>
        <v>0.2424242424</v>
      </c>
      <c r="G8" s="21">
        <f t="shared" si="2"/>
        <v>0.2424242424</v>
      </c>
      <c r="H8" s="21">
        <f t="shared" si="2"/>
        <v>0.2424242424</v>
      </c>
      <c r="I8" s="21">
        <f t="shared" si="2"/>
        <v>0.2424242424</v>
      </c>
      <c r="J8" s="21">
        <f t="shared" si="2"/>
        <v>0.2424242424</v>
      </c>
      <c r="K8" s="21">
        <f t="shared" si="2"/>
        <v>0.2424242424</v>
      </c>
      <c r="L8" s="21">
        <f t="shared" si="2"/>
        <v>0.2424242424</v>
      </c>
      <c r="M8" s="21">
        <f t="shared" si="2"/>
        <v>0.2424242424</v>
      </c>
      <c r="N8" s="21">
        <f t="shared" si="2"/>
        <v>0.2424242424</v>
      </c>
      <c r="O8" s="21">
        <f t="shared" si="2"/>
        <v>0.2424242424</v>
      </c>
      <c r="P8" s="21">
        <f t="shared" si="2"/>
        <v>0.2424242424</v>
      </c>
      <c r="Q8" s="21">
        <f t="shared" si="2"/>
        <v>0.2424242424</v>
      </c>
      <c r="R8" s="21">
        <f t="shared" si="2"/>
        <v>0.2424242424</v>
      </c>
      <c r="S8" s="21">
        <f t="shared" si="2"/>
        <v>0.2424242424</v>
      </c>
      <c r="W8" s="6"/>
    </row>
    <row r="9">
      <c r="A9" s="8"/>
      <c r="B9" s="19" t="s">
        <v>188</v>
      </c>
      <c r="C9" s="21">
        <f>S8</f>
        <v>0.2424242424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6" t="s">
        <v>465</v>
      </c>
    </row>
    <row r="40">
      <c r="B40" s="6" t="s">
        <v>466</v>
      </c>
    </row>
    <row r="41">
      <c r="B41" s="6" t="s">
        <v>467</v>
      </c>
    </row>
    <row r="42">
      <c r="B42" s="6" t="s">
        <v>468</v>
      </c>
    </row>
    <row r="43">
      <c r="B43" s="6" t="s">
        <v>59</v>
      </c>
    </row>
    <row r="44">
      <c r="B44" s="6" t="s">
        <v>469</v>
      </c>
    </row>
    <row r="45">
      <c r="B45" s="6" t="s">
        <v>470</v>
      </c>
    </row>
    <row r="46">
      <c r="B46" s="6" t="s">
        <v>173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270</v>
      </c>
      <c r="D3" s="12" t="s">
        <v>22</v>
      </c>
      <c r="E3" s="12" t="s">
        <v>37</v>
      </c>
      <c r="F3" s="13" t="s">
        <v>173</v>
      </c>
      <c r="G3" s="12" t="s">
        <v>406</v>
      </c>
      <c r="H3" s="12" t="s">
        <v>262</v>
      </c>
      <c r="I3" s="12" t="s">
        <v>28</v>
      </c>
      <c r="J3" s="12" t="s">
        <v>150</v>
      </c>
      <c r="K3" s="12" t="s">
        <v>341</v>
      </c>
      <c r="L3" s="12" t="s">
        <v>434</v>
      </c>
      <c r="M3" s="12" t="s">
        <v>120</v>
      </c>
      <c r="N3" s="12" t="s">
        <v>395</v>
      </c>
      <c r="O3" s="12" t="s">
        <v>33</v>
      </c>
      <c r="P3" s="12" t="s">
        <v>39</v>
      </c>
      <c r="Q3" s="8"/>
      <c r="R3" s="8"/>
      <c r="S3" s="8"/>
      <c r="W3" s="6">
        <v>2.0</v>
      </c>
    </row>
    <row r="4">
      <c r="A4" s="8"/>
      <c r="B4" s="10" t="s">
        <v>41</v>
      </c>
      <c r="C4" s="12">
        <v>10.0</v>
      </c>
      <c r="D4" s="12">
        <v>6.0</v>
      </c>
      <c r="E4" s="12">
        <v>8.0</v>
      </c>
      <c r="F4" s="12">
        <v>1.0</v>
      </c>
      <c r="G4" s="12">
        <v>2.0</v>
      </c>
      <c r="H4" s="12"/>
      <c r="I4" s="12"/>
      <c r="J4" s="12"/>
      <c r="K4" s="12"/>
      <c r="L4" s="12">
        <v>5.0</v>
      </c>
      <c r="M4" s="12">
        <v>3.0</v>
      </c>
      <c r="N4" s="12">
        <v>4.0</v>
      </c>
      <c r="O4" s="12">
        <v>1.0</v>
      </c>
      <c r="P4" s="12">
        <v>1.0</v>
      </c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0.303030303</v>
      </c>
      <c r="D5" s="15">
        <f t="shared" si="1"/>
        <v>0.1818181818</v>
      </c>
      <c r="E5" s="15">
        <f t="shared" si="1"/>
        <v>0.2424242424</v>
      </c>
      <c r="F5" s="15">
        <f t="shared" si="1"/>
        <v>0.0303030303</v>
      </c>
      <c r="G5" s="15">
        <f t="shared" si="1"/>
        <v>0.06060606061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0.1515151515</v>
      </c>
      <c r="M5" s="15">
        <f t="shared" si="1"/>
        <v>0.09090909091</v>
      </c>
      <c r="N5" s="15">
        <f t="shared" si="1"/>
        <v>0.1212121212</v>
      </c>
      <c r="O5" s="15">
        <f t="shared" si="1"/>
        <v>0.0303030303</v>
      </c>
      <c r="P5" s="15">
        <f t="shared" si="1"/>
        <v>0.0303030303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0.2424242424</v>
      </c>
      <c r="F8" s="21">
        <f t="shared" si="2"/>
        <v>0.2424242424</v>
      </c>
      <c r="G8" s="21">
        <f t="shared" si="2"/>
        <v>0.2424242424</v>
      </c>
      <c r="H8" s="21">
        <f t="shared" si="2"/>
        <v>0.2424242424</v>
      </c>
      <c r="I8" s="21">
        <f t="shared" si="2"/>
        <v>0.2424242424</v>
      </c>
      <c r="J8" s="21">
        <f t="shared" si="2"/>
        <v>0.2424242424</v>
      </c>
      <c r="K8" s="21">
        <f t="shared" si="2"/>
        <v>0.2424242424</v>
      </c>
      <c r="L8" s="21">
        <f t="shared" si="2"/>
        <v>0.2424242424</v>
      </c>
      <c r="M8" s="21">
        <f t="shared" si="2"/>
        <v>0.2424242424</v>
      </c>
      <c r="N8" s="21">
        <f t="shared" si="2"/>
        <v>0.2424242424</v>
      </c>
      <c r="O8" s="21">
        <f t="shared" si="2"/>
        <v>0.2424242424</v>
      </c>
      <c r="P8" s="21">
        <f t="shared" si="2"/>
        <v>0.2424242424</v>
      </c>
      <c r="Q8" s="21">
        <f t="shared" si="2"/>
        <v>0.2424242424</v>
      </c>
      <c r="R8" s="21">
        <f t="shared" si="2"/>
        <v>0.2424242424</v>
      </c>
      <c r="S8" s="21">
        <f t="shared" si="2"/>
        <v>0.2424242424</v>
      </c>
      <c r="W8" s="6"/>
    </row>
    <row r="9">
      <c r="A9" s="8"/>
      <c r="B9" s="19" t="s">
        <v>188</v>
      </c>
      <c r="C9" s="21">
        <f>S8</f>
        <v>0.2424242424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D39" s="1" t="s">
        <v>367</v>
      </c>
    </row>
    <row r="40">
      <c r="B40" s="6" t="s">
        <v>59</v>
      </c>
      <c r="D40" s="6" t="s">
        <v>471</v>
      </c>
    </row>
    <row r="41">
      <c r="B41" s="6" t="s">
        <v>15</v>
      </c>
      <c r="D41" s="6" t="s">
        <v>341</v>
      </c>
    </row>
    <row r="42">
      <c r="B42" s="6" t="s">
        <v>472</v>
      </c>
      <c r="D42" s="6" t="s">
        <v>81</v>
      </c>
    </row>
    <row r="43">
      <c r="B43" s="6" t="s">
        <v>77</v>
      </c>
      <c r="D43" s="6" t="s">
        <v>97</v>
      </c>
    </row>
    <row r="44">
      <c r="B44" s="6" t="s">
        <v>74</v>
      </c>
      <c r="D44" s="6" t="s">
        <v>29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37</v>
      </c>
      <c r="D3" s="12" t="s">
        <v>270</v>
      </c>
      <c r="E3" s="12" t="s">
        <v>22</v>
      </c>
      <c r="F3" s="13" t="s">
        <v>126</v>
      </c>
      <c r="G3" s="12" t="s">
        <v>34</v>
      </c>
      <c r="H3" s="12" t="s">
        <v>395</v>
      </c>
      <c r="I3" s="12" t="s">
        <v>473</v>
      </c>
      <c r="J3" s="12" t="s">
        <v>341</v>
      </c>
      <c r="K3" s="12" t="s">
        <v>81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20.0</v>
      </c>
      <c r="D4" s="12">
        <v>2.0</v>
      </c>
      <c r="E4" s="12">
        <v>13.0</v>
      </c>
      <c r="F4" s="12">
        <v>17.0</v>
      </c>
      <c r="G4" s="12">
        <v>3.0</v>
      </c>
      <c r="H4" s="12">
        <v>5.0</v>
      </c>
      <c r="I4" s="12">
        <v>3.0</v>
      </c>
      <c r="J4" s="12">
        <v>1.0</v>
      </c>
      <c r="K4" s="12">
        <v>2.0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0.6060606061</v>
      </c>
      <c r="D5" s="15">
        <f t="shared" si="1"/>
        <v>0.06060606061</v>
      </c>
      <c r="E5" s="15">
        <f t="shared" si="1"/>
        <v>0.3939393939</v>
      </c>
      <c r="F5" s="15">
        <f t="shared" si="1"/>
        <v>0.5151515152</v>
      </c>
      <c r="G5" s="15">
        <f t="shared" si="1"/>
        <v>0.09090909091</v>
      </c>
      <c r="H5" s="15">
        <f t="shared" si="1"/>
        <v>0.1515151515</v>
      </c>
      <c r="I5" s="15">
        <f t="shared" si="1"/>
        <v>0.09090909091</v>
      </c>
      <c r="J5" s="15">
        <f t="shared" si="1"/>
        <v>0.0303030303</v>
      </c>
      <c r="K5" s="15">
        <f t="shared" si="1"/>
        <v>0.06060606061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>0.6060606061</v>
      </c>
      <c r="D8" s="21">
        <f t="shared" si="2"/>
        <v>0.6060606061</v>
      </c>
      <c r="E8" s="21">
        <f t="shared" si="2"/>
        <v>0.6060606061</v>
      </c>
      <c r="F8" s="21">
        <f t="shared" si="2"/>
        <v>0.6060606061</v>
      </c>
      <c r="G8" s="21">
        <f t="shared" si="2"/>
        <v>0.6060606061</v>
      </c>
      <c r="H8" s="21">
        <f t="shared" si="2"/>
        <v>0.6060606061</v>
      </c>
      <c r="I8" s="21">
        <f t="shared" si="2"/>
        <v>0.6060606061</v>
      </c>
      <c r="J8" s="21">
        <f t="shared" si="2"/>
        <v>0.6060606061</v>
      </c>
      <c r="K8" s="21">
        <f t="shared" si="2"/>
        <v>0.6060606061</v>
      </c>
      <c r="L8" s="21">
        <f t="shared" si="2"/>
        <v>0.6060606061</v>
      </c>
      <c r="M8" s="21">
        <f t="shared" si="2"/>
        <v>0.6060606061</v>
      </c>
      <c r="N8" s="21">
        <f t="shared" si="2"/>
        <v>0.6060606061</v>
      </c>
      <c r="O8" s="21">
        <f t="shared" si="2"/>
        <v>0.6060606061</v>
      </c>
      <c r="P8" s="21">
        <f t="shared" si="2"/>
        <v>0.6060606061</v>
      </c>
      <c r="Q8" s="21">
        <f t="shared" si="2"/>
        <v>0.6060606061</v>
      </c>
      <c r="R8" s="21">
        <f t="shared" si="2"/>
        <v>0.6060606061</v>
      </c>
      <c r="S8" s="21">
        <f t="shared" si="2"/>
        <v>0.6060606061</v>
      </c>
      <c r="W8" s="6"/>
    </row>
    <row r="9">
      <c r="A9" s="8"/>
      <c r="B9" s="19" t="s">
        <v>188</v>
      </c>
      <c r="C9" s="21">
        <f>S8</f>
        <v>0.6060606061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D39" s="1" t="s">
        <v>367</v>
      </c>
      <c r="F39" s="6" t="s">
        <v>412</v>
      </c>
    </row>
    <row r="40">
      <c r="B40" s="6" t="s">
        <v>8</v>
      </c>
      <c r="D40" s="6" t="s">
        <v>15</v>
      </c>
      <c r="F40" s="6" t="s">
        <v>401</v>
      </c>
    </row>
    <row r="41">
      <c r="B41" s="6" t="s">
        <v>59</v>
      </c>
      <c r="D41" s="6" t="s">
        <v>126</v>
      </c>
      <c r="F41" s="6" t="s">
        <v>475</v>
      </c>
    </row>
    <row r="42">
      <c r="F42" s="6" t="s">
        <v>476</v>
      </c>
    </row>
    <row r="43">
      <c r="F43" s="6" t="s">
        <v>477</v>
      </c>
    </row>
    <row r="44">
      <c r="F44" s="6" t="s">
        <v>478</v>
      </c>
    </row>
    <row r="45">
      <c r="F45" s="6" t="s">
        <v>479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37</v>
      </c>
      <c r="E3" s="12" t="s">
        <v>155</v>
      </c>
      <c r="F3" s="13" t="s">
        <v>270</v>
      </c>
      <c r="G3" s="12" t="s">
        <v>97</v>
      </c>
      <c r="H3" s="12" t="s">
        <v>8</v>
      </c>
      <c r="I3" s="12" t="s">
        <v>29</v>
      </c>
      <c r="J3" s="12" t="s">
        <v>416</v>
      </c>
      <c r="K3" s="12" t="s">
        <v>81</v>
      </c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8.0</v>
      </c>
      <c r="D4" s="12">
        <v>20.0</v>
      </c>
      <c r="E4" s="12">
        <v>9.0</v>
      </c>
      <c r="F4" s="12">
        <v>1.0</v>
      </c>
      <c r="G4" s="12">
        <v>1.0</v>
      </c>
      <c r="H4" s="12"/>
      <c r="I4" s="12">
        <v>4.0</v>
      </c>
      <c r="J4" s="12">
        <v>10.0</v>
      </c>
      <c r="K4" s="12">
        <v>3.0</v>
      </c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0.2424242424</v>
      </c>
      <c r="D5" s="15">
        <f t="shared" si="1"/>
        <v>0.6060606061</v>
      </c>
      <c r="E5" s="15">
        <f t="shared" si="1"/>
        <v>0.2727272727</v>
      </c>
      <c r="F5" s="15">
        <f t="shared" si="1"/>
        <v>0.0303030303</v>
      </c>
      <c r="G5" s="15">
        <f t="shared" si="1"/>
        <v>0.0303030303</v>
      </c>
      <c r="H5" s="15">
        <f t="shared" si="1"/>
        <v>0</v>
      </c>
      <c r="I5" s="15">
        <f t="shared" si="1"/>
        <v>0.1212121212</v>
      </c>
      <c r="J5" s="15">
        <f t="shared" si="1"/>
        <v>0.303030303</v>
      </c>
      <c r="K5" s="15">
        <f t="shared" si="1"/>
        <v>0.09090909091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>
        <f t="shared" si="2"/>
        <v>0.6060606061</v>
      </c>
      <c r="E8" s="21">
        <f t="shared" si="2"/>
        <v>0.6060606061</v>
      </c>
      <c r="F8" s="21">
        <f t="shared" si="2"/>
        <v>0.6060606061</v>
      </c>
      <c r="G8" s="21">
        <f t="shared" si="2"/>
        <v>0.6060606061</v>
      </c>
      <c r="H8" s="21">
        <f t="shared" si="2"/>
        <v>0.6060606061</v>
      </c>
      <c r="I8" s="21">
        <f t="shared" si="2"/>
        <v>0.7272727273</v>
      </c>
      <c r="J8" s="21">
        <f t="shared" si="2"/>
        <v>0.7272727273</v>
      </c>
      <c r="K8" s="21">
        <f t="shared" si="2"/>
        <v>0.7272727273</v>
      </c>
      <c r="L8" s="21">
        <f t="shared" si="2"/>
        <v>0.7272727273</v>
      </c>
      <c r="M8" s="21">
        <f t="shared" si="2"/>
        <v>0.7272727273</v>
      </c>
      <c r="N8" s="21">
        <f t="shared" si="2"/>
        <v>0.7272727273</v>
      </c>
      <c r="O8" s="21">
        <f t="shared" si="2"/>
        <v>0.7272727273</v>
      </c>
      <c r="P8" s="21">
        <f t="shared" si="2"/>
        <v>0.7272727273</v>
      </c>
      <c r="Q8" s="21">
        <f t="shared" si="2"/>
        <v>0.7272727273</v>
      </c>
      <c r="R8" s="21">
        <f t="shared" si="2"/>
        <v>0.7272727273</v>
      </c>
      <c r="S8" s="21">
        <f t="shared" si="2"/>
        <v>0.7272727273</v>
      </c>
      <c r="W8" s="6"/>
    </row>
    <row r="9">
      <c r="A9" s="8"/>
      <c r="B9" s="19" t="s">
        <v>188</v>
      </c>
      <c r="C9" s="21">
        <f>S8</f>
        <v>0.7272727273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C39" s="1"/>
      <c r="D39" s="1" t="s">
        <v>367</v>
      </c>
    </row>
    <row r="40">
      <c r="B40" s="6" t="s">
        <v>371</v>
      </c>
      <c r="D40" s="6" t="s">
        <v>411</v>
      </c>
    </row>
    <row r="41">
      <c r="B41" s="6" t="s">
        <v>384</v>
      </c>
      <c r="D41" s="6" t="s">
        <v>474</v>
      </c>
    </row>
    <row r="42">
      <c r="B42" s="6" t="s">
        <v>370</v>
      </c>
      <c r="D42" s="6" t="s">
        <v>181</v>
      </c>
    </row>
    <row r="43">
      <c r="B43" s="6" t="s">
        <v>415</v>
      </c>
      <c r="D43" s="6" t="s">
        <v>173</v>
      </c>
    </row>
    <row r="44">
      <c r="D44" s="6" t="s">
        <v>341</v>
      </c>
    </row>
    <row r="45">
      <c r="D45" s="6" t="s">
        <v>181</v>
      </c>
    </row>
    <row r="46">
      <c r="D46" s="6" t="s">
        <v>270</v>
      </c>
    </row>
    <row r="47">
      <c r="D47" s="6" t="s">
        <v>29</v>
      </c>
    </row>
    <row r="48">
      <c r="D48" s="6" t="s">
        <v>126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39</v>
      </c>
      <c r="E3" s="12" t="s">
        <v>97</v>
      </c>
      <c r="F3" s="13" t="s">
        <v>376</v>
      </c>
      <c r="G3" s="12" t="s">
        <v>37</v>
      </c>
      <c r="H3" s="12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4.0</v>
      </c>
      <c r="D4" s="12">
        <v>18.0</v>
      </c>
      <c r="E4" s="12">
        <v>7.0</v>
      </c>
      <c r="F4" s="12"/>
      <c r="G4" s="12">
        <v>6.0</v>
      </c>
      <c r="H4" s="12">
        <v>1.0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0.1212121212</v>
      </c>
      <c r="D5" s="15">
        <f t="shared" si="1"/>
        <v>0.5454545455</v>
      </c>
      <c r="E5" s="15">
        <f t="shared" si="1"/>
        <v>0.2121212121</v>
      </c>
      <c r="F5" s="15">
        <f t="shared" si="1"/>
        <v>0</v>
      </c>
      <c r="G5" s="15">
        <f t="shared" si="1"/>
        <v>0.1818181818</v>
      </c>
      <c r="H5" s="15">
        <f t="shared" si="1"/>
        <v>0.0303030303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>
        <f t="shared" si="2"/>
        <v>0.1818181818</v>
      </c>
      <c r="H8" s="21">
        <f t="shared" si="2"/>
        <v>0.1818181818</v>
      </c>
      <c r="I8" s="21">
        <f t="shared" si="2"/>
        <v>0.1818181818</v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367</v>
      </c>
    </row>
    <row r="40">
      <c r="B40" s="6" t="s">
        <v>384</v>
      </c>
      <c r="D40" s="6" t="s">
        <v>387</v>
      </c>
    </row>
    <row r="41">
      <c r="B41" s="6" t="s">
        <v>371</v>
      </c>
      <c r="D41" s="6" t="s">
        <v>388</v>
      </c>
    </row>
    <row r="42">
      <c r="B42" s="6" t="s">
        <v>379</v>
      </c>
      <c r="D42" s="6" t="s">
        <v>389</v>
      </c>
    </row>
    <row r="43">
      <c r="B43" s="6" t="s">
        <v>368</v>
      </c>
      <c r="D43" s="6" t="s">
        <v>390</v>
      </c>
    </row>
    <row r="44">
      <c r="D44" s="6" t="s">
        <v>391</v>
      </c>
    </row>
    <row r="45">
      <c r="D45" s="6" t="s">
        <v>392</v>
      </c>
    </row>
    <row r="46">
      <c r="D46" s="6" t="s">
        <v>393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155</v>
      </c>
      <c r="D3" s="12" t="s">
        <v>270</v>
      </c>
      <c r="E3" s="12" t="s">
        <v>37</v>
      </c>
      <c r="F3" s="13" t="s">
        <v>126</v>
      </c>
      <c r="G3" s="12" t="s">
        <v>416</v>
      </c>
      <c r="H3" s="12" t="s">
        <v>22</v>
      </c>
      <c r="I3" s="12" t="s">
        <v>469</v>
      </c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20.0</v>
      </c>
      <c r="E4" s="12">
        <v>8.0</v>
      </c>
      <c r="F4" s="12">
        <v>3.0</v>
      </c>
      <c r="G4" s="12">
        <v>7.0</v>
      </c>
      <c r="H4" s="12">
        <v>1.0</v>
      </c>
      <c r="I4" s="12">
        <v>2.0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0.6060606061</v>
      </c>
      <c r="E5" s="15">
        <f t="shared" si="1"/>
        <v>0.2424242424</v>
      </c>
      <c r="F5" s="15">
        <f t="shared" si="1"/>
        <v>0.09090909091</v>
      </c>
      <c r="G5" s="15">
        <f t="shared" si="1"/>
        <v>0.2121212121</v>
      </c>
      <c r="H5" s="15">
        <f t="shared" si="1"/>
        <v>0.0303030303</v>
      </c>
      <c r="I5" s="15">
        <f t="shared" si="1"/>
        <v>0.06060606061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0.2424242424</v>
      </c>
      <c r="F8" s="21">
        <f t="shared" si="2"/>
        <v>0.2424242424</v>
      </c>
      <c r="G8" s="21">
        <f t="shared" si="2"/>
        <v>0.2424242424</v>
      </c>
      <c r="H8" s="21">
        <f t="shared" si="2"/>
        <v>0.2424242424</v>
      </c>
      <c r="I8" s="21">
        <f t="shared" si="2"/>
        <v>0.2424242424</v>
      </c>
      <c r="J8" s="21">
        <f t="shared" si="2"/>
        <v>0.2424242424</v>
      </c>
      <c r="K8" s="21">
        <f t="shared" si="2"/>
        <v>0.2424242424</v>
      </c>
      <c r="L8" s="21">
        <f t="shared" si="2"/>
        <v>0.2424242424</v>
      </c>
      <c r="M8" s="21">
        <f t="shared" si="2"/>
        <v>0.2424242424</v>
      </c>
      <c r="N8" s="21">
        <f t="shared" si="2"/>
        <v>0.2424242424</v>
      </c>
      <c r="O8" s="21">
        <f t="shared" si="2"/>
        <v>0.2424242424</v>
      </c>
      <c r="P8" s="21">
        <f t="shared" si="2"/>
        <v>0.2424242424</v>
      </c>
      <c r="Q8" s="21">
        <f t="shared" si="2"/>
        <v>0.2424242424</v>
      </c>
      <c r="R8" s="21">
        <f t="shared" si="2"/>
        <v>0.2424242424</v>
      </c>
      <c r="S8" s="21">
        <f t="shared" si="2"/>
        <v>0.2424242424</v>
      </c>
      <c r="W8" s="6"/>
    </row>
    <row r="9">
      <c r="A9" s="8"/>
      <c r="B9" s="19" t="s">
        <v>188</v>
      </c>
      <c r="C9" s="21">
        <f>S8</f>
        <v>0.2424242424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D39" s="1" t="s">
        <v>367</v>
      </c>
    </row>
    <row r="40">
      <c r="B40" s="6" t="s">
        <v>469</v>
      </c>
      <c r="D40" s="6" t="s">
        <v>480</v>
      </c>
    </row>
    <row r="41">
      <c r="B41" s="6" t="s">
        <v>81</v>
      </c>
      <c r="D41" s="6" t="s">
        <v>481</v>
      </c>
    </row>
    <row r="42">
      <c r="B42" s="6" t="s">
        <v>482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270</v>
      </c>
      <c r="D3" s="12" t="s">
        <v>126</v>
      </c>
      <c r="E3" s="12" t="s">
        <v>22</v>
      </c>
      <c r="F3" s="13" t="s">
        <v>483</v>
      </c>
      <c r="G3" s="12" t="s">
        <v>484</v>
      </c>
      <c r="H3" s="12" t="s">
        <v>373</v>
      </c>
      <c r="I3" s="12" t="s">
        <v>376</v>
      </c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1.0</v>
      </c>
      <c r="D4" s="12">
        <v>2.0</v>
      </c>
      <c r="E4" s="12">
        <v>27.0</v>
      </c>
      <c r="F4" s="12">
        <v>10.0</v>
      </c>
      <c r="G4" s="12"/>
      <c r="H4" s="12">
        <v>2.0</v>
      </c>
      <c r="I4" s="12">
        <v>1.0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0.0303030303</v>
      </c>
      <c r="D5" s="15">
        <f t="shared" si="1"/>
        <v>0.06060606061</v>
      </c>
      <c r="E5" s="15">
        <f t="shared" si="1"/>
        <v>0.8181818182</v>
      </c>
      <c r="F5" s="15">
        <f t="shared" si="1"/>
        <v>0.303030303</v>
      </c>
      <c r="G5" s="15">
        <f t="shared" si="1"/>
        <v>0</v>
      </c>
      <c r="H5" s="15">
        <f t="shared" si="1"/>
        <v>0.06060606061</v>
      </c>
      <c r="I5" s="15">
        <f t="shared" si="1"/>
        <v>0.0303030303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366</v>
      </c>
      <c r="D37" s="1" t="s">
        <v>396</v>
      </c>
    </row>
    <row r="38">
      <c r="B38" s="6" t="s">
        <v>8</v>
      </c>
      <c r="D38" s="6" t="s">
        <v>494</v>
      </c>
    </row>
    <row r="39">
      <c r="B39" s="6" t="s">
        <v>5</v>
      </c>
      <c r="D39" s="6" t="s">
        <v>495</v>
      </c>
    </row>
    <row r="40">
      <c r="B40" s="6" t="s">
        <v>59</v>
      </c>
      <c r="D40" s="6" t="s">
        <v>387</v>
      </c>
    </row>
    <row r="41">
      <c r="D41" s="6" t="s">
        <v>97</v>
      </c>
    </row>
    <row r="43">
      <c r="D43" s="6" t="s">
        <v>374</v>
      </c>
    </row>
    <row r="44">
      <c r="D44" s="6" t="s">
        <v>496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97</v>
      </c>
      <c r="D3" s="12" t="s">
        <v>22</v>
      </c>
      <c r="E3" s="12" t="s">
        <v>37</v>
      </c>
      <c r="F3" s="13" t="s">
        <v>34</v>
      </c>
      <c r="G3" s="12" t="s">
        <v>485</v>
      </c>
      <c r="H3" s="12" t="s">
        <v>486</v>
      </c>
      <c r="I3" s="12" t="s">
        <v>283</v>
      </c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6.0</v>
      </c>
      <c r="D4" s="12">
        <v>5.0</v>
      </c>
      <c r="E4" s="12">
        <v>6.0</v>
      </c>
      <c r="F4" s="12">
        <v>17.0</v>
      </c>
      <c r="G4" s="12">
        <v>5.0</v>
      </c>
      <c r="H4" s="12">
        <v>3.0</v>
      </c>
      <c r="I4" s="12">
        <v>1.0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0.1818181818</v>
      </c>
      <c r="D5" s="15">
        <f t="shared" si="1"/>
        <v>0.1515151515</v>
      </c>
      <c r="E5" s="15">
        <f t="shared" si="1"/>
        <v>0.1818181818</v>
      </c>
      <c r="F5" s="15">
        <f t="shared" si="1"/>
        <v>0.5151515152</v>
      </c>
      <c r="G5" s="15">
        <f t="shared" si="1"/>
        <v>0.1515151515</v>
      </c>
      <c r="H5" s="15">
        <f t="shared" si="1"/>
        <v>0.09090909091</v>
      </c>
      <c r="I5" s="15">
        <f t="shared" si="1"/>
        <v>0.0303030303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>
        <f t="shared" si="2"/>
        <v>0.1818181818</v>
      </c>
      <c r="F8" s="21">
        <f t="shared" si="2"/>
        <v>0.1818181818</v>
      </c>
      <c r="G8" s="21">
        <f t="shared" si="2"/>
        <v>0.1818181818</v>
      </c>
      <c r="H8" s="21">
        <f t="shared" si="2"/>
        <v>0.1818181818</v>
      </c>
      <c r="I8" s="21">
        <f t="shared" si="2"/>
        <v>0.1818181818</v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D39" s="1" t="s">
        <v>396</v>
      </c>
    </row>
    <row r="40">
      <c r="B40" s="6" t="s">
        <v>384</v>
      </c>
      <c r="D40" s="6" t="s">
        <v>492</v>
      </c>
    </row>
    <row r="41">
      <c r="B41" s="6" t="s">
        <v>493</v>
      </c>
    </row>
    <row r="42">
      <c r="B42" s="6" t="s">
        <v>370</v>
      </c>
    </row>
    <row r="43">
      <c r="B43" s="6" t="s">
        <v>415</v>
      </c>
    </row>
    <row r="44">
      <c r="B44" s="6" t="s">
        <v>410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371</v>
      </c>
      <c r="D3" s="12" t="s">
        <v>487</v>
      </c>
      <c r="E3" s="12" t="s">
        <v>488</v>
      </c>
      <c r="F3" s="13" t="s">
        <v>489</v>
      </c>
      <c r="G3" s="12" t="s">
        <v>28</v>
      </c>
      <c r="H3" s="12" t="s">
        <v>490</v>
      </c>
      <c r="I3" s="12" t="s">
        <v>491</v>
      </c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3.0</v>
      </c>
      <c r="D4" s="12">
        <v>10.0</v>
      </c>
      <c r="E4" s="12">
        <v>6.0</v>
      </c>
      <c r="F4" s="12">
        <v>6.0</v>
      </c>
      <c r="G4" s="12">
        <v>1.0</v>
      </c>
      <c r="H4" s="12">
        <v>2.0</v>
      </c>
      <c r="I4" s="12">
        <v>12.0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0.09090909091</v>
      </c>
      <c r="D5" s="15">
        <f t="shared" si="1"/>
        <v>0.303030303</v>
      </c>
      <c r="E5" s="15">
        <f t="shared" si="1"/>
        <v>0.1818181818</v>
      </c>
      <c r="F5" s="15">
        <f t="shared" si="1"/>
        <v>0.1818181818</v>
      </c>
      <c r="G5" s="15">
        <f t="shared" si="1"/>
        <v>0.0303030303</v>
      </c>
      <c r="H5" s="15">
        <f t="shared" si="1"/>
        <v>0.06060606061</v>
      </c>
      <c r="I5" s="15">
        <f t="shared" si="1"/>
        <v>0.3636363636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D39" s="1" t="s">
        <v>367</v>
      </c>
    </row>
    <row r="40">
      <c r="B40" s="6" t="s">
        <v>59</v>
      </c>
      <c r="D40" s="6" t="s">
        <v>498</v>
      </c>
    </row>
    <row r="41">
      <c r="B41" s="6" t="s">
        <v>8</v>
      </c>
      <c r="D41" s="6" t="s">
        <v>499</v>
      </c>
    </row>
    <row r="42">
      <c r="B42" s="6" t="s">
        <v>164</v>
      </c>
      <c r="D42" s="6" t="s">
        <v>431</v>
      </c>
    </row>
    <row r="43">
      <c r="B43" s="6" t="s">
        <v>85</v>
      </c>
      <c r="D43" s="6" t="s">
        <v>341</v>
      </c>
    </row>
    <row r="44">
      <c r="D44" s="6" t="s">
        <v>402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270</v>
      </c>
      <c r="D3" s="12" t="s">
        <v>234</v>
      </c>
      <c r="E3" s="12" t="s">
        <v>341</v>
      </c>
      <c r="F3" s="13" t="s">
        <v>97</v>
      </c>
      <c r="G3" s="12" t="s">
        <v>126</v>
      </c>
      <c r="H3" s="12" t="s">
        <v>22</v>
      </c>
      <c r="I3" s="12" t="s">
        <v>37</v>
      </c>
      <c r="J3" s="12" t="s">
        <v>8</v>
      </c>
      <c r="K3" s="12" t="s">
        <v>376</v>
      </c>
      <c r="L3" s="12" t="s">
        <v>497</v>
      </c>
      <c r="M3" s="12" t="s">
        <v>395</v>
      </c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20.0</v>
      </c>
      <c r="D4" s="12">
        <v>6.0</v>
      </c>
      <c r="E4" s="12"/>
      <c r="F4" s="12"/>
      <c r="G4" s="12">
        <v>3.0</v>
      </c>
      <c r="H4" s="12">
        <v>7.0</v>
      </c>
      <c r="I4" s="12">
        <v>1.0</v>
      </c>
      <c r="J4" s="12">
        <v>7.0</v>
      </c>
      <c r="K4" s="12">
        <v>3.0</v>
      </c>
      <c r="L4" s="12">
        <v>3.0</v>
      </c>
      <c r="M4" s="12">
        <v>1.0</v>
      </c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0.6060606061</v>
      </c>
      <c r="D5" s="15">
        <f t="shared" si="1"/>
        <v>0.1818181818</v>
      </c>
      <c r="E5" s="15">
        <f t="shared" si="1"/>
        <v>0</v>
      </c>
      <c r="F5" s="15">
        <f t="shared" si="1"/>
        <v>0</v>
      </c>
      <c r="G5" s="15">
        <f t="shared" si="1"/>
        <v>0.09090909091</v>
      </c>
      <c r="H5" s="15">
        <f t="shared" si="1"/>
        <v>0.2121212121</v>
      </c>
      <c r="I5" s="15">
        <f t="shared" si="1"/>
        <v>0.0303030303</v>
      </c>
      <c r="J5" s="15">
        <f t="shared" si="1"/>
        <v>0.2121212121</v>
      </c>
      <c r="K5" s="15">
        <f t="shared" si="1"/>
        <v>0.09090909091</v>
      </c>
      <c r="L5" s="15">
        <f t="shared" si="1"/>
        <v>0.09090909091</v>
      </c>
      <c r="M5" s="15">
        <f t="shared" si="1"/>
        <v>0.0303030303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>
        <f t="shared" si="2"/>
        <v>0.0303030303</v>
      </c>
      <c r="J8" s="21">
        <f t="shared" si="2"/>
        <v>0.0303030303</v>
      </c>
      <c r="K8" s="21">
        <f t="shared" si="2"/>
        <v>0.0303030303</v>
      </c>
      <c r="L8" s="21">
        <f t="shared" si="2"/>
        <v>0.0303030303</v>
      </c>
      <c r="M8" s="21">
        <f t="shared" si="2"/>
        <v>0.0303030303</v>
      </c>
      <c r="N8" s="21">
        <f t="shared" si="2"/>
        <v>0.0303030303</v>
      </c>
      <c r="O8" s="21">
        <f t="shared" si="2"/>
        <v>0.0303030303</v>
      </c>
      <c r="P8" s="21">
        <f t="shared" si="2"/>
        <v>0.0303030303</v>
      </c>
      <c r="Q8" s="21">
        <f t="shared" si="2"/>
        <v>0.0303030303</v>
      </c>
      <c r="R8" s="21">
        <f t="shared" si="2"/>
        <v>0.0303030303</v>
      </c>
      <c r="S8" s="21">
        <f t="shared" si="2"/>
        <v>0.0303030303</v>
      </c>
      <c r="W8" s="6"/>
    </row>
    <row r="9">
      <c r="A9" s="8"/>
      <c r="B9" s="19" t="s">
        <v>188</v>
      </c>
      <c r="C9" s="21">
        <f>S8</f>
        <v>0.0303030303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  <c r="D39" s="1" t="s">
        <v>396</v>
      </c>
    </row>
    <row r="40">
      <c r="B40" s="6" t="s">
        <v>77</v>
      </c>
      <c r="D40" s="6" t="s">
        <v>431</v>
      </c>
    </row>
    <row r="41">
      <c r="B41" s="6" t="s">
        <v>74</v>
      </c>
      <c r="D41" s="6" t="s">
        <v>173</v>
      </c>
    </row>
    <row r="42">
      <c r="B42" s="6" t="s">
        <v>8</v>
      </c>
      <c r="D42" s="6" t="s">
        <v>97</v>
      </c>
    </row>
    <row r="43">
      <c r="B43" s="6" t="s">
        <v>431</v>
      </c>
      <c r="D43" s="6" t="s">
        <v>341</v>
      </c>
    </row>
    <row r="44">
      <c r="B44" s="6" t="s">
        <v>97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81</v>
      </c>
      <c r="E3" s="12" t="s">
        <v>341</v>
      </c>
      <c r="F3" s="13" t="s">
        <v>500</v>
      </c>
      <c r="G3" s="12" t="s">
        <v>501</v>
      </c>
      <c r="H3" s="12" t="s">
        <v>502</v>
      </c>
      <c r="I3" s="12" t="s">
        <v>503</v>
      </c>
      <c r="J3" s="12" t="s">
        <v>416</v>
      </c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23.0</v>
      </c>
      <c r="D4" s="12"/>
      <c r="E4" s="12">
        <v>1.0</v>
      </c>
      <c r="F4" s="12">
        <v>8.0</v>
      </c>
      <c r="G4" s="12"/>
      <c r="H4" s="12">
        <v>3.0</v>
      </c>
      <c r="I4" s="12">
        <v>1.0</v>
      </c>
      <c r="J4" s="12">
        <v>4.0</v>
      </c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0.696969697</v>
      </c>
      <c r="D5" s="15">
        <f t="shared" si="1"/>
        <v>0</v>
      </c>
      <c r="E5" s="15">
        <f t="shared" si="1"/>
        <v>0.0303030303</v>
      </c>
      <c r="F5" s="15">
        <f t="shared" si="1"/>
        <v>0.2424242424</v>
      </c>
      <c r="G5" s="15">
        <f t="shared" si="1"/>
        <v>0</v>
      </c>
      <c r="H5" s="15">
        <f t="shared" si="1"/>
        <v>0.09090909091</v>
      </c>
      <c r="I5" s="15">
        <f t="shared" si="1"/>
        <v>0.0303030303</v>
      </c>
      <c r="J5" s="15">
        <f t="shared" si="1"/>
        <v>0.1212121212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509</v>
      </c>
    </row>
    <row r="39">
      <c r="B39" s="1" t="s">
        <v>366</v>
      </c>
    </row>
    <row r="40">
      <c r="B40" s="6" t="s">
        <v>77</v>
      </c>
    </row>
    <row r="41">
      <c r="B41" s="6" t="s">
        <v>8</v>
      </c>
    </row>
    <row r="42">
      <c r="B42" s="6" t="s">
        <v>74</v>
      </c>
    </row>
    <row r="43">
      <c r="B43" s="6" t="s">
        <v>15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270</v>
      </c>
      <c r="E3" s="12" t="s">
        <v>120</v>
      </c>
      <c r="F3" s="13" t="s">
        <v>81</v>
      </c>
      <c r="G3" s="12" t="s">
        <v>341</v>
      </c>
      <c r="H3" s="12" t="s">
        <v>262</v>
      </c>
      <c r="I3" s="12" t="s">
        <v>371</v>
      </c>
      <c r="J3" s="12" t="s">
        <v>416</v>
      </c>
      <c r="K3" s="12" t="s">
        <v>97</v>
      </c>
      <c r="L3" s="12" t="s">
        <v>181</v>
      </c>
      <c r="M3" s="12" t="s">
        <v>312</v>
      </c>
      <c r="N3" s="12" t="s">
        <v>506</v>
      </c>
      <c r="O3" s="12" t="s">
        <v>507</v>
      </c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23.0</v>
      </c>
      <c r="D4" s="12"/>
      <c r="E4" s="12">
        <v>1.0</v>
      </c>
      <c r="F4" s="12">
        <v>4.0</v>
      </c>
      <c r="G4" s="12">
        <v>3.0</v>
      </c>
      <c r="H4" s="12">
        <v>9.0</v>
      </c>
      <c r="I4" s="12">
        <v>4.0</v>
      </c>
      <c r="J4" s="12">
        <v>2.0</v>
      </c>
      <c r="K4" s="12">
        <v>4.0</v>
      </c>
      <c r="L4" s="12">
        <v>3.0</v>
      </c>
      <c r="M4" s="12">
        <v>1.0</v>
      </c>
      <c r="N4" s="12">
        <v>1.0</v>
      </c>
      <c r="O4" s="12">
        <v>1.0</v>
      </c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0.696969697</v>
      </c>
      <c r="D5" s="15">
        <f t="shared" si="1"/>
        <v>0</v>
      </c>
      <c r="E5" s="15">
        <f t="shared" si="1"/>
        <v>0.0303030303</v>
      </c>
      <c r="F5" s="15">
        <f t="shared" si="1"/>
        <v>0.1212121212</v>
      </c>
      <c r="G5" s="15">
        <f t="shared" si="1"/>
        <v>0.09090909091</v>
      </c>
      <c r="H5" s="15">
        <f t="shared" si="1"/>
        <v>0.2727272727</v>
      </c>
      <c r="I5" s="15">
        <f t="shared" si="1"/>
        <v>0.1212121212</v>
      </c>
      <c r="J5" s="15">
        <f t="shared" si="1"/>
        <v>0.06060606061</v>
      </c>
      <c r="K5" s="15">
        <f t="shared" si="1"/>
        <v>0.1212121212</v>
      </c>
      <c r="L5" s="15">
        <f t="shared" si="1"/>
        <v>0.09090909091</v>
      </c>
      <c r="M5" s="15">
        <f t="shared" si="1"/>
        <v>0.0303030303</v>
      </c>
      <c r="N5" s="15">
        <f t="shared" si="1"/>
        <v>0.0303030303</v>
      </c>
      <c r="O5" s="15">
        <f t="shared" si="1"/>
        <v>0.0303030303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>
        <f t="shared" si="2"/>
        <v>0.2727272727</v>
      </c>
      <c r="I8" s="21">
        <f t="shared" si="2"/>
        <v>0.2727272727</v>
      </c>
      <c r="J8" s="21">
        <f t="shared" si="2"/>
        <v>0.2727272727</v>
      </c>
      <c r="K8" s="21">
        <f t="shared" si="2"/>
        <v>0.2727272727</v>
      </c>
      <c r="L8" s="21">
        <f t="shared" si="2"/>
        <v>0.2727272727</v>
      </c>
      <c r="M8" s="21">
        <f t="shared" si="2"/>
        <v>0.303030303</v>
      </c>
      <c r="N8" s="21">
        <f t="shared" si="2"/>
        <v>0.303030303</v>
      </c>
      <c r="O8" s="21">
        <f t="shared" si="2"/>
        <v>0.303030303</v>
      </c>
      <c r="P8" s="21">
        <f t="shared" si="2"/>
        <v>0.303030303</v>
      </c>
      <c r="Q8" s="21">
        <f t="shared" si="2"/>
        <v>0.303030303</v>
      </c>
      <c r="R8" s="21">
        <f t="shared" si="2"/>
        <v>0.303030303</v>
      </c>
      <c r="S8" s="21">
        <f t="shared" si="2"/>
        <v>0.303030303</v>
      </c>
      <c r="W8" s="6"/>
    </row>
    <row r="9">
      <c r="A9" s="8"/>
      <c r="B9" s="19" t="s">
        <v>188</v>
      </c>
      <c r="C9" s="21">
        <f>S8</f>
        <v>0.303030303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</row>
    <row r="40">
      <c r="B40" s="6" t="s">
        <v>371</v>
      </c>
    </row>
    <row r="41">
      <c r="B41" s="6" t="s">
        <v>510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8</v>
      </c>
      <c r="D3" s="12" t="s">
        <v>280</v>
      </c>
      <c r="E3" s="12" t="s">
        <v>504</v>
      </c>
      <c r="F3" s="13" t="s">
        <v>505</v>
      </c>
      <c r="G3" s="12" t="s">
        <v>234</v>
      </c>
      <c r="H3" s="12" t="s">
        <v>34</v>
      </c>
      <c r="I3" s="12" t="s">
        <v>37</v>
      </c>
      <c r="J3" s="12" t="s">
        <v>508</v>
      </c>
      <c r="K3" s="12" t="s">
        <v>126</v>
      </c>
      <c r="L3" s="12" t="s">
        <v>395</v>
      </c>
      <c r="M3" s="12" t="s">
        <v>270</v>
      </c>
      <c r="N3" s="12" t="s">
        <v>289</v>
      </c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3.0</v>
      </c>
      <c r="D4" s="12">
        <v>1.0</v>
      </c>
      <c r="E4" s="12">
        <v>4.0</v>
      </c>
      <c r="F4" s="12">
        <v>1.0</v>
      </c>
      <c r="G4" s="12">
        <v>22.0</v>
      </c>
      <c r="H4" s="12">
        <v>4.0</v>
      </c>
      <c r="I4" s="12">
        <v>6.0</v>
      </c>
      <c r="J4" s="12">
        <v>4.0</v>
      </c>
      <c r="K4" s="12">
        <v>4.0</v>
      </c>
      <c r="L4" s="12">
        <v>3.0</v>
      </c>
      <c r="M4" s="12">
        <v>1.0</v>
      </c>
      <c r="N4" s="12">
        <v>3.0</v>
      </c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0.09090909091</v>
      </c>
      <c r="D5" s="15">
        <f t="shared" si="1"/>
        <v>0.0303030303</v>
      </c>
      <c r="E5" s="15">
        <f t="shared" si="1"/>
        <v>0.1212121212</v>
      </c>
      <c r="F5" s="15">
        <f t="shared" si="1"/>
        <v>0.0303030303</v>
      </c>
      <c r="G5" s="15">
        <f t="shared" si="1"/>
        <v>0.6666666667</v>
      </c>
      <c r="H5" s="15">
        <f t="shared" si="1"/>
        <v>0.1212121212</v>
      </c>
      <c r="I5" s="15">
        <f t="shared" si="1"/>
        <v>0.1818181818</v>
      </c>
      <c r="J5" s="15">
        <f t="shared" si="1"/>
        <v>0.1212121212</v>
      </c>
      <c r="K5" s="15">
        <f t="shared" si="1"/>
        <v>0.1212121212</v>
      </c>
      <c r="L5" s="15">
        <f t="shared" si="1"/>
        <v>0.09090909091</v>
      </c>
      <c r="M5" s="15">
        <f t="shared" si="1"/>
        <v>0.0303030303</v>
      </c>
      <c r="N5" s="15">
        <f t="shared" si="1"/>
        <v>0.09090909091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>
        <f t="shared" si="2"/>
        <v>0.1818181818</v>
      </c>
      <c r="J8" s="21">
        <f t="shared" si="2"/>
        <v>0.1818181818</v>
      </c>
      <c r="K8" s="21">
        <f t="shared" si="2"/>
        <v>0.1818181818</v>
      </c>
      <c r="L8" s="21">
        <f t="shared" si="2"/>
        <v>0.1818181818</v>
      </c>
      <c r="M8" s="21">
        <f t="shared" si="2"/>
        <v>0.1818181818</v>
      </c>
      <c r="N8" s="21">
        <f t="shared" si="2"/>
        <v>0.1818181818</v>
      </c>
      <c r="O8" s="21">
        <f t="shared" si="2"/>
        <v>0.1818181818</v>
      </c>
      <c r="P8" s="21">
        <f t="shared" si="2"/>
        <v>0.1818181818</v>
      </c>
      <c r="Q8" s="21">
        <f t="shared" si="2"/>
        <v>0.1818181818</v>
      </c>
      <c r="R8" s="21">
        <f t="shared" si="2"/>
        <v>0.1818181818</v>
      </c>
      <c r="S8" s="21">
        <f t="shared" si="2"/>
        <v>0.1818181818</v>
      </c>
      <c r="W8" s="6"/>
    </row>
    <row r="9">
      <c r="A9" s="8"/>
      <c r="B9" s="19" t="s">
        <v>188</v>
      </c>
      <c r="C9" s="21">
        <f>S8</f>
        <v>0.1818181818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6" t="s">
        <v>377</v>
      </c>
    </row>
    <row r="39">
      <c r="B39" s="1" t="s">
        <v>366</v>
      </c>
    </row>
    <row r="40">
      <c r="B40" s="6" t="s">
        <v>8</v>
      </c>
    </row>
    <row r="41">
      <c r="B41" s="6" t="s">
        <v>59</v>
      </c>
    </row>
    <row r="42">
      <c r="B42" s="6" t="s">
        <v>74</v>
      </c>
    </row>
    <row r="43">
      <c r="B43" s="6" t="s">
        <v>97</v>
      </c>
    </row>
    <row r="44">
      <c r="B44" s="6" t="s">
        <v>431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39</v>
      </c>
      <c r="D3" s="12" t="s">
        <v>120</v>
      </c>
      <c r="E3" s="12" t="s">
        <v>22</v>
      </c>
      <c r="F3" s="13" t="s">
        <v>270</v>
      </c>
      <c r="G3" s="12" t="s">
        <v>36</v>
      </c>
      <c r="H3" s="12" t="s">
        <v>376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12.0</v>
      </c>
      <c r="D4" s="12">
        <v>19.0</v>
      </c>
      <c r="E4" s="12">
        <v>9.0</v>
      </c>
      <c r="F4" s="12">
        <v>3.0</v>
      </c>
      <c r="G4" s="12">
        <v>10.0</v>
      </c>
      <c r="H4" s="12">
        <v>1.0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0.3636363636</v>
      </c>
      <c r="D5" s="15">
        <f t="shared" si="1"/>
        <v>0.5757575758</v>
      </c>
      <c r="E5" s="15">
        <f t="shared" si="1"/>
        <v>0.2727272727</v>
      </c>
      <c r="F5" s="15">
        <f t="shared" si="1"/>
        <v>0.09090909091</v>
      </c>
      <c r="G5" s="15">
        <f t="shared" si="1"/>
        <v>0.303030303</v>
      </c>
      <c r="H5" s="15">
        <f t="shared" si="1"/>
        <v>0.0303030303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120</v>
      </c>
      <c r="E3" s="12" t="s">
        <v>81</v>
      </c>
      <c r="F3" s="13" t="s">
        <v>376</v>
      </c>
      <c r="G3" s="12" t="s">
        <v>39</v>
      </c>
      <c r="H3" s="12" t="s">
        <v>270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13.0</v>
      </c>
      <c r="D4" s="12">
        <v>11.0</v>
      </c>
      <c r="E4" s="12">
        <v>6.0</v>
      </c>
      <c r="F4" s="12">
        <v>10.0</v>
      </c>
      <c r="G4" s="12">
        <v>12.0</v>
      </c>
      <c r="H4" s="12">
        <v>6.0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0.3939393939</v>
      </c>
      <c r="D5" s="15">
        <f t="shared" si="1"/>
        <v>0.3333333333</v>
      </c>
      <c r="E5" s="15">
        <f t="shared" si="1"/>
        <v>0.1818181818</v>
      </c>
      <c r="F5" s="15">
        <f t="shared" si="1"/>
        <v>0.303030303</v>
      </c>
      <c r="G5" s="15">
        <f t="shared" si="1"/>
        <v>0.3636363636</v>
      </c>
      <c r="H5" s="15">
        <f t="shared" si="1"/>
        <v>0.1818181818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28</v>
      </c>
      <c r="E3" s="12" t="s">
        <v>395</v>
      </c>
      <c r="F3" s="13" t="s">
        <v>120</v>
      </c>
      <c r="G3" s="12" t="s">
        <v>97</v>
      </c>
      <c r="H3" s="12"/>
      <c r="I3" s="12" t="s">
        <v>74</v>
      </c>
      <c r="J3" s="12" t="s">
        <v>376</v>
      </c>
      <c r="K3" s="12" t="s">
        <v>270</v>
      </c>
      <c r="L3" s="12" t="s">
        <v>36</v>
      </c>
      <c r="M3" s="12" t="s">
        <v>234</v>
      </c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26.0</v>
      </c>
      <c r="D4" s="12"/>
      <c r="E4" s="12">
        <v>2.0</v>
      </c>
      <c r="F4" s="12">
        <v>10.0</v>
      </c>
      <c r="G4" s="12">
        <v>1.0</v>
      </c>
      <c r="H4" s="12"/>
      <c r="I4" s="12">
        <v>1.0</v>
      </c>
      <c r="J4" s="12">
        <v>2.0</v>
      </c>
      <c r="K4" s="12">
        <v>4.0</v>
      </c>
      <c r="L4" s="12">
        <v>1.0</v>
      </c>
      <c r="M4" s="12">
        <v>2.0</v>
      </c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0.7878787879</v>
      </c>
      <c r="D5" s="15">
        <f t="shared" si="1"/>
        <v>0</v>
      </c>
      <c r="E5" s="15">
        <f t="shared" si="1"/>
        <v>0.06060606061</v>
      </c>
      <c r="F5" s="15">
        <f t="shared" si="1"/>
        <v>0.303030303</v>
      </c>
      <c r="G5" s="15">
        <f t="shared" si="1"/>
        <v>0.0303030303</v>
      </c>
      <c r="H5" s="15">
        <f t="shared" si="1"/>
        <v>0</v>
      </c>
      <c r="I5" s="15">
        <f t="shared" si="1"/>
        <v>0.0303030303</v>
      </c>
      <c r="J5" s="15">
        <f t="shared" si="1"/>
        <v>0.06060606061</v>
      </c>
      <c r="K5" s="15">
        <f t="shared" si="1"/>
        <v>0.1212121212</v>
      </c>
      <c r="L5" s="15">
        <f t="shared" si="1"/>
        <v>0.0303030303</v>
      </c>
      <c r="M5" s="15">
        <f t="shared" si="1"/>
        <v>0.06060606061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</row>
    <row r="39">
      <c r="B39" s="1" t="s">
        <v>366</v>
      </c>
      <c r="D39" s="1" t="s">
        <v>396</v>
      </c>
    </row>
    <row r="40">
      <c r="B40" s="6" t="s">
        <v>77</v>
      </c>
      <c r="D40" s="6" t="s">
        <v>374</v>
      </c>
    </row>
    <row r="41">
      <c r="B41" s="6" t="s">
        <v>59</v>
      </c>
      <c r="D41" s="6" t="s">
        <v>262</v>
      </c>
    </row>
    <row r="42">
      <c r="B42" s="6" t="s">
        <v>394</v>
      </c>
      <c r="D42" s="6" t="s">
        <v>37</v>
      </c>
    </row>
    <row r="43">
      <c r="D43" s="6" t="s">
        <v>97</v>
      </c>
    </row>
    <row r="44">
      <c r="D44" s="6" t="s">
        <v>341</v>
      </c>
    </row>
    <row r="45">
      <c r="D45" s="6" t="s">
        <v>28</v>
      </c>
    </row>
    <row r="46">
      <c r="D46" s="6" t="s">
        <v>332</v>
      </c>
    </row>
    <row r="47">
      <c r="D47" s="6" t="s">
        <v>181</v>
      </c>
    </row>
    <row r="48">
      <c r="D48" s="6" t="s">
        <v>347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hidden="1" min="23" max="23" width="14.43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W1" s="6">
        <v>0.0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W2" s="6">
        <v>1.0</v>
      </c>
    </row>
    <row r="3">
      <c r="A3" s="8"/>
      <c r="B3" s="10" t="s">
        <v>12</v>
      </c>
      <c r="C3" s="12" t="s">
        <v>22</v>
      </c>
      <c r="D3" s="12" t="s">
        <v>81</v>
      </c>
      <c r="E3" s="12" t="s">
        <v>394</v>
      </c>
      <c r="F3" s="13" t="s">
        <v>181</v>
      </c>
      <c r="G3" s="12" t="s">
        <v>376</v>
      </c>
      <c r="H3" s="12" t="s">
        <v>270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W3" s="6">
        <v>2.0</v>
      </c>
    </row>
    <row r="4">
      <c r="A4" s="8"/>
      <c r="B4" s="10" t="s">
        <v>41</v>
      </c>
      <c r="C4" s="12">
        <v>30.0</v>
      </c>
      <c r="D4" s="12">
        <v>13.0</v>
      </c>
      <c r="E4" s="12">
        <v>3.0</v>
      </c>
      <c r="F4" s="12">
        <v>1.0</v>
      </c>
      <c r="G4" s="12">
        <v>1.0</v>
      </c>
      <c r="H4" s="12">
        <v>3.0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W4" s="6">
        <v>3.0</v>
      </c>
    </row>
    <row r="5">
      <c r="A5" s="8"/>
      <c r="B5" s="10" t="s">
        <v>54</v>
      </c>
      <c r="C5" s="15">
        <f t="shared" ref="C5:S5" si="1">C4/33</f>
        <v>0.9090909091</v>
      </c>
      <c r="D5" s="15">
        <f t="shared" si="1"/>
        <v>0.3939393939</v>
      </c>
      <c r="E5" s="15">
        <f t="shared" si="1"/>
        <v>0.09090909091</v>
      </c>
      <c r="F5" s="15">
        <f t="shared" si="1"/>
        <v>0.0303030303</v>
      </c>
      <c r="G5" s="15">
        <f t="shared" si="1"/>
        <v>0.0303030303</v>
      </c>
      <c r="H5" s="15">
        <f t="shared" si="1"/>
        <v>0.09090909091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0</v>
      </c>
      <c r="P5" s="15">
        <f t="shared" si="1"/>
        <v>0</v>
      </c>
      <c r="Q5" s="15">
        <f t="shared" si="1"/>
        <v>0</v>
      </c>
      <c r="R5" s="15">
        <f t="shared" si="1"/>
        <v>0</v>
      </c>
      <c r="S5" s="15">
        <f t="shared" si="1"/>
        <v>0</v>
      </c>
      <c r="W5" s="6">
        <v>4.0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W6" s="6">
        <v>5.0</v>
      </c>
    </row>
    <row r="7">
      <c r="A7" s="8"/>
      <c r="B7" s="1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W7" s="6">
        <v>6.0</v>
      </c>
    </row>
    <row r="8" hidden="1">
      <c r="A8" s="8"/>
      <c r="B8" s="19"/>
      <c r="C8" s="21" t="str">
        <f t="shared" ref="C8:S8" si="2">IF(OR(C3="HEHI",C3="CLVI",C3="HEHE",C3="ALPE",C3="COVU",C3="CRMO",C3="CYSC",C3="DISY",C3="HEMA",C3="ILAQ",C3="IRPS",C3="LYSA",C3="PHAR",C3="POCU",C3="PRUNUS",C3="RUAR",C3="SODU",C3="THISTLE",C3="VINCA",C3="COML",C3="ROMU",C3="VIST",C3="DALA",C3="BRSY",C3="RULA"),C5+B8,B8)</f>
        <v/>
      </c>
      <c r="D8" s="21" t="str">
        <f t="shared" si="2"/>
        <v/>
      </c>
      <c r="E8" s="21" t="str">
        <f t="shared" si="2"/>
        <v/>
      </c>
      <c r="F8" s="21" t="str">
        <f t="shared" si="2"/>
        <v/>
      </c>
      <c r="G8" s="21" t="str">
        <f t="shared" si="2"/>
        <v/>
      </c>
      <c r="H8" s="21" t="str">
        <f t="shared" si="2"/>
        <v/>
      </c>
      <c r="I8" s="21" t="str">
        <f t="shared" si="2"/>
        <v/>
      </c>
      <c r="J8" s="21" t="str">
        <f t="shared" si="2"/>
        <v/>
      </c>
      <c r="K8" s="21" t="str">
        <f t="shared" si="2"/>
        <v/>
      </c>
      <c r="L8" s="21" t="str">
        <f t="shared" si="2"/>
        <v/>
      </c>
      <c r="M8" s="21" t="str">
        <f t="shared" si="2"/>
        <v/>
      </c>
      <c r="N8" s="21" t="str">
        <f t="shared" si="2"/>
        <v/>
      </c>
      <c r="O8" s="21" t="str">
        <f t="shared" si="2"/>
        <v/>
      </c>
      <c r="P8" s="21" t="str">
        <f t="shared" si="2"/>
        <v/>
      </c>
      <c r="Q8" s="21" t="str">
        <f t="shared" si="2"/>
        <v/>
      </c>
      <c r="R8" s="21" t="str">
        <f t="shared" si="2"/>
        <v/>
      </c>
      <c r="S8" s="21" t="str">
        <f t="shared" si="2"/>
        <v/>
      </c>
      <c r="W8" s="6"/>
    </row>
    <row r="9">
      <c r="A9" s="8"/>
      <c r="B9" s="19" t="s">
        <v>188</v>
      </c>
      <c r="C9" s="21" t="str">
        <f>S8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W9" s="6">
        <v>8.0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W10" s="6">
        <v>9.0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W11" s="6">
        <v>10.0</v>
      </c>
    </row>
    <row r="12">
      <c r="A12" s="24" t="s">
        <v>189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W12" s="6">
        <v>11.0</v>
      </c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W13" s="6">
        <v>12.0</v>
      </c>
    </row>
    <row r="14">
      <c r="A14" s="26"/>
      <c r="B14" s="27" t="s">
        <v>12</v>
      </c>
      <c r="C14" s="28"/>
      <c r="D14" s="28"/>
      <c r="E14" s="28"/>
      <c r="F14" s="28"/>
      <c r="G14" s="29"/>
      <c r="H14" s="28" t="s">
        <v>226</v>
      </c>
      <c r="I14" s="28"/>
      <c r="J14" s="26"/>
      <c r="K14" s="26"/>
      <c r="L14" s="26"/>
      <c r="M14" s="26"/>
      <c r="N14" s="26"/>
      <c r="O14" s="26"/>
      <c r="P14" s="26"/>
      <c r="Q14" s="26"/>
      <c r="R14" s="26"/>
      <c r="S14" s="26"/>
      <c r="W14" s="6">
        <v>13.0</v>
      </c>
    </row>
    <row r="15">
      <c r="A15" s="26"/>
      <c r="B15" s="27" t="s">
        <v>227</v>
      </c>
      <c r="C15" s="28"/>
      <c r="D15" s="28"/>
      <c r="E15" s="28"/>
      <c r="F15" s="28"/>
      <c r="G15" s="28"/>
      <c r="H15" s="28" t="str">
        <f>AVERAGE(C15:G15)</f>
        <v>#DIV/0!</v>
      </c>
      <c r="I15" s="28" t="str">
        <f>H15*H15</f>
        <v>#DIV/0!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6">
        <v>14.0</v>
      </c>
    </row>
    <row r="16">
      <c r="A16" s="26"/>
      <c r="B16" s="27" t="s">
        <v>235</v>
      </c>
      <c r="C16" s="28"/>
      <c r="D16" s="28"/>
      <c r="E16" s="28"/>
      <c r="F16" s="28"/>
      <c r="G16" s="28"/>
      <c r="H16" s="28" t="s">
        <v>226</v>
      </c>
      <c r="I16" s="28"/>
      <c r="J16" s="26"/>
      <c r="K16" s="26"/>
      <c r="L16" s="26"/>
      <c r="M16" s="26"/>
      <c r="N16" s="26"/>
      <c r="O16" s="26"/>
      <c r="P16" s="26"/>
      <c r="Q16" s="26"/>
      <c r="R16" s="26"/>
      <c r="S16" s="26"/>
      <c r="W16" s="6">
        <v>15.0</v>
      </c>
    </row>
    <row r="17">
      <c r="A17" s="26"/>
      <c r="B17" s="27" t="s">
        <v>240</v>
      </c>
      <c r="C17" s="31">
        <f t="shared" ref="C17:G17" si="3">((C16/2)*(C16/2))*3.14159265359</f>
        <v>0</v>
      </c>
      <c r="D17" s="31">
        <f t="shared" si="3"/>
        <v>0</v>
      </c>
      <c r="E17" s="31">
        <f t="shared" si="3"/>
        <v>0</v>
      </c>
      <c r="F17" s="31">
        <f t="shared" si="3"/>
        <v>0</v>
      </c>
      <c r="G17" s="31">
        <f t="shared" si="3"/>
        <v>0</v>
      </c>
      <c r="H17" s="32">
        <f>AVERAGE(C17:G17)</f>
        <v>0</v>
      </c>
      <c r="I17" s="28" t="str">
        <f>H17*C20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W17" s="6">
        <v>16.0</v>
      </c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W18" s="6">
        <v>17.0</v>
      </c>
    </row>
    <row r="19">
      <c r="A19" s="26"/>
      <c r="B19" s="33" t="s">
        <v>82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W19" s="6">
        <v>18.0</v>
      </c>
    </row>
    <row r="20">
      <c r="A20" s="26"/>
      <c r="B20" s="34" t="s">
        <v>278</v>
      </c>
      <c r="C20" s="35" t="str">
        <f>43560/I15</f>
        <v>#DIV/0!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W20" s="6">
        <v>19.0</v>
      </c>
    </row>
    <row r="21">
      <c r="A21" s="26"/>
      <c r="B21" s="34" t="s">
        <v>301</v>
      </c>
      <c r="C21" s="35" t="str">
        <f>0.0054548*I17</f>
        <v>#DIV/0!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W21" s="6">
        <v>20.0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W22" s="6">
        <v>21.0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W23" s="6">
        <v>22.0</v>
      </c>
    </row>
    <row r="24">
      <c r="A24" s="36" t="s">
        <v>353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W24" s="6">
        <v>23.0</v>
      </c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W25" s="6">
        <v>24.0</v>
      </c>
    </row>
    <row r="26">
      <c r="A26" s="37"/>
      <c r="B26" s="38" t="s">
        <v>358</v>
      </c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W26" s="6">
        <v>25.0</v>
      </c>
    </row>
    <row r="27">
      <c r="A27" s="37"/>
      <c r="B27" s="38" t="s">
        <v>359</v>
      </c>
      <c r="C27" s="39"/>
      <c r="D27" s="3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W27" s="6">
        <v>26.0</v>
      </c>
    </row>
    <row r="28">
      <c r="A28" s="37"/>
      <c r="B28" s="38" t="s">
        <v>360</v>
      </c>
      <c r="C28" s="39"/>
      <c r="D28" s="39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W28" s="6">
        <v>27.0</v>
      </c>
    </row>
    <row r="29">
      <c r="A29" s="37"/>
      <c r="B29" s="38" t="s">
        <v>361</v>
      </c>
      <c r="C29" s="39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W29" s="6">
        <v>28.0</v>
      </c>
    </row>
    <row r="30">
      <c r="A30" s="37"/>
      <c r="B30" s="38" t="s">
        <v>362</v>
      </c>
      <c r="C30" s="40">
        <f t="shared" ref="C30:L30" si="4">(0.005454*C26)*((C27*C27)+(C28*C28)+(C27*C28))/3</f>
        <v>0</v>
      </c>
      <c r="D30" s="40">
        <f t="shared" si="4"/>
        <v>0</v>
      </c>
      <c r="E30" s="40">
        <f t="shared" si="4"/>
        <v>0</v>
      </c>
      <c r="F30" s="40">
        <f t="shared" si="4"/>
        <v>0</v>
      </c>
      <c r="G30" s="40">
        <f t="shared" si="4"/>
        <v>0</v>
      </c>
      <c r="H30" s="40">
        <f t="shared" si="4"/>
        <v>0</v>
      </c>
      <c r="I30" s="40">
        <f t="shared" si="4"/>
        <v>0</v>
      </c>
      <c r="J30" s="40">
        <f t="shared" si="4"/>
        <v>0</v>
      </c>
      <c r="K30" s="40">
        <f t="shared" si="4"/>
        <v>0</v>
      </c>
      <c r="L30" s="40">
        <f t="shared" si="4"/>
        <v>0</v>
      </c>
      <c r="M30" s="37"/>
      <c r="N30" s="37"/>
      <c r="O30" s="37"/>
      <c r="P30" s="37"/>
      <c r="Q30" s="37"/>
      <c r="R30" s="37"/>
      <c r="S30" s="37"/>
      <c r="W30" s="6">
        <v>29.0</v>
      </c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W31" s="6">
        <v>30.0</v>
      </c>
    </row>
    <row r="32">
      <c r="A32" s="37"/>
      <c r="B32" s="41" t="s">
        <v>82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W32" s="6">
        <v>31.0</v>
      </c>
    </row>
    <row r="33">
      <c r="A33" s="37"/>
      <c r="B33" s="42" t="s">
        <v>363</v>
      </c>
      <c r="C33" s="43">
        <f>sum(C30:J30)</f>
        <v>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W33" s="6">
        <v>32.0</v>
      </c>
    </row>
    <row r="34">
      <c r="A34" s="37"/>
      <c r="B34" s="42" t="s">
        <v>364</v>
      </c>
      <c r="C34" s="30">
        <f>COUNT(C26:J26)</f>
        <v>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W34" s="6">
        <v>33.0</v>
      </c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</row>
    <row r="37">
      <c r="A37" s="1"/>
      <c r="B37" s="1" t="s">
        <v>377</v>
      </c>
      <c r="D37" s="1"/>
    </row>
    <row r="39">
      <c r="B39" s="1" t="s">
        <v>366</v>
      </c>
      <c r="D39" s="1" t="s">
        <v>396</v>
      </c>
    </row>
    <row r="40">
      <c r="B40" s="6" t="s">
        <v>397</v>
      </c>
      <c r="D40" s="6" t="s">
        <v>398</v>
      </c>
    </row>
    <row r="41">
      <c r="B41" s="6" t="s">
        <v>384</v>
      </c>
    </row>
    <row r="42">
      <c r="B42" s="6" t="s">
        <v>399</v>
      </c>
    </row>
  </sheetData>
  <conditionalFormatting sqref="C14:G14">
    <cfRule type="cellIs" dxfId="0" priority="1" operator="equal">
      <formula>"PRAV"</formula>
    </cfRule>
  </conditionalFormatting>
  <conditionalFormatting sqref="C14:G14">
    <cfRule type="cellIs" dxfId="0" priority="2" operator="equal">
      <formula>"AEHI"</formula>
    </cfRule>
  </conditionalFormatting>
  <conditionalFormatting sqref="C14:G14">
    <cfRule type="cellIs" dxfId="0" priority="3" operator="equal">
      <formula>"CRMO"</formula>
    </cfRule>
  </conditionalFormatting>
  <conditionalFormatting sqref="C14:G14">
    <cfRule type="cellIs" dxfId="0" priority="4" operator="equal">
      <formula>"ILAQ"</formula>
    </cfRule>
  </conditionalFormatting>
  <conditionalFormatting sqref="C14:G14">
    <cfRule type="cellIs" dxfId="0" priority="5" operator="equal">
      <formula>"PRLA"</formula>
    </cfRule>
  </conditionalFormatting>
  <conditionalFormatting sqref="C14:G14">
    <cfRule type="cellIs" dxfId="0" priority="6" operator="equal">
      <formula>"SOAU"</formula>
    </cfRule>
  </conditionalFormatting>
  <conditionalFormatting sqref="C3:S3">
    <cfRule type="cellIs" dxfId="0" priority="7" operator="equal">
      <formula>"DALA"</formula>
    </cfRule>
  </conditionalFormatting>
  <conditionalFormatting sqref="C3:S3">
    <cfRule type="cellIs" dxfId="0" priority="8" operator="equal">
      <formula>"ILAQ"</formula>
    </cfRule>
  </conditionalFormatting>
  <conditionalFormatting sqref="C3:S3">
    <cfRule type="cellIs" dxfId="0" priority="9" operator="equal">
      <formula>"PRLA"</formula>
    </cfRule>
  </conditionalFormatting>
  <conditionalFormatting sqref="C3:S3">
    <cfRule type="cellIs" dxfId="0" priority="10" operator="equal">
      <formula>"PRLU"</formula>
    </cfRule>
  </conditionalFormatting>
  <conditionalFormatting sqref="C3:S3">
    <cfRule type="cellIs" dxfId="0" priority="11" operator="equal">
      <formula>"ALPE"</formula>
    </cfRule>
  </conditionalFormatting>
  <conditionalFormatting sqref="C3:S3">
    <cfRule type="cellIs" dxfId="0" priority="12" operator="equal">
      <formula>"BRSY"</formula>
    </cfRule>
  </conditionalFormatting>
  <conditionalFormatting sqref="C3:S3">
    <cfRule type="cellIs" dxfId="0" priority="13" operator="equal">
      <formula>"THISTLE"</formula>
    </cfRule>
  </conditionalFormatting>
  <conditionalFormatting sqref="C3:S3">
    <cfRule type="cellIs" dxfId="0" priority="14" operator="equal">
      <formula>"CLVI"</formula>
    </cfRule>
  </conditionalFormatting>
  <conditionalFormatting sqref="C3:S3">
    <cfRule type="cellIs" dxfId="0" priority="15" operator="equal">
      <formula>"COML"</formula>
    </cfRule>
  </conditionalFormatting>
  <conditionalFormatting sqref="C3:S3">
    <cfRule type="cellIs" dxfId="0" priority="16" operator="equal">
      <formula>"COVU"</formula>
    </cfRule>
  </conditionalFormatting>
  <conditionalFormatting sqref="C3:S3">
    <cfRule type="cellIs" dxfId="0" priority="17" operator="equal">
      <formula>"CYSC"</formula>
    </cfRule>
  </conditionalFormatting>
  <conditionalFormatting sqref="C3:S3">
    <cfRule type="cellIs" dxfId="0" priority="18" operator="equal">
      <formula>"DISY"</formula>
    </cfRule>
  </conditionalFormatting>
  <conditionalFormatting sqref="C3:S3">
    <cfRule type="cellIs" dxfId="0" priority="19" operator="equal">
      <formula>"HEHE"</formula>
    </cfRule>
  </conditionalFormatting>
  <conditionalFormatting sqref="C3:S3">
    <cfRule type="cellIs" dxfId="0" priority="20" operator="equal">
      <formula>"HEHI"</formula>
    </cfRule>
  </conditionalFormatting>
  <conditionalFormatting sqref="C3:S3">
    <cfRule type="cellIs" dxfId="0" priority="21" operator="equal">
      <formula>"HEMA"</formula>
    </cfRule>
  </conditionalFormatting>
  <conditionalFormatting sqref="C3:S3">
    <cfRule type="cellIs" dxfId="0" priority="22" operator="equal">
      <formula>"IRPS"</formula>
    </cfRule>
  </conditionalFormatting>
  <conditionalFormatting sqref="C3:S3">
    <cfRule type="cellIs" dxfId="0" priority="23" operator="equal">
      <formula>"LYSA"</formula>
    </cfRule>
  </conditionalFormatting>
  <conditionalFormatting sqref="C3:S3">
    <cfRule type="cellIs" dxfId="0" priority="24" operator="equal">
      <formula>"PHAR"</formula>
    </cfRule>
  </conditionalFormatting>
  <conditionalFormatting sqref="C3:S3">
    <cfRule type="cellIs" dxfId="0" priority="25" operator="equal">
      <formula>"POCU"</formula>
    </cfRule>
  </conditionalFormatting>
  <conditionalFormatting sqref="C3:S3">
    <cfRule type="cellIs" dxfId="0" priority="26" operator="equal">
      <formula>"ROMU"</formula>
    </cfRule>
  </conditionalFormatting>
  <conditionalFormatting sqref="C3:S3">
    <cfRule type="cellIs" dxfId="0" priority="27" operator="equal">
      <formula>"RUAR"</formula>
    </cfRule>
  </conditionalFormatting>
  <conditionalFormatting sqref="C3:S3">
    <cfRule type="cellIs" dxfId="0" priority="28" operator="equal">
      <formula>"RULA"</formula>
    </cfRule>
  </conditionalFormatting>
  <conditionalFormatting sqref="C3:S3">
    <cfRule type="cellIs" dxfId="0" priority="29" operator="equal">
      <formula>"SODU"</formula>
    </cfRule>
  </conditionalFormatting>
  <conditionalFormatting sqref="C3:S3">
    <cfRule type="cellIs" dxfId="0" priority="30" operator="equal">
      <formula>"VIST"</formula>
    </cfRule>
  </conditionalFormatting>
  <conditionalFormatting sqref="C3:S3">
    <cfRule type="cellIs" dxfId="0" priority="31" operator="equal">
      <formula>"VINCA"</formula>
    </cfRule>
  </conditionalFormatting>
  <dataValidations>
    <dataValidation type="list" allowBlank="1" sqref="C3:S3">
      <formula1>'Plant Codes'!$B$24:$B$115</formula1>
    </dataValidation>
    <dataValidation type="list" allowBlank="1" sqref="C14:G14">
      <formula1>'Plant Codes'!$B$3:$B$23</formula1>
    </dataValidation>
    <dataValidation type="list" allowBlank="1" sqref="C4:S4">
      <formula1>BLANK!$W$1:$W$34</formula1>
    </dataValidation>
  </dataValidations>
  <drawing r:id="rId1"/>
</worksheet>
</file>