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8\"/>
    </mc:Choice>
  </mc:AlternateContent>
  <xr:revisionPtr revIDLastSave="0" documentId="8_{26EED259-0EDA-47B5-87AC-78C9BE797D6E}" xr6:coauthVersionLast="47" xr6:coauthVersionMax="47" xr10:uidLastSave="{00000000-0000-0000-0000-000000000000}"/>
  <bookViews>
    <workbookView xWindow="-96" yWindow="0" windowWidth="20832" windowHeight="16656" xr2:uid="{DFE5A90E-0CEE-4AAA-939E-C4118D109C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 a="1"/>
  <c r="K10" i="1" s="1"/>
  <c r="B32" i="1"/>
  <c r="C31" i="1"/>
  <c r="D31" i="1"/>
  <c r="E31" i="1"/>
  <c r="F31" i="1"/>
  <c r="G31" i="1"/>
  <c r="H31" i="1"/>
  <c r="B31" i="1"/>
  <c r="C30" i="1"/>
  <c r="D30" i="1"/>
  <c r="E30" i="1"/>
  <c r="F30" i="1"/>
  <c r="G30" i="1"/>
  <c r="H30" i="1"/>
  <c r="B30" i="1"/>
  <c r="C29" i="1"/>
  <c r="D29" i="1"/>
  <c r="E29" i="1"/>
  <c r="F29" i="1"/>
  <c r="G29" i="1"/>
  <c r="H29" i="1"/>
  <c r="B29" i="1"/>
  <c r="C28" i="1"/>
  <c r="D28" i="1"/>
  <c r="E28" i="1"/>
  <c r="F28" i="1"/>
  <c r="G28" i="1"/>
  <c r="H28" i="1"/>
  <c r="B28" i="1"/>
  <c r="F23" i="1"/>
  <c r="B23" i="1" a="1"/>
  <c r="B23" i="1" s="1"/>
  <c r="B21" i="1" a="1"/>
  <c r="B21" i="1" s="1"/>
  <c r="C19" i="1"/>
  <c r="B19" i="1"/>
  <c r="C18" i="1"/>
  <c r="B18" i="1"/>
  <c r="D17" i="1"/>
  <c r="B17" i="1"/>
  <c r="F15" i="1"/>
  <c r="F14" i="1"/>
  <c r="C15" i="1"/>
  <c r="B15" i="1"/>
  <c r="C14" i="1"/>
  <c r="B14" i="1"/>
  <c r="C12" i="1"/>
  <c r="D12" i="1"/>
  <c r="E12" i="1"/>
  <c r="F12" i="1"/>
  <c r="G12" i="1"/>
  <c r="H12" i="1"/>
  <c r="B12" i="1"/>
  <c r="C11" i="1"/>
  <c r="D11" i="1"/>
  <c r="E11" i="1"/>
  <c r="F11" i="1"/>
  <c r="G11" i="1"/>
  <c r="H11" i="1"/>
  <c r="B11" i="1"/>
  <c r="B10" i="1" a="1"/>
  <c r="B10" i="1" s="1"/>
  <c r="B9" i="1" a="1"/>
  <c r="B9" i="1" s="1"/>
  <c r="B8" i="1" a="1"/>
  <c r="B8" i="1" s="1"/>
  <c r="L20" i="1"/>
  <c r="O15" i="1"/>
  <c r="K15" i="1"/>
  <c r="L13" i="1"/>
  <c r="M13" i="1"/>
  <c r="N13" i="1"/>
  <c r="O13" i="1"/>
  <c r="P13" i="1"/>
  <c r="Q13" i="1"/>
  <c r="L12" i="1"/>
  <c r="M12" i="1"/>
  <c r="N12" i="1"/>
  <c r="O12" i="1"/>
  <c r="P12" i="1"/>
  <c r="Q12" i="1"/>
  <c r="K11" i="1" a="1"/>
  <c r="K11" i="1" s="1"/>
  <c r="K9" i="1" a="1"/>
  <c r="K9" i="1" s="1"/>
  <c r="K8" i="1" a="1"/>
  <c r="K8" i="1" s="1"/>
  <c r="AE32" i="1"/>
  <c r="AF31" i="1"/>
  <c r="AG31" i="1"/>
  <c r="AH31" i="1"/>
  <c r="AI31" i="1"/>
  <c r="AJ31" i="1"/>
  <c r="AK31" i="1"/>
  <c r="AE31" i="1"/>
  <c r="AF30" i="1"/>
  <c r="AG30" i="1"/>
  <c r="AH30" i="1"/>
  <c r="AI30" i="1"/>
  <c r="AJ30" i="1"/>
  <c r="AK30" i="1"/>
  <c r="AE30" i="1"/>
  <c r="AF29" i="1"/>
  <c r="AG29" i="1"/>
  <c r="AH29" i="1"/>
  <c r="AI29" i="1"/>
  <c r="AJ29" i="1"/>
  <c r="AK29" i="1"/>
  <c r="AE29" i="1"/>
  <c r="AF28" i="1"/>
  <c r="AG28" i="1"/>
  <c r="AH28" i="1"/>
  <c r="AI28" i="1"/>
  <c r="AJ28" i="1"/>
  <c r="AK28" i="1"/>
  <c r="AE28" i="1"/>
  <c r="V32" i="1"/>
  <c r="W31" i="1"/>
  <c r="X31" i="1"/>
  <c r="Y31" i="1"/>
  <c r="Z31" i="1"/>
  <c r="AA31" i="1"/>
  <c r="AB31" i="1"/>
  <c r="V31" i="1"/>
  <c r="W30" i="1"/>
  <c r="X30" i="1"/>
  <c r="Y30" i="1"/>
  <c r="Z30" i="1"/>
  <c r="AA30" i="1"/>
  <c r="AB30" i="1"/>
  <c r="V30" i="1"/>
  <c r="W29" i="1"/>
  <c r="X29" i="1"/>
  <c r="Y29" i="1"/>
  <c r="Z29" i="1"/>
  <c r="AA29" i="1"/>
  <c r="AB29" i="1"/>
  <c r="V29" i="1"/>
  <c r="AE16" i="1"/>
  <c r="AI14" i="1"/>
  <c r="AI13" i="1"/>
  <c r="AF14" i="1"/>
  <c r="AF13" i="1"/>
  <c r="AE14" i="1" s="1"/>
  <c r="V23" i="1" a="1"/>
  <c r="V23" i="1" s="1"/>
  <c r="AF17" i="1"/>
  <c r="AF18" i="1"/>
  <c r="AE17" i="1"/>
  <c r="Z15" i="1"/>
  <c r="W15" i="1"/>
  <c r="AE13" i="1"/>
  <c r="AF11" i="1"/>
  <c r="AG11" i="1"/>
  <c r="AH11" i="1"/>
  <c r="AI11" i="1"/>
  <c r="AJ11" i="1"/>
  <c r="AK11" i="1"/>
  <c r="AE11" i="1"/>
  <c r="AF10" i="1"/>
  <c r="AG10" i="1"/>
  <c r="AH10" i="1"/>
  <c r="AI10" i="1"/>
  <c r="AJ10" i="1"/>
  <c r="AK10" i="1"/>
  <c r="AE10" i="1"/>
  <c r="AF9" i="1"/>
  <c r="AG9" i="1"/>
  <c r="AH9" i="1"/>
  <c r="AI9" i="1"/>
  <c r="AJ9" i="1"/>
  <c r="AK9" i="1"/>
  <c r="AE9" i="1"/>
  <c r="AF8" i="1"/>
  <c r="AG8" i="1"/>
  <c r="AH8" i="1"/>
  <c r="AI8" i="1"/>
  <c r="AJ8" i="1"/>
  <c r="AK8" i="1"/>
  <c r="AE8" i="1"/>
  <c r="Z16" i="1"/>
  <c r="X21" i="1"/>
  <c r="X20" i="1"/>
  <c r="W20" i="1"/>
  <c r="K12" i="1" l="1"/>
  <c r="O16" i="1" s="1"/>
  <c r="K13" i="1"/>
  <c r="L16" i="1" s="1"/>
  <c r="L15" i="1"/>
  <c r="AG16" i="1"/>
  <c r="AE20" i="1" s="1" a="1"/>
  <c r="AE20" i="1" s="1"/>
  <c r="AE23" i="1" s="1" a="1"/>
  <c r="AE23" i="1" s="1"/>
  <c r="AE18" i="1"/>
  <c r="K16" i="1" l="1"/>
  <c r="K20" i="1" s="1"/>
  <c r="L19" i="1"/>
  <c r="K18" i="1"/>
  <c r="M18" i="1" s="1"/>
  <c r="K19" i="1"/>
  <c r="W16" i="1"/>
  <c r="V16" i="1"/>
  <c r="V15" i="1"/>
  <c r="K22" i="1" l="1" a="1"/>
  <c r="K22" i="1" s="1"/>
  <c r="K24" i="1" s="1" a="1"/>
  <c r="K24" i="1" s="1"/>
  <c r="W21" i="1"/>
  <c r="V19" i="1"/>
  <c r="X19" i="1" s="1"/>
  <c r="V25" i="1" s="1" a="1"/>
  <c r="V25" i="1" s="1"/>
  <c r="W13" i="1"/>
  <c r="X13" i="1"/>
  <c r="Y13" i="1"/>
  <c r="Z13" i="1"/>
  <c r="AA13" i="1"/>
  <c r="AB13" i="1"/>
  <c r="V13" i="1"/>
  <c r="W12" i="1"/>
  <c r="X12" i="1"/>
  <c r="Y12" i="1"/>
  <c r="Z12" i="1"/>
  <c r="AA12" i="1"/>
  <c r="AB12" i="1"/>
  <c r="V12" i="1"/>
  <c r="W11" i="1"/>
  <c r="X11" i="1"/>
  <c r="Y11" i="1"/>
  <c r="Z11" i="1"/>
  <c r="AA11" i="1"/>
  <c r="AB11" i="1"/>
  <c r="V11" i="1"/>
  <c r="V10" i="1" a="1"/>
  <c r="V10" i="1" s="1"/>
  <c r="V9" i="1" a="1"/>
  <c r="V9" i="1" s="1"/>
  <c r="D3" i="1"/>
  <c r="P29" i="1" l="1"/>
  <c r="P30" i="1" s="1"/>
  <c r="P31" i="1" s="1"/>
  <c r="N29" i="1"/>
  <c r="N30" i="1" s="1"/>
  <c r="N31" i="1" s="1"/>
  <c r="O29" i="1"/>
  <c r="O30" i="1" s="1"/>
  <c r="O31" i="1" s="1"/>
  <c r="Q29" i="1"/>
  <c r="Q30" i="1" s="1"/>
  <c r="Q31" i="1" s="1"/>
  <c r="K29" i="1"/>
  <c r="K30" i="1" s="1"/>
  <c r="K31" i="1" s="1"/>
  <c r="L29" i="1"/>
  <c r="L30" i="1" s="1"/>
  <c r="L31" i="1" s="1"/>
  <c r="O24" i="1"/>
  <c r="M29" i="1"/>
  <c r="M30" i="1" s="1"/>
  <c r="M31" i="1" s="1"/>
  <c r="X28" i="1"/>
  <c r="AB28" i="1"/>
  <c r="V28" i="1"/>
  <c r="Z28" i="1"/>
  <c r="W28" i="1"/>
  <c r="AA28" i="1"/>
  <c r="Y28" i="1"/>
  <c r="O28" i="1" l="1"/>
  <c r="K28" i="1"/>
  <c r="L28" i="1"/>
  <c r="M28" i="1"/>
  <c r="N28" i="1"/>
  <c r="Q28" i="1"/>
  <c r="P28" i="1"/>
  <c r="K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<sst xmlns="http://schemas.openxmlformats.org/spreadsheetml/2006/main" count="111" uniqueCount="62">
  <si>
    <t>вар 18</t>
  </si>
  <si>
    <t>Исходные данные</t>
  </si>
  <si>
    <t>t</t>
  </si>
  <si>
    <t>y</t>
  </si>
  <si>
    <t>x</t>
  </si>
  <si>
    <t>n=</t>
  </si>
  <si>
    <t>x^2</t>
  </si>
  <si>
    <t>Показательная</t>
  </si>
  <si>
    <t>Обратная</t>
  </si>
  <si>
    <t>z</t>
  </si>
  <si>
    <t>xz</t>
  </si>
  <si>
    <t>Дробно линейная</t>
  </si>
  <si>
    <t>t^2</t>
  </si>
  <si>
    <t>tz</t>
  </si>
  <si>
    <t>z=</t>
  </si>
  <si>
    <t>Степенная</t>
  </si>
  <si>
    <t>&lt;-b</t>
  </si>
  <si>
    <t>z = 1/y, z = a + bx</t>
  </si>
  <si>
    <t>S_min</t>
  </si>
  <si>
    <t>&lt;-a</t>
  </si>
  <si>
    <t>y=x/(a+bx)</t>
  </si>
  <si>
    <t>a</t>
  </si>
  <si>
    <t>z=1/y,z=a+bx</t>
  </si>
  <si>
    <t>P</t>
  </si>
  <si>
    <t>b=</t>
  </si>
  <si>
    <t>a = P^{-1}b</t>
  </si>
  <si>
    <t>detP</t>
  </si>
  <si>
    <t>1/detP</t>
  </si>
  <si>
    <t>ДопP</t>
  </si>
  <si>
    <t>P^{-1}</t>
  </si>
  <si>
    <t>y теор</t>
  </si>
  <si>
    <t>y=1/(1,739-0,35x)</t>
  </si>
  <si>
    <t>y=1/(a+bx)</t>
  </si>
  <si>
    <t>z=1/y, z =a/x + b</t>
  </si>
  <si>
    <t>t=1/x</t>
  </si>
  <si>
    <t>z=a0+a1*t</t>
  </si>
  <si>
    <t xml:space="preserve">z </t>
  </si>
  <si>
    <t>b</t>
  </si>
  <si>
    <t>допP</t>
  </si>
  <si>
    <t xml:space="preserve">a </t>
  </si>
  <si>
    <t>y=x/(0,649+0,526*x)</t>
  </si>
  <si>
    <t>delta^2</t>
  </si>
  <si>
    <t>1,739-0,35x</t>
  </si>
  <si>
    <t>z теор</t>
  </si>
  <si>
    <t>delta_z</t>
  </si>
  <si>
    <t>0,649+0,526*t</t>
  </si>
  <si>
    <t>A=lna</t>
  </si>
  <si>
    <t>y=ax^b, lny=lna*x^b=lna+lnx^b=lna+b*lnx, z=nly, t=lnx, A = lna, z = A+bt</t>
  </si>
  <si>
    <t xml:space="preserve">y </t>
  </si>
  <si>
    <t>A</t>
  </si>
  <si>
    <t>a=e^{A}</t>
  </si>
  <si>
    <t>y=0,778x^0,529</t>
  </si>
  <si>
    <t>z=-0,252+0,529*t</t>
  </si>
  <si>
    <t>y=ae^{bx}, lny=lna+bx=A+bx, z=lny,A=lna,z=A+bx</t>
  </si>
  <si>
    <t>A=lnA</t>
  </si>
  <si>
    <t>a=</t>
  </si>
  <si>
    <t>y=0,495e^{0,365x}</t>
  </si>
  <si>
    <t>z=-0,703+0,365x</t>
  </si>
  <si>
    <t>delta z</t>
  </si>
  <si>
    <t>delta ^2</t>
  </si>
  <si>
    <t>Наилучшая модель - обратная</t>
  </si>
  <si>
    <t>y=1/1,739-0,35x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</si>
</sst>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7" formatCode="0.0000"/>
    <numFmt numFmtId="168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5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quotePrefix="1" applyBorder="1"/>
    <xf numFmtId="0" fontId="0" fillId="0" borderId="0" xfId="0" applyFill="1" applyBorder="1"/>
    <xf numFmtId="167" fontId="0" fillId="0" borderId="5" xfId="0" applyNumberFormat="1" applyBorder="1"/>
    <xf numFmtId="2" fontId="0" fillId="0" borderId="5" xfId="0" applyNumberFormat="1" applyBorder="1"/>
    <xf numFmtId="168" fontId="0" fillId="0" borderId="5" xfId="0" applyNumberFormat="1" applyBorder="1"/>
    <xf numFmtId="168" fontId="0" fillId="0" borderId="0" xfId="0" applyNumberFormat="1" applyBorder="1"/>
    <xf numFmtId="0" fontId="0" fillId="0" borderId="4" xfId="0" applyFill="1" applyBorder="1"/>
    <xf numFmtId="0" fontId="0" fillId="0" borderId="6" xfId="0" applyFill="1" applyBorder="1"/>
    <xf numFmtId="167" fontId="0" fillId="0" borderId="0" xfId="0" applyNumberFormat="1" applyBorder="1"/>
    <xf numFmtId="164" fontId="0" fillId="0" borderId="7" xfId="0" applyNumberFormat="1" applyBorder="1"/>
    <xf numFmtId="2" fontId="0" fillId="0" borderId="0" xfId="0" applyNumberFormat="1" applyBorder="1"/>
    <xf numFmtId="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C712-255C-4AE0-BF92-4D3EB744733A}">
  <dimension ref="A1:AN70"/>
  <sheetViews>
    <sheetView tabSelected="1" topLeftCell="G1" zoomScale="90" zoomScaleNormal="90" workbookViewId="0">
      <selection activeCell="Y4" sqref="Y4"/>
    </sheetView>
  </sheetViews>
  <sheetFormatPr defaultRowHeight="14.4" x14ac:dyDescent="0.3"/>
  <cols>
    <col min="1" max="1" width="9.5546875" customWidth="1"/>
    <col min="2" max="2" width="10.5546875" bestFit="1" customWidth="1"/>
    <col min="10" max="10" width="9.88671875" customWidth="1"/>
  </cols>
  <sheetData>
    <row r="1" spans="1:37" x14ac:dyDescent="0.3">
      <c r="A1" t="s">
        <v>0</v>
      </c>
    </row>
    <row r="2" spans="1:37" x14ac:dyDescent="0.3">
      <c r="A2" t="s">
        <v>1</v>
      </c>
    </row>
    <row r="3" spans="1:37" x14ac:dyDescent="0.3">
      <c r="C3" t="s">
        <v>5</v>
      </c>
      <c r="D3">
        <f>COUNT(B4:H4)</f>
        <v>7</v>
      </c>
    </row>
    <row r="4" spans="1:37" x14ac:dyDescent="0.3">
      <c r="A4" t="s">
        <v>4</v>
      </c>
      <c r="B4">
        <v>0.5</v>
      </c>
      <c r="C4">
        <v>1</v>
      </c>
      <c r="D4">
        <v>1.5</v>
      </c>
      <c r="E4">
        <v>2</v>
      </c>
      <c r="F4">
        <v>2.5</v>
      </c>
      <c r="G4">
        <v>3</v>
      </c>
      <c r="H4">
        <v>3.5</v>
      </c>
    </row>
    <row r="5" spans="1:37" x14ac:dyDescent="0.3">
      <c r="A5" t="s">
        <v>3</v>
      </c>
      <c r="B5">
        <v>0.65</v>
      </c>
      <c r="C5">
        <v>0.7</v>
      </c>
      <c r="D5">
        <v>0.83</v>
      </c>
      <c r="E5">
        <v>0.98</v>
      </c>
      <c r="F5">
        <v>1.1200000000000001</v>
      </c>
      <c r="G5">
        <v>1.48</v>
      </c>
      <c r="H5">
        <v>1.96</v>
      </c>
    </row>
    <row r="6" spans="1:37" ht="15" thickBot="1" x14ac:dyDescent="0.35">
      <c r="A6" t="s">
        <v>7</v>
      </c>
      <c r="J6" t="s">
        <v>15</v>
      </c>
      <c r="U6" t="s">
        <v>8</v>
      </c>
      <c r="W6" t="s">
        <v>32</v>
      </c>
      <c r="AD6" t="s">
        <v>11</v>
      </c>
      <c r="AF6" t="s">
        <v>20</v>
      </c>
    </row>
    <row r="7" spans="1:37" x14ac:dyDescent="0.3">
      <c r="A7" s="1" t="s">
        <v>53</v>
      </c>
      <c r="B7" s="2"/>
      <c r="C7" s="2"/>
      <c r="D7" s="2"/>
      <c r="E7" s="2"/>
      <c r="F7" s="2"/>
      <c r="G7" s="2"/>
      <c r="H7" s="3"/>
      <c r="J7" s="1" t="s">
        <v>47</v>
      </c>
      <c r="K7" s="2"/>
      <c r="L7" s="2"/>
      <c r="M7" s="2"/>
      <c r="N7" s="2"/>
      <c r="O7" s="2"/>
      <c r="P7" s="2"/>
      <c r="Q7" s="3"/>
      <c r="U7" s="1" t="s">
        <v>17</v>
      </c>
      <c r="V7" s="2"/>
      <c r="W7" s="2"/>
      <c r="X7" s="2"/>
      <c r="Y7" s="2"/>
      <c r="Z7" s="2"/>
      <c r="AA7" s="2"/>
      <c r="AB7" s="3"/>
      <c r="AD7" s="1" t="s">
        <v>33</v>
      </c>
      <c r="AE7" s="2"/>
      <c r="AF7" s="2" t="s">
        <v>34</v>
      </c>
      <c r="AG7" s="2" t="s">
        <v>35</v>
      </c>
      <c r="AH7" s="2"/>
      <c r="AI7" s="2"/>
      <c r="AJ7" s="2"/>
      <c r="AK7" s="3"/>
    </row>
    <row r="8" spans="1:37" x14ac:dyDescent="0.3">
      <c r="A8" s="4" t="s">
        <v>4</v>
      </c>
      <c r="B8" s="9" cm="1">
        <f t="array" ref="B8:H8">B4:H4</f>
        <v>0.5</v>
      </c>
      <c r="C8" s="9">
        <v>1</v>
      </c>
      <c r="D8" s="9">
        <v>1.5</v>
      </c>
      <c r="E8" s="9">
        <v>2</v>
      </c>
      <c r="F8" s="9">
        <v>2.5</v>
      </c>
      <c r="G8" s="9">
        <v>3</v>
      </c>
      <c r="H8" s="5">
        <v>3.5</v>
      </c>
      <c r="J8" s="4" t="s">
        <v>4</v>
      </c>
      <c r="K8" s="9" cm="1">
        <f t="array" ref="K8:Q8">B4:H4</f>
        <v>0.5</v>
      </c>
      <c r="L8" s="9">
        <v>1</v>
      </c>
      <c r="M8" s="9">
        <v>1.5</v>
      </c>
      <c r="N8" s="9">
        <v>2</v>
      </c>
      <c r="O8" s="9">
        <v>2.5</v>
      </c>
      <c r="P8" s="9">
        <v>3</v>
      </c>
      <c r="Q8" s="5">
        <v>3.5</v>
      </c>
      <c r="U8" s="4" t="s">
        <v>22</v>
      </c>
      <c r="V8" s="9"/>
      <c r="W8" s="9"/>
      <c r="X8" s="9"/>
      <c r="Y8" s="9"/>
      <c r="Z8" s="9"/>
      <c r="AA8" s="9"/>
      <c r="AB8" s="5"/>
      <c r="AD8" s="4" t="s">
        <v>2</v>
      </c>
      <c r="AE8" s="11">
        <f>1/B4</f>
        <v>2</v>
      </c>
      <c r="AF8" s="11">
        <f t="shared" ref="AF8:AK8" si="0">1/C4</f>
        <v>1</v>
      </c>
      <c r="AG8" s="11">
        <f t="shared" si="0"/>
        <v>0.66666666666666663</v>
      </c>
      <c r="AH8" s="11">
        <f t="shared" si="0"/>
        <v>0.5</v>
      </c>
      <c r="AI8" s="11">
        <f t="shared" si="0"/>
        <v>0.4</v>
      </c>
      <c r="AJ8" s="11">
        <f t="shared" si="0"/>
        <v>0.33333333333333331</v>
      </c>
      <c r="AK8" s="8">
        <f t="shared" si="0"/>
        <v>0.2857142857142857</v>
      </c>
    </row>
    <row r="9" spans="1:37" x14ac:dyDescent="0.3">
      <c r="A9" s="4" t="s">
        <v>3</v>
      </c>
      <c r="B9" s="22" cm="1">
        <f t="array" ref="B9:H9">B5:H5</f>
        <v>0.65</v>
      </c>
      <c r="C9" s="22">
        <v>0.7</v>
      </c>
      <c r="D9" s="22">
        <v>0.83</v>
      </c>
      <c r="E9" s="22">
        <v>0.98</v>
      </c>
      <c r="F9" s="22">
        <v>1.1200000000000001</v>
      </c>
      <c r="G9" s="22">
        <v>1.48</v>
      </c>
      <c r="H9" s="15">
        <v>1.96</v>
      </c>
      <c r="J9" s="4" t="s">
        <v>48</v>
      </c>
      <c r="K9" s="22" cm="1">
        <f t="array" ref="K9:Q9">B5:H5</f>
        <v>0.65</v>
      </c>
      <c r="L9" s="22">
        <v>0.7</v>
      </c>
      <c r="M9" s="22">
        <v>0.83</v>
      </c>
      <c r="N9" s="22">
        <v>0.98</v>
      </c>
      <c r="O9" s="22">
        <v>1.1200000000000001</v>
      </c>
      <c r="P9" s="22">
        <v>1.48</v>
      </c>
      <c r="Q9" s="15">
        <v>1.96</v>
      </c>
      <c r="U9" s="4" t="s">
        <v>4</v>
      </c>
      <c r="V9" s="17" cm="1">
        <f t="array" ref="V9:AB9">B4:H4</f>
        <v>0.5</v>
      </c>
      <c r="W9" s="17">
        <v>1</v>
      </c>
      <c r="X9" s="17">
        <v>1.5</v>
      </c>
      <c r="Y9" s="17">
        <v>2</v>
      </c>
      <c r="Z9" s="17">
        <v>2.5</v>
      </c>
      <c r="AA9" s="17">
        <v>3</v>
      </c>
      <c r="AB9" s="16">
        <v>3.5</v>
      </c>
      <c r="AD9" s="4" t="s">
        <v>36</v>
      </c>
      <c r="AE9" s="11">
        <f>1/B5</f>
        <v>1.5384615384615383</v>
      </c>
      <c r="AF9" s="11">
        <f t="shared" ref="AF9:AK9" si="1">1/C5</f>
        <v>1.4285714285714286</v>
      </c>
      <c r="AG9" s="11">
        <f t="shared" si="1"/>
        <v>1.2048192771084338</v>
      </c>
      <c r="AH9" s="11">
        <f t="shared" si="1"/>
        <v>1.0204081632653061</v>
      </c>
      <c r="AI9" s="11">
        <f t="shared" si="1"/>
        <v>0.89285714285714279</v>
      </c>
      <c r="AJ9" s="11">
        <f t="shared" si="1"/>
        <v>0.67567567567567566</v>
      </c>
      <c r="AK9" s="8">
        <f t="shared" si="1"/>
        <v>0.51020408163265307</v>
      </c>
    </row>
    <row r="10" spans="1:37" x14ac:dyDescent="0.3">
      <c r="A10" s="4" t="s">
        <v>9</v>
      </c>
      <c r="B10" s="11" cm="1">
        <f t="array" ref="B10:H10">LN(_xlfn.ANCHORARRAY(B9))</f>
        <v>-0.43078291609245423</v>
      </c>
      <c r="C10" s="11">
        <v>-0.35667494393873245</v>
      </c>
      <c r="D10" s="11">
        <v>-0.18632957819149348</v>
      </c>
      <c r="E10" s="11">
        <v>-2.0202707317519466E-2</v>
      </c>
      <c r="F10" s="11">
        <v>0.11332868530700327</v>
      </c>
      <c r="G10" s="11">
        <v>0.39204208777602367</v>
      </c>
      <c r="H10" s="8">
        <v>0.67294447324242579</v>
      </c>
      <c r="J10" s="4" t="s">
        <v>2</v>
      </c>
      <c r="K10" s="11" cm="1">
        <f t="array" ref="K10:Q10">LN(_xlfn.ANCHORARRAY(K8))</f>
        <v>-0.69314718055994529</v>
      </c>
      <c r="L10" s="11">
        <v>0</v>
      </c>
      <c r="M10" s="11">
        <v>0.40546510810816438</v>
      </c>
      <c r="N10" s="11">
        <v>0.69314718055994529</v>
      </c>
      <c r="O10" s="11">
        <v>0.91629073187415511</v>
      </c>
      <c r="P10" s="11">
        <v>1.0986122886681098</v>
      </c>
      <c r="Q10" s="8">
        <v>1.2527629684953681</v>
      </c>
      <c r="U10" s="4" t="s">
        <v>3</v>
      </c>
      <c r="V10" s="9" cm="1">
        <f t="array" ref="V10:AB10">B5:H5</f>
        <v>0.65</v>
      </c>
      <c r="W10" s="9">
        <v>0.7</v>
      </c>
      <c r="X10" s="9">
        <v>0.83</v>
      </c>
      <c r="Y10" s="9">
        <v>0.98</v>
      </c>
      <c r="Z10" s="9">
        <v>1.1200000000000001</v>
      </c>
      <c r="AA10" s="9">
        <v>1.48</v>
      </c>
      <c r="AB10" s="5">
        <v>1.96</v>
      </c>
      <c r="AD10" s="4" t="s">
        <v>13</v>
      </c>
      <c r="AE10" s="11">
        <f>AE8*AE9</f>
        <v>3.0769230769230766</v>
      </c>
      <c r="AF10" s="11">
        <f t="shared" ref="AF10:AK10" si="2">AF8*AF9</f>
        <v>1.4285714285714286</v>
      </c>
      <c r="AG10" s="11">
        <f t="shared" si="2"/>
        <v>0.80321285140562249</v>
      </c>
      <c r="AH10" s="11">
        <f t="shared" si="2"/>
        <v>0.51020408163265307</v>
      </c>
      <c r="AI10" s="11">
        <f t="shared" si="2"/>
        <v>0.35714285714285715</v>
      </c>
      <c r="AJ10" s="11">
        <f t="shared" si="2"/>
        <v>0.2252252252252252</v>
      </c>
      <c r="AK10" s="8">
        <f t="shared" si="2"/>
        <v>0.1457725947521866</v>
      </c>
    </row>
    <row r="11" spans="1:37" x14ac:dyDescent="0.3">
      <c r="A11" s="4" t="s">
        <v>10</v>
      </c>
      <c r="B11" s="11">
        <f>B8*B10</f>
        <v>-0.21539145804622711</v>
      </c>
      <c r="C11" s="11">
        <f t="shared" ref="C11:H11" si="3">C8*C10</f>
        <v>-0.35667494393873245</v>
      </c>
      <c r="D11" s="11">
        <f t="shared" si="3"/>
        <v>-0.2794943672872402</v>
      </c>
      <c r="E11" s="11">
        <f t="shared" si="3"/>
        <v>-4.0405414635038932E-2</v>
      </c>
      <c r="F11" s="11">
        <f t="shared" si="3"/>
        <v>0.28332171326750816</v>
      </c>
      <c r="G11" s="11">
        <f t="shared" si="3"/>
        <v>1.1761262633280709</v>
      </c>
      <c r="H11" s="8">
        <f t="shared" si="3"/>
        <v>2.3553056563484902</v>
      </c>
      <c r="J11" s="4" t="s">
        <v>9</v>
      </c>
      <c r="K11" s="11" cm="1">
        <f t="array" ref="K11:Q11">LN(_xlfn.ANCHORARRAY(K9))</f>
        <v>-0.43078291609245423</v>
      </c>
      <c r="L11" s="11">
        <v>-0.35667494393873245</v>
      </c>
      <c r="M11" s="11">
        <v>-0.18632957819149348</v>
      </c>
      <c r="N11" s="11">
        <v>-2.0202707317519466E-2</v>
      </c>
      <c r="O11" s="11">
        <v>0.11332868530700327</v>
      </c>
      <c r="P11" s="11">
        <v>0.39204208777602367</v>
      </c>
      <c r="Q11" s="8">
        <v>0.67294447324242579</v>
      </c>
      <c r="U11" s="4" t="s">
        <v>9</v>
      </c>
      <c r="V11" s="11">
        <f>1/V10</f>
        <v>1.5384615384615383</v>
      </c>
      <c r="W11" s="11">
        <f t="shared" ref="W11:AB11" si="4">1/W10</f>
        <v>1.4285714285714286</v>
      </c>
      <c r="X11" s="11">
        <f t="shared" si="4"/>
        <v>1.2048192771084338</v>
      </c>
      <c r="Y11" s="11">
        <f t="shared" si="4"/>
        <v>1.0204081632653061</v>
      </c>
      <c r="Z11" s="11">
        <f t="shared" si="4"/>
        <v>0.89285714285714279</v>
      </c>
      <c r="AA11" s="11">
        <f t="shared" si="4"/>
        <v>0.67567567567567566</v>
      </c>
      <c r="AB11" s="8">
        <f t="shared" si="4"/>
        <v>0.51020408163265307</v>
      </c>
      <c r="AD11" s="4" t="s">
        <v>12</v>
      </c>
      <c r="AE11" s="11">
        <f>AE8*AE8</f>
        <v>4</v>
      </c>
      <c r="AF11" s="11">
        <f t="shared" ref="AF11:AK11" si="5">AF8*AF8</f>
        <v>1</v>
      </c>
      <c r="AG11" s="11">
        <f t="shared" si="5"/>
        <v>0.44444444444444442</v>
      </c>
      <c r="AH11" s="11">
        <f t="shared" si="5"/>
        <v>0.25</v>
      </c>
      <c r="AI11" s="11">
        <f t="shared" si="5"/>
        <v>0.16000000000000003</v>
      </c>
      <c r="AJ11" s="11">
        <f t="shared" si="5"/>
        <v>0.1111111111111111</v>
      </c>
      <c r="AK11" s="8">
        <f t="shared" si="5"/>
        <v>8.1632653061224483E-2</v>
      </c>
    </row>
    <row r="12" spans="1:37" x14ac:dyDescent="0.3">
      <c r="A12" s="4" t="s">
        <v>6</v>
      </c>
      <c r="B12" s="11">
        <f>B8*B8</f>
        <v>0.25</v>
      </c>
      <c r="C12" s="11">
        <f t="shared" ref="C12:H12" si="6">C8*C8</f>
        <v>1</v>
      </c>
      <c r="D12" s="11">
        <f t="shared" si="6"/>
        <v>2.25</v>
      </c>
      <c r="E12" s="11">
        <f t="shared" si="6"/>
        <v>4</v>
      </c>
      <c r="F12" s="11">
        <f t="shared" si="6"/>
        <v>6.25</v>
      </c>
      <c r="G12" s="11">
        <f t="shared" si="6"/>
        <v>9</v>
      </c>
      <c r="H12" s="8">
        <f t="shared" si="6"/>
        <v>12.25</v>
      </c>
      <c r="J12" s="4" t="s">
        <v>13</v>
      </c>
      <c r="K12" s="11">
        <f>K10*K11</f>
        <v>0.29859596372287611</v>
      </c>
      <c r="L12" s="11">
        <f t="shared" ref="L12:Q12" si="7">L10*L11</f>
        <v>0</v>
      </c>
      <c r="M12" s="11">
        <f t="shared" si="7"/>
        <v>-7.555014256516257E-2</v>
      </c>
      <c r="N12" s="11">
        <f t="shared" si="7"/>
        <v>-1.4003449616816393E-2</v>
      </c>
      <c r="O12" s="11">
        <f t="shared" si="7"/>
        <v>0.10384202400228984</v>
      </c>
      <c r="P12" s="11">
        <f t="shared" si="7"/>
        <v>0.43070225530584133</v>
      </c>
      <c r="Q12" s="8">
        <f t="shared" si="7"/>
        <v>0.84303991593173311</v>
      </c>
      <c r="U12" s="4" t="s">
        <v>10</v>
      </c>
      <c r="V12" s="11">
        <f>V9*V11</f>
        <v>0.76923076923076916</v>
      </c>
      <c r="W12" s="11">
        <f t="shared" ref="W12:AB12" si="8">W9*W11</f>
        <v>1.4285714285714286</v>
      </c>
      <c r="X12" s="11">
        <f t="shared" si="8"/>
        <v>1.8072289156626509</v>
      </c>
      <c r="Y12" s="11">
        <f t="shared" si="8"/>
        <v>2.0408163265306123</v>
      </c>
      <c r="Z12" s="11">
        <f t="shared" si="8"/>
        <v>2.2321428571428568</v>
      </c>
      <c r="AA12" s="11">
        <f t="shared" si="8"/>
        <v>2.0270270270270272</v>
      </c>
      <c r="AB12" s="8">
        <f t="shared" si="8"/>
        <v>1.7857142857142858</v>
      </c>
      <c r="AD12" s="4"/>
      <c r="AE12" s="11"/>
      <c r="AF12" s="11"/>
      <c r="AG12" s="11"/>
      <c r="AH12" s="11"/>
      <c r="AI12" s="11"/>
      <c r="AJ12" s="11"/>
      <c r="AK12" s="8"/>
    </row>
    <row r="13" spans="1:37" x14ac:dyDescent="0.3">
      <c r="A13" s="4"/>
      <c r="B13" s="9"/>
      <c r="C13" s="9"/>
      <c r="D13" s="9"/>
      <c r="E13" s="9"/>
      <c r="F13" s="9"/>
      <c r="G13" s="9"/>
      <c r="H13" s="5"/>
      <c r="J13" s="4" t="s">
        <v>12</v>
      </c>
      <c r="K13" s="11">
        <f>K10*K10</f>
        <v>0.48045301391820139</v>
      </c>
      <c r="L13" s="11">
        <f t="shared" ref="L13:Q13" si="9">L10*L10</f>
        <v>0</v>
      </c>
      <c r="M13" s="11">
        <f t="shared" si="9"/>
        <v>0.16440195389316542</v>
      </c>
      <c r="N13" s="11">
        <f t="shared" si="9"/>
        <v>0.48045301391820139</v>
      </c>
      <c r="O13" s="11">
        <f t="shared" si="9"/>
        <v>0.83958870531847485</v>
      </c>
      <c r="P13" s="11">
        <f t="shared" si="9"/>
        <v>1.2069489608125821</v>
      </c>
      <c r="Q13" s="8">
        <f t="shared" si="9"/>
        <v>1.5694150552333266</v>
      </c>
      <c r="U13" s="4" t="s">
        <v>6</v>
      </c>
      <c r="V13" s="9">
        <f>V9*V9</f>
        <v>0.25</v>
      </c>
      <c r="W13" s="9">
        <f t="shared" ref="W13:AB13" si="10">W9*W9</f>
        <v>1</v>
      </c>
      <c r="X13" s="9">
        <f t="shared" si="10"/>
        <v>2.25</v>
      </c>
      <c r="Y13" s="9">
        <f t="shared" si="10"/>
        <v>4</v>
      </c>
      <c r="Z13" s="9">
        <f t="shared" si="10"/>
        <v>6.25</v>
      </c>
      <c r="AA13" s="9">
        <f t="shared" si="10"/>
        <v>9</v>
      </c>
      <c r="AB13" s="5">
        <f t="shared" si="10"/>
        <v>12.25</v>
      </c>
      <c r="AD13" s="4" t="s">
        <v>23</v>
      </c>
      <c r="AE13" s="9">
        <f>COUNT(AE8:AK8)</f>
        <v>7</v>
      </c>
      <c r="AF13" s="11">
        <f>SUM(AE8:AK8)</f>
        <v>5.1857142857142851</v>
      </c>
      <c r="AG13" s="9"/>
      <c r="AH13" s="9" t="s">
        <v>37</v>
      </c>
      <c r="AI13" s="11">
        <f>SUM(AE9:AK9)</f>
        <v>7.2709973075721779</v>
      </c>
      <c r="AJ13" s="9"/>
      <c r="AK13" s="5"/>
    </row>
    <row r="14" spans="1:37" x14ac:dyDescent="0.3">
      <c r="A14" s="4" t="s">
        <v>23</v>
      </c>
      <c r="B14" s="23">
        <f>COUNT(_xlfn.ANCHORARRAY(B8))</f>
        <v>7</v>
      </c>
      <c r="C14" s="9">
        <f>SUM(_xlfn.ANCHORARRAY(B8))</f>
        <v>14</v>
      </c>
      <c r="D14" s="9"/>
      <c r="E14" s="9" t="s">
        <v>37</v>
      </c>
      <c r="F14" s="11">
        <f>SUM(_xlfn.ANCHORARRAY(B10))</f>
        <v>0.1843251007852531</v>
      </c>
      <c r="G14" s="9"/>
      <c r="H14" s="5"/>
      <c r="J14" s="4"/>
      <c r="K14" s="11"/>
      <c r="L14" s="9"/>
      <c r="M14" s="9"/>
      <c r="N14" s="9"/>
      <c r="O14" s="9"/>
      <c r="P14" s="9"/>
      <c r="Q14" s="5"/>
      <c r="U14" s="4"/>
      <c r="V14" s="11"/>
      <c r="W14" s="9"/>
      <c r="X14" s="9"/>
      <c r="Y14" s="9"/>
      <c r="Z14" s="9"/>
      <c r="AA14" s="9"/>
      <c r="AB14" s="5"/>
      <c r="AD14" s="4"/>
      <c r="AE14" s="11">
        <f>AF13</f>
        <v>5.1857142857142851</v>
      </c>
      <c r="AF14" s="11">
        <f>SUM(AE11:AK11)</f>
        <v>6.0471882086167801</v>
      </c>
      <c r="AG14" s="9"/>
      <c r="AH14" s="9"/>
      <c r="AI14" s="11">
        <f>SUM(AE10:AK10)</f>
        <v>6.5470521156530497</v>
      </c>
      <c r="AJ14" s="9"/>
      <c r="AK14" s="5"/>
    </row>
    <row r="15" spans="1:37" x14ac:dyDescent="0.3">
      <c r="A15" s="4"/>
      <c r="B15" s="9">
        <f>SUM(_xlfn.ANCHORARRAY(B8))</f>
        <v>14</v>
      </c>
      <c r="C15" s="23">
        <f>SUM(B12:H12)</f>
        <v>35</v>
      </c>
      <c r="D15" s="9"/>
      <c r="E15" s="9"/>
      <c r="F15" s="11">
        <f>SUM(B11:H11)</f>
        <v>2.9227874490368304</v>
      </c>
      <c r="G15" s="9"/>
      <c r="H15" s="5"/>
      <c r="J15" s="4" t="s">
        <v>23</v>
      </c>
      <c r="K15" s="9">
        <f>COUNT(_xlfn.ANCHORARRAY(K8))</f>
        <v>7</v>
      </c>
      <c r="L15" s="11">
        <f>SUM(_xlfn.ANCHORARRAY(K10))</f>
        <v>3.6731310971457973</v>
      </c>
      <c r="M15" s="9"/>
      <c r="N15" s="9" t="s">
        <v>37</v>
      </c>
      <c r="O15" s="11">
        <f>SUM(_xlfn.ANCHORARRAY(K11))</f>
        <v>0.1843251007852531</v>
      </c>
      <c r="P15" s="9"/>
      <c r="Q15" s="5"/>
      <c r="U15" s="4" t="s">
        <v>23</v>
      </c>
      <c r="V15" s="23">
        <f>COUNT(_xlfn.ANCHORARRAY(V9))</f>
        <v>7</v>
      </c>
      <c r="W15" s="23">
        <f>SUM(V9:AB9)</f>
        <v>14</v>
      </c>
      <c r="X15" s="9"/>
      <c r="Y15" s="9" t="s">
        <v>24</v>
      </c>
      <c r="Z15" s="11">
        <f>SUM(V11:AB11)</f>
        <v>7.2709973075721779</v>
      </c>
      <c r="AA15" s="9"/>
      <c r="AB15" s="5"/>
      <c r="AD15" s="4"/>
      <c r="AE15" s="9"/>
      <c r="AF15" s="9"/>
      <c r="AG15" s="9"/>
      <c r="AH15" s="9"/>
      <c r="AI15" s="9"/>
      <c r="AJ15" s="9"/>
      <c r="AK15" s="5"/>
    </row>
    <row r="16" spans="1:37" x14ac:dyDescent="0.3">
      <c r="A16" s="4"/>
      <c r="B16" s="11"/>
      <c r="C16" s="9"/>
      <c r="D16" s="9"/>
      <c r="E16" s="9"/>
      <c r="F16" s="9"/>
      <c r="G16" s="9"/>
      <c r="H16" s="5"/>
      <c r="J16" s="4"/>
      <c r="K16" s="11">
        <f>L15</f>
        <v>3.6731310971457973</v>
      </c>
      <c r="L16" s="11">
        <f>SUM(K13:Q13)</f>
        <v>4.7412607030939515</v>
      </c>
      <c r="M16" s="9"/>
      <c r="N16" s="9"/>
      <c r="O16" s="11">
        <f>SUM(K12:Q12)</f>
        <v>1.5866265667807613</v>
      </c>
      <c r="P16" s="9"/>
      <c r="Q16" s="5"/>
      <c r="U16" s="4"/>
      <c r="V16" s="23">
        <f>W15</f>
        <v>14</v>
      </c>
      <c r="W16" s="23">
        <f>SUM(V13:AB13)</f>
        <v>35</v>
      </c>
      <c r="X16" s="9"/>
      <c r="Y16" s="9"/>
      <c r="Z16" s="11">
        <f>SUM(V12:AB12)</f>
        <v>12.090731609879631</v>
      </c>
      <c r="AA16" s="9"/>
      <c r="AB16" s="5"/>
      <c r="AD16" s="4" t="s">
        <v>26</v>
      </c>
      <c r="AE16" s="11">
        <f>AE13*AF14-AF13*AE14</f>
        <v>15.438684807256241</v>
      </c>
      <c r="AF16" s="9" t="s">
        <v>27</v>
      </c>
      <c r="AG16" s="20">
        <f>1/AE16</f>
        <v>6.4772356744403264E-2</v>
      </c>
      <c r="AH16" s="9"/>
      <c r="AI16" s="9"/>
      <c r="AJ16" s="9"/>
      <c r="AK16" s="5"/>
    </row>
    <row r="17" spans="1:40" x14ac:dyDescent="0.3">
      <c r="A17" s="4" t="s">
        <v>26</v>
      </c>
      <c r="B17" s="9">
        <f>B14*C15-B15*C14</f>
        <v>49</v>
      </c>
      <c r="C17" s="9" t="s">
        <v>27</v>
      </c>
      <c r="D17" s="20">
        <f>1/B17</f>
        <v>2.0408163265306121E-2</v>
      </c>
      <c r="E17" s="9"/>
      <c r="F17" s="9"/>
      <c r="G17" s="9"/>
      <c r="H17" s="5"/>
      <c r="J17" s="4"/>
      <c r="K17" s="9"/>
      <c r="L17" s="9"/>
      <c r="M17" s="9"/>
      <c r="N17" s="9"/>
      <c r="O17" s="9"/>
      <c r="P17" s="9"/>
      <c r="Q17" s="5"/>
      <c r="U17" s="4"/>
      <c r="V17" s="9"/>
      <c r="W17" s="9"/>
      <c r="X17" s="9"/>
      <c r="Y17" s="9"/>
      <c r="Z17" s="9"/>
      <c r="AA17" s="9"/>
      <c r="AB17" s="5"/>
      <c r="AD17" s="4" t="s">
        <v>38</v>
      </c>
      <c r="AE17" s="11">
        <f>AF14</f>
        <v>6.0471882086167801</v>
      </c>
      <c r="AF17" s="11">
        <f>-AF13</f>
        <v>-5.1857142857142851</v>
      </c>
      <c r="AG17" s="9"/>
      <c r="AH17" s="9"/>
      <c r="AI17" s="9"/>
      <c r="AJ17" s="9"/>
      <c r="AK17" s="5"/>
    </row>
    <row r="18" spans="1:40" x14ac:dyDescent="0.3">
      <c r="A18" s="4" t="s">
        <v>28</v>
      </c>
      <c r="B18" s="23">
        <f>C15</f>
        <v>35</v>
      </c>
      <c r="C18" s="9">
        <f>-C14</f>
        <v>-14</v>
      </c>
      <c r="D18" s="9"/>
      <c r="E18" s="9"/>
      <c r="F18" s="9"/>
      <c r="G18" s="9"/>
      <c r="H18" s="5"/>
      <c r="J18" s="4" t="s">
        <v>26</v>
      </c>
      <c r="K18" s="11">
        <f>K15*L16-L15*K16</f>
        <v>19.696932864838175</v>
      </c>
      <c r="L18" s="9" t="s">
        <v>27</v>
      </c>
      <c r="M18" s="20">
        <f>1/K18</f>
        <v>5.0769325704772147E-2</v>
      </c>
      <c r="N18" s="9"/>
      <c r="O18" s="9"/>
      <c r="P18" s="9"/>
      <c r="Q18" s="5"/>
      <c r="U18" s="4" t="s">
        <v>25</v>
      </c>
      <c r="V18" s="11"/>
      <c r="W18" s="9"/>
      <c r="X18" s="9"/>
      <c r="Y18" s="9"/>
      <c r="Z18" s="9"/>
      <c r="AA18" s="9"/>
      <c r="AB18" s="5"/>
      <c r="AD18" s="4"/>
      <c r="AE18" s="11">
        <f>-AE14</f>
        <v>-5.1857142857142851</v>
      </c>
      <c r="AF18" s="9">
        <f>AE13</f>
        <v>7</v>
      </c>
      <c r="AG18" s="9"/>
      <c r="AH18" s="9"/>
      <c r="AI18" s="9"/>
      <c r="AJ18" s="9"/>
      <c r="AK18" s="5"/>
    </row>
    <row r="19" spans="1:40" x14ac:dyDescent="0.3">
      <c r="A19" s="4"/>
      <c r="B19" s="9">
        <f>-B15</f>
        <v>-14</v>
      </c>
      <c r="C19" s="11">
        <f>B14</f>
        <v>7</v>
      </c>
      <c r="D19" s="9"/>
      <c r="E19" s="9"/>
      <c r="F19" s="9"/>
      <c r="G19" s="9"/>
      <c r="H19" s="5"/>
      <c r="J19" s="4" t="s">
        <v>28</v>
      </c>
      <c r="K19" s="11">
        <f>L16</f>
        <v>4.7412607030939515</v>
      </c>
      <c r="L19" s="11">
        <f>-L15</f>
        <v>-3.6731310971457973</v>
      </c>
      <c r="M19" s="9"/>
      <c r="N19" s="9"/>
      <c r="O19" s="9"/>
      <c r="P19" s="9"/>
      <c r="Q19" s="5"/>
      <c r="U19" s="4" t="s">
        <v>26</v>
      </c>
      <c r="V19" s="9">
        <f>V15*W16-V16*W15</f>
        <v>49</v>
      </c>
      <c r="W19" s="9" t="s">
        <v>27</v>
      </c>
      <c r="X19" s="20">
        <f>1/V19</f>
        <v>2.0408163265306121E-2</v>
      </c>
      <c r="Y19" s="9"/>
      <c r="Z19" s="9"/>
      <c r="AA19" s="9"/>
      <c r="AB19" s="5"/>
      <c r="AD19" s="4"/>
      <c r="AE19" s="9"/>
      <c r="AF19" s="9"/>
      <c r="AG19" s="9"/>
      <c r="AH19" s="9"/>
      <c r="AI19" s="9"/>
      <c r="AJ19" s="9"/>
      <c r="AK19" s="5"/>
    </row>
    <row r="20" spans="1:40" x14ac:dyDescent="0.3">
      <c r="A20" s="4"/>
      <c r="B20" s="9"/>
      <c r="C20" s="9"/>
      <c r="D20" s="9"/>
      <c r="E20" s="9"/>
      <c r="F20" s="9"/>
      <c r="G20" s="9"/>
      <c r="H20" s="5"/>
      <c r="J20" s="4"/>
      <c r="K20" s="11">
        <f>-K16</f>
        <v>-3.6731310971457973</v>
      </c>
      <c r="L20" s="9">
        <f>K15</f>
        <v>7</v>
      </c>
      <c r="M20" s="9"/>
      <c r="N20" s="9"/>
      <c r="O20" s="9"/>
      <c r="P20" s="9"/>
      <c r="Q20" s="5"/>
      <c r="U20" s="4" t="s">
        <v>28</v>
      </c>
      <c r="V20" s="9"/>
      <c r="W20" s="23">
        <f>W16</f>
        <v>35</v>
      </c>
      <c r="X20" s="23">
        <f>-W15</f>
        <v>-14</v>
      </c>
      <c r="Y20" s="9"/>
      <c r="Z20" s="9"/>
      <c r="AA20" s="9"/>
      <c r="AB20" s="5"/>
      <c r="AD20" s="4" t="s">
        <v>29</v>
      </c>
      <c r="AE20" s="11" cm="1">
        <f t="array" ref="AE20:AF21">AE17:AF18*AG16</f>
        <v>0.391690631949075</v>
      </c>
      <c r="AF20" s="11">
        <v>-0.33589093568883405</v>
      </c>
      <c r="AG20" s="9"/>
      <c r="AH20" s="9"/>
      <c r="AI20" s="9"/>
      <c r="AJ20" s="9"/>
      <c r="AK20" s="5"/>
    </row>
    <row r="21" spans="1:40" x14ac:dyDescent="0.3">
      <c r="A21" s="4" t="s">
        <v>29</v>
      </c>
      <c r="B21" s="11" cm="1">
        <f t="array" ref="B21:C22">B18:C19*D17</f>
        <v>0.71428571428571419</v>
      </c>
      <c r="C21" s="11">
        <v>-0.2857142857142857</v>
      </c>
      <c r="D21" s="9"/>
      <c r="E21" s="9"/>
      <c r="F21" s="9"/>
      <c r="G21" s="9"/>
      <c r="H21" s="5"/>
      <c r="J21" s="4"/>
      <c r="K21" s="9"/>
      <c r="L21" s="9"/>
      <c r="M21" s="9"/>
      <c r="N21" s="9"/>
      <c r="O21" s="9"/>
      <c r="P21" s="9"/>
      <c r="Q21" s="5"/>
      <c r="U21" s="4"/>
      <c r="V21" s="9"/>
      <c r="W21" s="23">
        <f>-V16</f>
        <v>-14</v>
      </c>
      <c r="X21" s="23">
        <f>V15</f>
        <v>7</v>
      </c>
      <c r="Y21" s="9"/>
      <c r="Z21" s="9"/>
      <c r="AA21" s="9"/>
      <c r="AB21" s="5"/>
      <c r="AD21" s="4"/>
      <c r="AE21" s="11">
        <v>-0.33589093568883405</v>
      </c>
      <c r="AF21" s="11">
        <v>0.45340649721082282</v>
      </c>
      <c r="AG21" s="9"/>
      <c r="AH21" s="9"/>
      <c r="AI21" s="9"/>
      <c r="AJ21" s="9"/>
      <c r="AK21" s="5"/>
    </row>
    <row r="22" spans="1:40" x14ac:dyDescent="0.3">
      <c r="A22" s="4"/>
      <c r="B22" s="11">
        <v>-0.2857142857142857</v>
      </c>
      <c r="C22" s="11">
        <v>0.14285714285714285</v>
      </c>
      <c r="D22" s="9"/>
      <c r="E22" s="9"/>
      <c r="F22" s="9"/>
      <c r="G22" s="9"/>
      <c r="H22" s="5"/>
      <c r="J22" s="4" t="s">
        <v>29</v>
      </c>
      <c r="K22" s="11" cm="1">
        <f t="array" ref="K22:L23">K19:L20*M18</f>
        <v>0.24071060888661383</v>
      </c>
      <c r="L22" s="11">
        <v>-0.18648238902732206</v>
      </c>
      <c r="M22" s="9"/>
      <c r="N22" s="9"/>
      <c r="O22" s="9"/>
      <c r="P22" s="9"/>
      <c r="Q22" s="5"/>
      <c r="U22" s="4"/>
      <c r="V22" s="9"/>
      <c r="W22" s="9"/>
      <c r="X22" s="9"/>
      <c r="Y22" s="9"/>
      <c r="Z22" s="9"/>
      <c r="AA22" s="9"/>
      <c r="AB22" s="5"/>
      <c r="AD22" s="4"/>
      <c r="AE22" s="9"/>
      <c r="AF22" s="9"/>
      <c r="AG22" s="9"/>
      <c r="AH22" s="9"/>
      <c r="AI22" s="9"/>
      <c r="AJ22" s="9"/>
      <c r="AK22" s="5"/>
    </row>
    <row r="23" spans="1:40" x14ac:dyDescent="0.3">
      <c r="A23" s="4" t="s">
        <v>21</v>
      </c>
      <c r="B23" s="11" cm="1">
        <f t="array" ref="B23:B24">MMULT(_xlfn.ANCHORARRAY(B21),F14:F15)</f>
        <v>-0.70342134202105644</v>
      </c>
      <c r="C23" s="11" t="s">
        <v>49</v>
      </c>
      <c r="D23" s="9" t="s">
        <v>54</v>
      </c>
      <c r="E23" s="9" t="s">
        <v>55</v>
      </c>
      <c r="F23" s="11">
        <f>EXP(B23)</f>
        <v>0.49488921872253905</v>
      </c>
      <c r="G23" s="11"/>
      <c r="H23" s="5"/>
      <c r="I23" s="9"/>
      <c r="J23" s="4"/>
      <c r="K23" s="11">
        <v>-0.18648238902732206</v>
      </c>
      <c r="L23" s="11">
        <v>0.35538527993340502</v>
      </c>
      <c r="M23" s="9"/>
      <c r="N23" s="9"/>
      <c r="O23" s="9"/>
      <c r="P23" s="11"/>
      <c r="Q23" s="5"/>
      <c r="R23" s="9"/>
      <c r="S23" s="9"/>
      <c r="T23" s="9"/>
      <c r="U23" s="4" t="s">
        <v>29</v>
      </c>
      <c r="V23" s="11" cm="1">
        <f t="array" ref="V23:W24">W20:X21*X19</f>
        <v>0.71428571428571419</v>
      </c>
      <c r="W23" s="11">
        <v>-0.2857142857142857</v>
      </c>
      <c r="X23" s="9"/>
      <c r="Y23" s="9"/>
      <c r="Z23" s="9"/>
      <c r="AA23" s="9"/>
      <c r="AB23" s="5"/>
      <c r="AC23" s="9"/>
      <c r="AD23" s="4" t="s">
        <v>21</v>
      </c>
      <c r="AE23" s="11" cm="1">
        <f t="array" ref="AE23:AE24">MMULT(_xlfn.ANCHORARRAY(AE20),AI13:AI14)</f>
        <v>0.64888606917270542</v>
      </c>
      <c r="AF23" s="11" t="s">
        <v>39</v>
      </c>
      <c r="AG23" s="9" t="s">
        <v>40</v>
      </c>
      <c r="AH23" s="9"/>
      <c r="AI23" s="13" t="s">
        <v>14</v>
      </c>
      <c r="AJ23" s="13" t="s">
        <v>45</v>
      </c>
      <c r="AK23" s="5"/>
      <c r="AL23" s="9"/>
      <c r="AM23" s="9"/>
      <c r="AN23" s="9"/>
    </row>
    <row r="24" spans="1:40" x14ac:dyDescent="0.3">
      <c r="A24" s="4"/>
      <c r="B24" s="11">
        <v>0.36487674963804628</v>
      </c>
      <c r="C24" s="11" t="s">
        <v>37</v>
      </c>
      <c r="D24" s="11" t="s">
        <v>56</v>
      </c>
      <c r="E24" s="11"/>
      <c r="F24" s="9" t="s">
        <v>57</v>
      </c>
      <c r="G24" s="9"/>
      <c r="H24" s="5"/>
      <c r="I24" s="9"/>
      <c r="J24" s="4" t="s">
        <v>21</v>
      </c>
      <c r="K24" s="11" cm="1">
        <f t="array" ref="K24:K25">MMULT(_xlfn.ANCHORARRAY(K22),O15:O16)</f>
        <v>-0.25150890542438958</v>
      </c>
      <c r="L24" s="11" t="s">
        <v>49</v>
      </c>
      <c r="M24" s="11" t="s">
        <v>46</v>
      </c>
      <c r="N24" s="11" t="s">
        <v>50</v>
      </c>
      <c r="O24" s="11">
        <f>EXP(K24)</f>
        <v>0.77762653248464364</v>
      </c>
      <c r="P24" s="9"/>
      <c r="Q24" s="5"/>
      <c r="R24" s="9"/>
      <c r="S24" s="9"/>
      <c r="T24" s="9"/>
      <c r="U24" s="4"/>
      <c r="V24" s="11">
        <v>-0.2857142857142857</v>
      </c>
      <c r="W24" s="11">
        <v>0.14285714285714285</v>
      </c>
      <c r="X24" s="11"/>
      <c r="Y24" s="11"/>
      <c r="Z24" s="9"/>
      <c r="AA24" s="9"/>
      <c r="AB24" s="5"/>
      <c r="AC24" s="9"/>
      <c r="AD24" s="4"/>
      <c r="AE24" s="11">
        <v>0.52621387778354434</v>
      </c>
      <c r="AF24" s="11" t="s">
        <v>37</v>
      </c>
      <c r="AG24" s="11"/>
      <c r="AH24" s="11"/>
      <c r="AI24" s="9"/>
      <c r="AJ24" s="9"/>
      <c r="AK24" s="5"/>
      <c r="AL24" s="9"/>
      <c r="AM24" s="9"/>
      <c r="AN24" s="9"/>
    </row>
    <row r="25" spans="1:40" x14ac:dyDescent="0.3">
      <c r="A25" s="4"/>
      <c r="B25" s="9"/>
      <c r="C25" s="9"/>
      <c r="D25" s="9"/>
      <c r="E25" s="9"/>
      <c r="F25" s="9"/>
      <c r="G25" s="9"/>
      <c r="H25" s="5"/>
      <c r="I25" s="9"/>
      <c r="J25" s="4"/>
      <c r="K25" s="11">
        <v>0.5294903414330222</v>
      </c>
      <c r="L25" s="9" t="s">
        <v>37</v>
      </c>
      <c r="M25" s="9" t="s">
        <v>51</v>
      </c>
      <c r="N25" s="9"/>
      <c r="O25" s="9" t="s">
        <v>52</v>
      </c>
      <c r="P25" s="9"/>
      <c r="Q25" s="5"/>
      <c r="R25" s="9"/>
      <c r="S25" s="9"/>
      <c r="T25" s="9"/>
      <c r="U25" s="4" t="s">
        <v>21</v>
      </c>
      <c r="V25" s="11" cm="1">
        <f t="array" ref="V25:V26">MMULT(_xlfn.ANCHORARRAY(V23),Z15:Z16)</f>
        <v>1.7390747597288039</v>
      </c>
      <c r="W25" s="9" t="s">
        <v>19</v>
      </c>
      <c r="X25" s="9" t="s">
        <v>31</v>
      </c>
      <c r="Y25" s="9"/>
      <c r="Z25" s="13" t="s">
        <v>14</v>
      </c>
      <c r="AA25" s="12" t="s">
        <v>42</v>
      </c>
      <c r="AB25" s="5"/>
      <c r="AC25" s="9"/>
      <c r="AD25" s="4"/>
      <c r="AE25" s="9"/>
      <c r="AF25" s="9"/>
      <c r="AG25" s="9"/>
      <c r="AH25" s="9"/>
      <c r="AI25" s="9"/>
      <c r="AJ25" s="9"/>
      <c r="AK25" s="5"/>
      <c r="AL25" s="9"/>
      <c r="AM25" s="9"/>
      <c r="AN25" s="9"/>
    </row>
    <row r="26" spans="1:40" x14ac:dyDescent="0.3">
      <c r="A26" s="4"/>
      <c r="B26" s="9"/>
      <c r="C26" s="9"/>
      <c r="D26" s="9"/>
      <c r="E26" s="9"/>
      <c r="F26" s="9"/>
      <c r="G26" s="9"/>
      <c r="H26" s="5"/>
      <c r="I26" s="9"/>
      <c r="J26" s="4"/>
      <c r="K26" s="9"/>
      <c r="L26" s="9"/>
      <c r="M26" s="9"/>
      <c r="N26" s="12"/>
      <c r="O26" s="9"/>
      <c r="P26" s="9"/>
      <c r="Q26" s="5"/>
      <c r="R26" s="9"/>
      <c r="S26" s="9"/>
      <c r="T26" s="9"/>
      <c r="U26" s="4"/>
      <c r="V26" s="11">
        <v>-0.35018042932353222</v>
      </c>
      <c r="W26" s="9" t="s">
        <v>16</v>
      </c>
      <c r="X26" s="9"/>
      <c r="Y26" s="9"/>
      <c r="Z26" s="9"/>
      <c r="AA26" s="9"/>
      <c r="AB26" s="5"/>
      <c r="AC26" s="9"/>
      <c r="AD26" s="4"/>
      <c r="AE26" s="9"/>
      <c r="AF26" s="9"/>
      <c r="AG26" s="9"/>
      <c r="AH26" s="9"/>
      <c r="AI26" s="9"/>
      <c r="AJ26" s="9"/>
      <c r="AK26" s="5"/>
      <c r="AL26" s="9"/>
      <c r="AM26" s="9"/>
      <c r="AN26" s="9"/>
    </row>
    <row r="27" spans="1:40" x14ac:dyDescent="0.3">
      <c r="A27" s="4"/>
      <c r="B27" s="9"/>
      <c r="C27" s="9"/>
      <c r="D27" s="9"/>
      <c r="E27" s="9"/>
      <c r="F27" s="9"/>
      <c r="G27" s="9"/>
      <c r="H27" s="5"/>
      <c r="I27" s="9"/>
      <c r="J27" s="4"/>
      <c r="K27" s="9"/>
      <c r="L27" s="9"/>
      <c r="M27" s="9"/>
      <c r="N27" s="9"/>
      <c r="O27" s="9"/>
      <c r="P27" s="9"/>
      <c r="Q27" s="5"/>
      <c r="R27" s="9"/>
      <c r="S27" s="9"/>
      <c r="T27" s="9"/>
      <c r="U27" s="4"/>
      <c r="V27" s="9"/>
      <c r="W27" s="9"/>
      <c r="X27" s="9"/>
      <c r="Y27" s="9"/>
      <c r="Z27" s="9"/>
      <c r="AA27" s="9"/>
      <c r="AB27" s="5"/>
      <c r="AC27" s="9"/>
      <c r="AD27" s="4"/>
      <c r="AE27" s="9"/>
      <c r="AF27" s="9"/>
      <c r="AG27" s="9"/>
      <c r="AH27" s="9"/>
      <c r="AI27" s="9"/>
      <c r="AJ27" s="9"/>
      <c r="AK27" s="5"/>
      <c r="AL27" s="9"/>
      <c r="AM27" s="9"/>
      <c r="AN27" s="9"/>
    </row>
    <row r="28" spans="1:40" x14ac:dyDescent="0.3">
      <c r="A28" s="4" t="s">
        <v>30</v>
      </c>
      <c r="B28" s="11">
        <f>$F$23*EXP($B$24*B8)</f>
        <v>0.59393644089668418</v>
      </c>
      <c r="C28" s="11">
        <f t="shared" ref="C28:H28" si="11">$F$23*EXP($B$24*C8)</f>
        <v>0.71280699291773519</v>
      </c>
      <c r="D28" s="11">
        <f t="shared" si="11"/>
        <v>0.85546831978408211</v>
      </c>
      <c r="E28" s="11">
        <f t="shared" si="11"/>
        <v>1.0266819116891863</v>
      </c>
      <c r="F28" s="11">
        <f t="shared" si="11"/>
        <v>1.232162224377646</v>
      </c>
      <c r="G28" s="11">
        <f t="shared" si="11"/>
        <v>1.4787674058514919</v>
      </c>
      <c r="H28" s="8">
        <f t="shared" si="11"/>
        <v>1.7747281951556824</v>
      </c>
      <c r="I28" s="9"/>
      <c r="J28" s="4" t="s">
        <v>30</v>
      </c>
      <c r="K28" s="11">
        <f>$O$24*POWER(K8,$K$25)</f>
        <v>0.53873922232880733</v>
      </c>
      <c r="L28" s="11">
        <f t="shared" ref="L28:Q28" si="12">$O$24*POWER(L8,$K$25)</f>
        <v>0.77762653248464364</v>
      </c>
      <c r="M28" s="11">
        <f t="shared" si="12"/>
        <v>0.96385053131813736</v>
      </c>
      <c r="N28" s="11">
        <f t="shared" si="12"/>
        <v>1.1224410604636166</v>
      </c>
      <c r="O28" s="11">
        <f t="shared" si="12"/>
        <v>1.2632126359643088</v>
      </c>
      <c r="P28" s="11">
        <f t="shared" si="12"/>
        <v>1.3912403542152991</v>
      </c>
      <c r="Q28" s="8">
        <f>$O$24*POWER(Q8,$K$25)</f>
        <v>1.5095581415260355</v>
      </c>
      <c r="R28" s="9"/>
      <c r="S28" s="9"/>
      <c r="T28" s="9"/>
      <c r="U28" s="4" t="s">
        <v>30</v>
      </c>
      <c r="V28" s="11">
        <f>1/($V$25+$V$26*V9)</f>
        <v>0.63939250752451426</v>
      </c>
      <c r="W28" s="11">
        <f t="shared" ref="W28:AB28" si="13">1/($V$25+$V$26*W9)</f>
        <v>0.719997179128959</v>
      </c>
      <c r="X28" s="11">
        <f t="shared" si="13"/>
        <v>0.82385616182184251</v>
      </c>
      <c r="Y28" s="11">
        <f t="shared" si="13"/>
        <v>0.96272900454935484</v>
      </c>
      <c r="Z28" s="11">
        <f t="shared" si="13"/>
        <v>1.1579117336919682</v>
      </c>
      <c r="AA28" s="11">
        <f t="shared" si="13"/>
        <v>1.4523622176950182</v>
      </c>
      <c r="AB28" s="8">
        <f t="shared" si="13"/>
        <v>1.9476348869689566</v>
      </c>
      <c r="AC28" s="9"/>
      <c r="AD28" s="4" t="s">
        <v>30</v>
      </c>
      <c r="AE28" s="11">
        <f>B4/($AE$23+$AE$24*B4)</f>
        <v>0.54824981724492583</v>
      </c>
      <c r="AF28" s="11">
        <f t="shared" ref="AF28:AK28" si="14">C4/($AE$23+$AE$24*C4)</f>
        <v>0.85099144340037236</v>
      </c>
      <c r="AG28" s="11">
        <f t="shared" si="14"/>
        <v>1.0429653861068413</v>
      </c>
      <c r="AH28" s="11">
        <f t="shared" si="14"/>
        <v>1.1755620691002662</v>
      </c>
      <c r="AI28" s="11">
        <f t="shared" si="14"/>
        <v>1.2726397756956733</v>
      </c>
      <c r="AJ28" s="11">
        <f t="shared" si="14"/>
        <v>1.3467845973819346</v>
      </c>
      <c r="AK28" s="8">
        <f t="shared" si="14"/>
        <v>1.4052643217117529</v>
      </c>
      <c r="AL28" s="9"/>
      <c r="AM28" s="9"/>
      <c r="AN28" s="9"/>
    </row>
    <row r="29" spans="1:40" x14ac:dyDescent="0.3">
      <c r="A29" s="4" t="s">
        <v>43</v>
      </c>
      <c r="B29" s="11">
        <f>$B$23+$B$24*B8</f>
        <v>-0.5209829672020333</v>
      </c>
      <c r="C29" s="11">
        <f t="shared" ref="C29:H29" si="15">$B$23+$B$24*C8</f>
        <v>-0.33854459238301016</v>
      </c>
      <c r="D29" s="11">
        <f t="shared" si="15"/>
        <v>-0.15610621756398702</v>
      </c>
      <c r="E29" s="11">
        <f t="shared" si="15"/>
        <v>2.6332157255036126E-2</v>
      </c>
      <c r="F29" s="11">
        <f t="shared" si="15"/>
        <v>0.20877053207405927</v>
      </c>
      <c r="G29" s="11">
        <f t="shared" si="15"/>
        <v>0.39120890689308241</v>
      </c>
      <c r="H29" s="8">
        <f t="shared" si="15"/>
        <v>0.57364728171210544</v>
      </c>
      <c r="I29" s="9"/>
      <c r="J29" s="4" t="s">
        <v>43</v>
      </c>
      <c r="K29" s="11">
        <f>$K$24+$K$25*K10</f>
        <v>-0.61852364272241167</v>
      </c>
      <c r="L29" s="11">
        <f t="shared" ref="L29:Q29" si="16">$K$24+$K$25*L10</f>
        <v>-0.25150890542438958</v>
      </c>
      <c r="M29" s="11">
        <f t="shared" si="16"/>
        <v>-3.6819046893020374E-2</v>
      </c>
      <c r="N29" s="11">
        <f t="shared" si="16"/>
        <v>0.11550583187363256</v>
      </c>
      <c r="O29" s="11">
        <f t="shared" si="16"/>
        <v>0.23365818704757063</v>
      </c>
      <c r="P29" s="11">
        <f t="shared" si="16"/>
        <v>0.3301956904050018</v>
      </c>
      <c r="Q29" s="8">
        <f t="shared" si="16"/>
        <v>0.41181698649886928</v>
      </c>
      <c r="R29" s="9"/>
      <c r="S29" s="9"/>
      <c r="T29" s="9"/>
      <c r="U29" s="4" t="s">
        <v>43</v>
      </c>
      <c r="V29" s="11">
        <f>$V$25+$V$26*V9</f>
        <v>1.5639845450670378</v>
      </c>
      <c r="W29" s="11">
        <f t="shared" ref="W29:AB29" si="17">$V$25+$V$26*W9</f>
        <v>1.3888943304052717</v>
      </c>
      <c r="X29" s="11">
        <f t="shared" si="17"/>
        <v>1.2138041157435056</v>
      </c>
      <c r="Y29" s="11">
        <f t="shared" si="17"/>
        <v>1.0387139010817394</v>
      </c>
      <c r="Z29" s="11">
        <f t="shared" si="17"/>
        <v>0.86362368641997334</v>
      </c>
      <c r="AA29" s="11">
        <f t="shared" si="17"/>
        <v>0.68853347175820723</v>
      </c>
      <c r="AB29" s="8">
        <f t="shared" si="17"/>
        <v>0.51344325709644112</v>
      </c>
      <c r="AC29" s="9"/>
      <c r="AD29" s="4" t="s">
        <v>43</v>
      </c>
      <c r="AE29" s="11">
        <f>$AE$23+$AE$24*AE8</f>
        <v>1.7013138247397941</v>
      </c>
      <c r="AF29" s="11">
        <f t="shared" ref="AF29:AK29" si="18">$AE$23+$AE$24*AF8</f>
        <v>1.1750999469562498</v>
      </c>
      <c r="AG29" s="11">
        <f t="shared" si="18"/>
        <v>0.99969532102840164</v>
      </c>
      <c r="AH29" s="11">
        <f t="shared" si="18"/>
        <v>0.91199300806447758</v>
      </c>
      <c r="AI29" s="11">
        <f t="shared" si="18"/>
        <v>0.85937162028612313</v>
      </c>
      <c r="AJ29" s="11">
        <f t="shared" si="18"/>
        <v>0.82429069510055353</v>
      </c>
      <c r="AK29" s="8">
        <f t="shared" si="18"/>
        <v>0.79923289139657516</v>
      </c>
      <c r="AL29" s="9"/>
      <c r="AM29" s="9"/>
      <c r="AN29" s="9"/>
    </row>
    <row r="30" spans="1:40" x14ac:dyDescent="0.3">
      <c r="A30" s="4" t="s">
        <v>58</v>
      </c>
      <c r="B30" s="11">
        <f>B10-B29</f>
        <v>9.0200051109579071E-2</v>
      </c>
      <c r="C30" s="11">
        <f t="shared" ref="C30:H30" si="19">C10-C29</f>
        <v>-1.8130351555722291E-2</v>
      </c>
      <c r="D30" s="11">
        <f t="shared" si="19"/>
        <v>-3.0223360627506468E-2</v>
      </c>
      <c r="E30" s="11">
        <f t="shared" si="19"/>
        <v>-4.6534864572555595E-2</v>
      </c>
      <c r="F30" s="11">
        <f t="shared" si="19"/>
        <v>-9.5441846767055999E-2</v>
      </c>
      <c r="G30" s="11">
        <f t="shared" si="19"/>
        <v>8.3318088294126458E-4</v>
      </c>
      <c r="H30" s="8">
        <f t="shared" si="19"/>
        <v>9.929719153032035E-2</v>
      </c>
      <c r="I30" s="9"/>
      <c r="J30" s="4" t="s">
        <v>44</v>
      </c>
      <c r="K30" s="11">
        <f>K11-K29</f>
        <v>0.18774072662995744</v>
      </c>
      <c r="L30" s="11">
        <f t="shared" ref="L30:Q30" si="20">L11-L29</f>
        <v>-0.10516603851434286</v>
      </c>
      <c r="M30" s="11">
        <f t="shared" si="20"/>
        <v>-0.14951053129847311</v>
      </c>
      <c r="N30" s="11">
        <f t="shared" si="20"/>
        <v>-0.13570853919115203</v>
      </c>
      <c r="O30" s="11">
        <f t="shared" si="20"/>
        <v>-0.12032950174056736</v>
      </c>
      <c r="P30" s="11">
        <f t="shared" si="20"/>
        <v>6.1846397371021877E-2</v>
      </c>
      <c r="Q30" s="8">
        <f t="shared" si="20"/>
        <v>0.26112748674355651</v>
      </c>
      <c r="R30" s="9"/>
      <c r="S30" s="9"/>
      <c r="T30" s="9"/>
      <c r="U30" s="4" t="s">
        <v>44</v>
      </c>
      <c r="V30" s="11">
        <f>V11-V29</f>
        <v>-2.5523006605499443E-2</v>
      </c>
      <c r="W30" s="11">
        <f t="shared" ref="W30:AB30" si="21">W11-W29</f>
        <v>3.9677098166156943E-2</v>
      </c>
      <c r="X30" s="11">
        <f t="shared" si="21"/>
        <v>-8.9848386350717124E-3</v>
      </c>
      <c r="Y30" s="11">
        <f t="shared" si="21"/>
        <v>-1.8305737816433298E-2</v>
      </c>
      <c r="Z30" s="11">
        <f t="shared" si="21"/>
        <v>2.9233456437169458E-2</v>
      </c>
      <c r="AA30" s="11">
        <f t="shared" si="21"/>
        <v>-1.285779608253157E-2</v>
      </c>
      <c r="AB30" s="8">
        <f t="shared" si="21"/>
        <v>-3.2391754637880465E-3</v>
      </c>
      <c r="AC30" s="9"/>
      <c r="AD30" s="4" t="s">
        <v>44</v>
      </c>
      <c r="AE30" s="11">
        <f>AE9-AE29</f>
        <v>-0.16285228627825576</v>
      </c>
      <c r="AF30" s="11">
        <f t="shared" ref="AF30:AK30" si="22">AF9-AF29</f>
        <v>0.25347148161517885</v>
      </c>
      <c r="AG30" s="11">
        <f t="shared" si="22"/>
        <v>0.2051239560800322</v>
      </c>
      <c r="AH30" s="11">
        <f t="shared" si="22"/>
        <v>0.10841515520082856</v>
      </c>
      <c r="AI30" s="11">
        <f t="shared" si="22"/>
        <v>3.3485522571019666E-2</v>
      </c>
      <c r="AJ30" s="11">
        <f t="shared" si="22"/>
        <v>-0.14861501942487787</v>
      </c>
      <c r="AK30" s="8">
        <f t="shared" si="22"/>
        <v>-0.28902880976392209</v>
      </c>
      <c r="AL30" s="9"/>
      <c r="AM30" s="9"/>
      <c r="AN30" s="9"/>
    </row>
    <row r="31" spans="1:40" x14ac:dyDescent="0.3">
      <c r="A31" s="18" t="s">
        <v>59</v>
      </c>
      <c r="B31" s="20">
        <f>B30*B30</f>
        <v>8.1360492201706762E-3</v>
      </c>
      <c r="C31" s="20">
        <f t="shared" ref="C31:H31" si="23">C30*C30</f>
        <v>3.2870964753408169E-4</v>
      </c>
      <c r="D31" s="20">
        <f t="shared" si="23"/>
        <v>9.1345152762030814E-4</v>
      </c>
      <c r="E31" s="20">
        <f t="shared" si="23"/>
        <v>2.1654936207860897E-3</v>
      </c>
      <c r="F31" s="20">
        <f t="shared" si="23"/>
        <v>9.1091461143061984E-3</v>
      </c>
      <c r="G31" s="20">
        <f t="shared" si="23"/>
        <v>6.9419038369878525E-7</v>
      </c>
      <c r="H31" s="14">
        <f t="shared" si="23"/>
        <v>9.8599322458091231E-3</v>
      </c>
      <c r="I31" s="9"/>
      <c r="J31" s="18" t="s">
        <v>41</v>
      </c>
      <c r="K31" s="20">
        <f>K30*K30</f>
        <v>3.5246580435544413E-2</v>
      </c>
      <c r="L31" s="20">
        <f t="shared" ref="L31:Q31" si="24">L30*L30</f>
        <v>1.1059895656800246E-2</v>
      </c>
      <c r="M31" s="20">
        <f t="shared" si="24"/>
        <v>2.2353398969151707E-2</v>
      </c>
      <c r="N31" s="20">
        <f t="shared" si="24"/>
        <v>1.8416807609396447E-2</v>
      </c>
      <c r="O31" s="20">
        <f t="shared" si="24"/>
        <v>1.4479188989133205E-2</v>
      </c>
      <c r="P31" s="20">
        <f t="shared" si="24"/>
        <v>3.8249768677743419E-3</v>
      </c>
      <c r="Q31" s="14">
        <f t="shared" si="24"/>
        <v>6.8187564333006281E-2</v>
      </c>
      <c r="R31" s="9"/>
      <c r="S31" s="9"/>
      <c r="T31" s="9"/>
      <c r="U31" s="18" t="s">
        <v>41</v>
      </c>
      <c r="V31" s="20">
        <f>V30*V30</f>
        <v>6.514238661843682E-4</v>
      </c>
      <c r="W31" s="20">
        <f t="shared" ref="W31:AB31" si="25">W30*W30</f>
        <v>1.5742721188868546E-3</v>
      </c>
      <c r="X31" s="20">
        <f t="shared" si="25"/>
        <v>8.0727325298277317E-5</v>
      </c>
      <c r="Y31" s="20">
        <f t="shared" si="25"/>
        <v>3.3510003700399613E-4</v>
      </c>
      <c r="Z31" s="20">
        <f t="shared" si="25"/>
        <v>8.5459497526388449E-4</v>
      </c>
      <c r="AA31" s="20">
        <f t="shared" si="25"/>
        <v>1.6532292009996418E-4</v>
      </c>
      <c r="AB31" s="14">
        <f t="shared" si="25"/>
        <v>1.0492257685206507E-5</v>
      </c>
      <c r="AC31" s="9"/>
      <c r="AD31" s="18" t="s">
        <v>41</v>
      </c>
      <c r="AE31" s="20">
        <f>AE30*AE30</f>
        <v>2.652086714605497E-2</v>
      </c>
      <c r="AF31" s="20">
        <f t="shared" ref="AF31:AK31" si="26">AF30*AF30</f>
        <v>6.4247791992193951E-2</v>
      </c>
      <c r="AG31" s="20">
        <f t="shared" si="26"/>
        <v>4.2075837357922981E-2</v>
      </c>
      <c r="AH31" s="20">
        <f t="shared" si="26"/>
        <v>1.1753845877219744E-2</v>
      </c>
      <c r="AI31" s="20">
        <f t="shared" si="26"/>
        <v>1.1212802218542675E-3</v>
      </c>
      <c r="AJ31" s="20">
        <f t="shared" si="26"/>
        <v>2.2086423998656828E-2</v>
      </c>
      <c r="AK31" s="14">
        <f t="shared" si="26"/>
        <v>8.3537652873549459E-2</v>
      </c>
      <c r="AL31" s="9"/>
      <c r="AM31" s="9"/>
      <c r="AN31" s="9"/>
    </row>
    <row r="32" spans="1:40" ht="15" thickBot="1" x14ac:dyDescent="0.35">
      <c r="A32" s="19" t="s">
        <v>18</v>
      </c>
      <c r="B32" s="21">
        <f>SUM(B31:H31)</f>
        <v>3.0513476566610173E-2</v>
      </c>
      <c r="C32" s="6"/>
      <c r="D32" s="6"/>
      <c r="E32" s="6"/>
      <c r="F32" s="6"/>
      <c r="G32" s="6"/>
      <c r="H32" s="7"/>
      <c r="I32" s="9"/>
      <c r="J32" s="19" t="s">
        <v>18</v>
      </c>
      <c r="K32" s="6">
        <f>SUM(K31:Q31)</f>
        <v>0.17356841286080665</v>
      </c>
      <c r="L32" s="6"/>
      <c r="M32" s="6"/>
      <c r="N32" s="6"/>
      <c r="O32" s="6"/>
      <c r="P32" s="6"/>
      <c r="Q32" s="7"/>
      <c r="R32" s="9"/>
      <c r="S32" s="9"/>
      <c r="T32" s="9"/>
      <c r="U32" s="19" t="s">
        <v>18</v>
      </c>
      <c r="V32" s="6">
        <f>SUM(V31:AB31)</f>
        <v>3.671933500422552E-3</v>
      </c>
      <c r="W32" s="6"/>
      <c r="X32" s="6"/>
      <c r="Y32" s="6"/>
      <c r="Z32" s="6"/>
      <c r="AA32" s="6"/>
      <c r="AB32" s="7"/>
      <c r="AC32" s="9"/>
      <c r="AD32" s="19" t="s">
        <v>18</v>
      </c>
      <c r="AE32" s="6">
        <f>SUM(AE31:AK31)</f>
        <v>0.25134369946745216</v>
      </c>
      <c r="AF32" s="6"/>
      <c r="AG32" s="6"/>
      <c r="AH32" s="6"/>
      <c r="AI32" s="6"/>
      <c r="AJ32" s="6"/>
      <c r="AK32" s="7"/>
      <c r="AL32" s="9"/>
      <c r="AM32" s="9"/>
      <c r="AN32" s="9"/>
    </row>
    <row r="33" spans="1:40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3">
      <c r="AK34" s="9"/>
      <c r="AL34" s="9"/>
      <c r="AM34" s="9"/>
    </row>
    <row r="35" spans="1:40" x14ac:dyDescent="0.3">
      <c r="A35" t="s">
        <v>60</v>
      </c>
    </row>
    <row r="36" spans="1:40" x14ac:dyDescent="0.3">
      <c r="A36" t="s">
        <v>61</v>
      </c>
      <c r="U36" s="9"/>
    </row>
    <row r="40" spans="1:40" x14ac:dyDescent="0.3">
      <c r="S40" s="9"/>
    </row>
    <row r="43" spans="1:40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x14ac:dyDescent="0.3">
      <c r="A44" s="9"/>
      <c r="B44" s="9"/>
      <c r="C44" s="9"/>
      <c r="D44" s="9"/>
      <c r="E44" s="9"/>
      <c r="F44" s="9"/>
      <c r="G44" s="9"/>
      <c r="H44" s="9"/>
      <c r="I44" s="1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3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3"/>
      <c r="Y45" s="9"/>
      <c r="Z45" s="13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x14ac:dyDescent="0.3">
      <c r="A46" s="9"/>
      <c r="B46" s="10"/>
      <c r="C46" s="10"/>
      <c r="D46" s="10"/>
      <c r="E46" s="10"/>
      <c r="F46" s="10"/>
      <c r="G46" s="10"/>
      <c r="H46" s="10"/>
      <c r="I46" s="9"/>
      <c r="J46" s="9"/>
      <c r="K46" s="10"/>
      <c r="L46" s="10"/>
      <c r="M46" s="10"/>
      <c r="N46" s="10"/>
      <c r="O46" s="10"/>
      <c r="P46" s="10"/>
      <c r="Q46" s="10"/>
      <c r="R46" s="9"/>
      <c r="S46" s="9"/>
      <c r="T46" s="9"/>
      <c r="U46" s="9"/>
      <c r="V46" s="10"/>
      <c r="W46" s="10"/>
      <c r="X46" s="10"/>
      <c r="Y46" s="10"/>
      <c r="Z46" s="10"/>
      <c r="AA46" s="10"/>
      <c r="AB46" s="10"/>
      <c r="AC46" s="9"/>
      <c r="AD46" s="9"/>
      <c r="AE46" s="10"/>
      <c r="AF46" s="10"/>
      <c r="AG46" s="10"/>
      <c r="AH46" s="10"/>
      <c r="AI46" s="10"/>
      <c r="AJ46" s="10"/>
      <c r="AK46" s="10"/>
      <c r="AL46" s="9"/>
      <c r="AM46" s="9"/>
      <c r="AN46" s="9"/>
    </row>
    <row r="47" spans="1:40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x14ac:dyDescent="0.3">
      <c r="A48" s="9"/>
      <c r="B48" s="11"/>
      <c r="C48" s="11"/>
      <c r="D48" s="11"/>
      <c r="E48" s="11"/>
      <c r="F48" s="11"/>
      <c r="G48" s="11"/>
      <c r="H48" s="11"/>
      <c r="I48" s="9"/>
      <c r="J48" s="9"/>
      <c r="K48" s="11"/>
      <c r="L48" s="11"/>
      <c r="M48" s="11"/>
      <c r="N48" s="11"/>
      <c r="O48" s="11"/>
      <c r="P48" s="11"/>
      <c r="Q48" s="11"/>
      <c r="R48" s="9"/>
      <c r="S48" s="9"/>
      <c r="T48" s="9"/>
      <c r="U48" s="9"/>
      <c r="V48" s="11"/>
      <c r="W48" s="11"/>
      <c r="X48" s="11"/>
      <c r="Y48" s="11"/>
      <c r="Z48" s="11"/>
      <c r="AA48" s="11"/>
      <c r="AB48" s="11"/>
      <c r="AC48" s="9"/>
      <c r="AD48" s="9"/>
      <c r="AE48" s="11"/>
      <c r="AF48" s="11"/>
      <c r="AG48" s="11"/>
      <c r="AH48" s="11"/>
      <c r="AI48" s="11"/>
      <c r="AJ48" s="11"/>
      <c r="AK48" s="11"/>
      <c r="AL48" s="9"/>
      <c r="AM48" s="9"/>
      <c r="AN48" s="9"/>
    </row>
    <row r="49" spans="1:40" x14ac:dyDescent="0.3">
      <c r="A49" s="9"/>
      <c r="B49" s="11"/>
      <c r="C49" s="11"/>
      <c r="D49" s="11"/>
      <c r="E49" s="11"/>
      <c r="F49" s="11"/>
      <c r="G49" s="11"/>
      <c r="H49" s="11"/>
      <c r="I49" s="9"/>
      <c r="J49" s="9"/>
      <c r="K49" s="11"/>
      <c r="L49" s="11"/>
      <c r="M49" s="11"/>
      <c r="N49" s="11"/>
      <c r="O49" s="11"/>
      <c r="P49" s="11"/>
      <c r="Q49" s="11"/>
      <c r="R49" s="9"/>
      <c r="S49" s="9"/>
      <c r="T49" s="9"/>
      <c r="U49" s="9"/>
      <c r="V49" s="11"/>
      <c r="W49" s="11"/>
      <c r="X49" s="11"/>
      <c r="Y49" s="11"/>
      <c r="Z49" s="11"/>
      <c r="AA49" s="11"/>
      <c r="AB49" s="11"/>
      <c r="AC49" s="9"/>
      <c r="AD49" s="9"/>
      <c r="AE49" s="11"/>
      <c r="AF49" s="11"/>
      <c r="AG49" s="11"/>
      <c r="AH49" s="11"/>
      <c r="AI49" s="11"/>
      <c r="AJ49" s="11"/>
      <c r="AK49" s="11"/>
      <c r="AL49" s="9"/>
      <c r="AM49" s="9"/>
      <c r="AN49" s="9"/>
    </row>
    <row r="50" spans="1:40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x14ac:dyDescent="0.3">
      <c r="A51" s="9"/>
      <c r="B51" s="11"/>
      <c r="C51" s="9"/>
      <c r="D51" s="9"/>
      <c r="E51" s="9"/>
      <c r="F51" s="9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9"/>
      <c r="S51" s="9"/>
      <c r="T51" s="9"/>
      <c r="U51" s="9"/>
      <c r="V51" s="11"/>
      <c r="W51" s="9"/>
      <c r="X51" s="9"/>
      <c r="Y51" s="9"/>
      <c r="Z51" s="9"/>
      <c r="AA51" s="9"/>
      <c r="AB51" s="9"/>
      <c r="AC51" s="9"/>
      <c r="AD51" s="9"/>
      <c r="AE51" s="11"/>
      <c r="AF51" s="9"/>
      <c r="AG51" s="9"/>
      <c r="AH51" s="9"/>
      <c r="AI51" s="9"/>
      <c r="AJ51" s="9"/>
      <c r="AK51" s="9"/>
      <c r="AL51" s="9"/>
      <c r="AM51" s="9"/>
      <c r="AN51" s="9"/>
    </row>
    <row r="52" spans="1:40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x14ac:dyDescent="0.3">
      <c r="A53" s="9"/>
      <c r="B53" s="11"/>
      <c r="C53" s="9"/>
      <c r="D53" s="9"/>
      <c r="E53" s="9"/>
      <c r="F53" s="9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9"/>
      <c r="S53" s="9"/>
      <c r="T53" s="9"/>
      <c r="U53" s="9"/>
      <c r="V53" s="11"/>
      <c r="W53" s="9"/>
      <c r="X53" s="9"/>
      <c r="Y53" s="9"/>
      <c r="Z53" s="9"/>
      <c r="AA53" s="9"/>
      <c r="AB53" s="9"/>
      <c r="AC53" s="9"/>
      <c r="AD53" s="9"/>
      <c r="AE53" s="11"/>
      <c r="AF53" s="9"/>
      <c r="AG53" s="9"/>
      <c r="AH53" s="9"/>
      <c r="AI53" s="9"/>
      <c r="AJ53" s="9"/>
      <c r="AK53" s="9"/>
      <c r="AL53" s="9"/>
      <c r="AM53" s="9"/>
      <c r="AN53" s="9"/>
    </row>
    <row r="54" spans="1:40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x14ac:dyDescent="0.3">
      <c r="A55" s="9"/>
      <c r="B55" s="11"/>
      <c r="C55" s="9"/>
      <c r="D55" s="9"/>
      <c r="E55" s="9"/>
      <c r="F55" s="9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9"/>
      <c r="S55" s="9"/>
      <c r="T55" s="9"/>
      <c r="U55" s="9"/>
      <c r="V55" s="11"/>
      <c r="W55" s="9"/>
      <c r="X55" s="9"/>
      <c r="Y55" s="9"/>
      <c r="Z55" s="9"/>
      <c r="AA55" s="9"/>
      <c r="AB55" s="9"/>
      <c r="AC55" s="9"/>
      <c r="AD55" s="9"/>
      <c r="AE55" s="11"/>
      <c r="AF55" s="9"/>
      <c r="AG55" s="9"/>
      <c r="AH55" s="9"/>
      <c r="AI55" s="9"/>
      <c r="AJ55" s="9"/>
      <c r="AK55" s="9"/>
      <c r="AL55" s="9"/>
      <c r="AM55" s="9"/>
      <c r="AN55" s="9"/>
    </row>
    <row r="56" spans="1:40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x14ac:dyDescent="0.3">
      <c r="A60" s="9"/>
      <c r="B60" s="11"/>
      <c r="C60" s="11"/>
      <c r="D60" s="9"/>
      <c r="E60" s="9"/>
      <c r="F60" s="9"/>
      <c r="G60" s="11"/>
      <c r="H60" s="9"/>
      <c r="I60" s="9"/>
      <c r="J60" s="9"/>
      <c r="K60" s="11"/>
      <c r="L60" s="11"/>
      <c r="M60" s="9"/>
      <c r="N60" s="9"/>
      <c r="O60" s="9"/>
      <c r="P60" s="11"/>
      <c r="Q60" s="9"/>
      <c r="R60" s="9"/>
      <c r="S60" s="9"/>
      <c r="T60" s="9"/>
      <c r="U60" s="9"/>
      <c r="V60" s="11"/>
      <c r="W60" s="11"/>
      <c r="X60" s="9"/>
      <c r="Y60" s="9"/>
      <c r="Z60" s="9"/>
      <c r="AA60" s="9"/>
      <c r="AB60" s="9"/>
      <c r="AC60" s="9"/>
      <c r="AD60" s="9"/>
      <c r="AE60" s="11"/>
      <c r="AF60" s="11"/>
      <c r="AG60" s="9"/>
      <c r="AH60" s="9"/>
      <c r="AI60" s="9"/>
      <c r="AJ60" s="9"/>
      <c r="AK60" s="9"/>
      <c r="AL60" s="9"/>
      <c r="AM60" s="9"/>
      <c r="AN60" s="9"/>
    </row>
    <row r="61" spans="1:40" x14ac:dyDescent="0.3">
      <c r="A61" s="9"/>
      <c r="B61" s="11"/>
      <c r="C61" s="11"/>
      <c r="D61" s="11"/>
      <c r="E61" s="11"/>
      <c r="F61" s="9"/>
      <c r="G61" s="9"/>
      <c r="H61" s="9"/>
      <c r="I61" s="9"/>
      <c r="J61" s="9"/>
      <c r="K61" s="11"/>
      <c r="L61" s="11"/>
      <c r="M61" s="11"/>
      <c r="N61" s="11"/>
      <c r="O61" s="9"/>
      <c r="P61" s="9"/>
      <c r="Q61" s="9"/>
      <c r="R61" s="9"/>
      <c r="S61" s="9"/>
      <c r="T61" s="9"/>
      <c r="U61" s="9"/>
      <c r="V61" s="11"/>
      <c r="W61" s="11"/>
      <c r="X61" s="11"/>
      <c r="Y61" s="11"/>
      <c r="Z61" s="9"/>
      <c r="AA61" s="9"/>
      <c r="AB61" s="9"/>
      <c r="AC61" s="9"/>
      <c r="AD61" s="9"/>
      <c r="AE61" s="11"/>
      <c r="AF61" s="11"/>
      <c r="AG61" s="11"/>
      <c r="AH61" s="11"/>
      <c r="AI61" s="9"/>
      <c r="AJ61" s="9"/>
      <c r="AK61" s="9"/>
      <c r="AL61" s="9"/>
      <c r="AM61" s="9"/>
      <c r="AN61" s="9"/>
    </row>
    <row r="62" spans="1:40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spans="1:40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2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spans="1:40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x14ac:dyDescent="0.3">
      <c r="A65" s="9"/>
      <c r="B65" s="10"/>
      <c r="C65" s="10"/>
      <c r="D65" s="10"/>
      <c r="E65" s="10"/>
      <c r="F65" s="10"/>
      <c r="G65" s="10"/>
      <c r="H65" s="10"/>
      <c r="I65" s="9"/>
      <c r="J65" s="9"/>
      <c r="K65" s="10"/>
      <c r="L65" s="10"/>
      <c r="M65" s="10"/>
      <c r="N65" s="10"/>
      <c r="O65" s="10"/>
      <c r="P65" s="10"/>
      <c r="Q65" s="10"/>
      <c r="R65" s="9"/>
      <c r="S65" s="9"/>
      <c r="T65" s="9"/>
      <c r="U65" s="9"/>
      <c r="V65" s="10"/>
      <c r="W65" s="10"/>
      <c r="X65" s="10"/>
      <c r="Y65" s="10"/>
      <c r="Z65" s="10"/>
      <c r="AA65" s="10"/>
      <c r="AB65" s="10"/>
      <c r="AC65" s="9"/>
      <c r="AD65" s="9"/>
      <c r="AE65" s="10"/>
      <c r="AF65" s="10"/>
      <c r="AG65" s="10"/>
      <c r="AH65" s="10"/>
      <c r="AI65" s="10"/>
      <c r="AJ65" s="10"/>
      <c r="AK65" s="10"/>
      <c r="AL65" s="9"/>
      <c r="AM65" s="9"/>
      <c r="AN65" s="9"/>
    </row>
    <row r="66" spans="1:40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2024-04-24T15:56:14Z</dcterms:created>
  <dcterms:modified xsi:type="dcterms:W3CDTF">2024-05-15T16:41:31Z</dcterms:modified>
</cp:coreProperties>
</file>