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ev\OneDrive\Рабочий стол\ITMO\2COURSE\2SEM\MathStat\tasks\task8\"/>
    </mc:Choice>
  </mc:AlternateContent>
  <xr:revisionPtr revIDLastSave="0" documentId="8_{5C3EAA58-8C90-434E-82C0-036DB3BC6EE9}" xr6:coauthVersionLast="47" xr6:coauthVersionMax="47" xr10:uidLastSave="{00000000-0000-0000-0000-000000000000}"/>
  <bookViews>
    <workbookView xWindow="-108" yWindow="-108" windowWidth="41496" windowHeight="16776" xr2:uid="{DFE5A90E-0CEE-4AAA-939E-C4118D109C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7" i="1" l="1"/>
  <c r="O17" i="1"/>
  <c r="P17" i="1"/>
  <c r="Q17" i="1"/>
  <c r="R17" i="1"/>
  <c r="S17" i="1"/>
  <c r="M17" i="1"/>
  <c r="M16" i="1" a="1"/>
  <c r="M16" i="1" s="1"/>
  <c r="S14" i="1"/>
  <c r="N14" i="1"/>
  <c r="O14" i="1"/>
  <c r="P14" i="1"/>
  <c r="Q14" i="1"/>
  <c r="R14" i="1"/>
  <c r="M14" i="1"/>
  <c r="M13" i="1" a="1"/>
  <c r="M13" i="1" s="1"/>
  <c r="M8" i="1"/>
  <c r="M7" i="1"/>
  <c r="E30" i="1"/>
  <c r="D30" i="1"/>
  <c r="C30" i="1"/>
  <c r="B30" i="1"/>
  <c r="C29" i="1"/>
  <c r="B29" i="1"/>
  <c r="E26" i="1"/>
  <c r="G22" i="1"/>
  <c r="G21" i="1"/>
  <c r="E24" i="1"/>
  <c r="E22" i="1"/>
  <c r="E21" i="1"/>
  <c r="B24" i="1"/>
  <c r="B23" i="1"/>
  <c r="B22" i="1"/>
  <c r="B21" i="1"/>
  <c r="B20" i="1"/>
  <c r="C15" i="1"/>
  <c r="D15" i="1"/>
  <c r="E15" i="1"/>
  <c r="F15" i="1"/>
  <c r="G15" i="1"/>
  <c r="H15" i="1"/>
  <c r="B15" i="1"/>
  <c r="C14" i="1"/>
  <c r="D14" i="1"/>
  <c r="E14" i="1"/>
  <c r="F14" i="1"/>
  <c r="G14" i="1"/>
  <c r="H14" i="1"/>
  <c r="B14" i="1"/>
  <c r="D3" i="1"/>
  <c r="A12" i="1" a="1"/>
  <c r="A12" i="1" s="1"/>
  <c r="B8" i="1" a="1"/>
  <c r="B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<sst xmlns="http://schemas.openxmlformats.org/spreadsheetml/2006/main" count="51" uniqueCount="48">
  <si>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вар 18</t>
  </si>
  <si>
    <t>Исходные данные</t>
  </si>
  <si>
    <t>z=ae^{bt}</t>
  </si>
  <si>
    <t>t</t>
  </si>
  <si>
    <t>y</t>
  </si>
  <si>
    <t>x</t>
  </si>
  <si>
    <t>Заменим t на x</t>
  </si>
  <si>
    <t>По формулам найдем alpha_0 и alpha_1</t>
  </si>
  <si>
    <t>\over{y}</t>
  </si>
  <si>
    <t>n=</t>
  </si>
  <si>
    <t>\over{x}</t>
  </si>
  <si>
    <t>\over{xy}</t>
  </si>
  <si>
    <t>\over{x^2}</t>
  </si>
  <si>
    <t>x^2</t>
  </si>
  <si>
    <t>Тогда</t>
  </si>
  <si>
    <t>S^2_x</t>
  </si>
  <si>
    <t>\over{y^2}</t>
  </si>
  <si>
    <t>y^2</t>
  </si>
  <si>
    <t>Тогда выборочные дисперсии</t>
  </si>
  <si>
    <t>S^2_y</t>
  </si>
  <si>
    <t>Выборочный ковариоционный момент</t>
  </si>
  <si>
    <t>l_xy</t>
  </si>
  <si>
    <t>Выборочный коэффициент корреляции</t>
  </si>
  <si>
    <t>\over{r}</t>
  </si>
  <si>
    <t>S_x</t>
  </si>
  <si>
    <t>S_y</t>
  </si>
  <si>
    <t>Тогда коэффициенты alpha_0 и alpha_1</t>
  </si>
  <si>
    <t>alpha_0</t>
  </si>
  <si>
    <t>alphaa_1</t>
  </si>
  <si>
    <t>осн форм</t>
  </si>
  <si>
    <t>пров1</t>
  </si>
  <si>
    <t>пров2</t>
  </si>
  <si>
    <t>пров3</t>
  </si>
  <si>
    <t>Тогда уравнение</t>
  </si>
  <si>
    <t>y(x) = -0,69143+0,897143*x</t>
  </si>
  <si>
    <t>Коэфы alpha_0 и alpha_1 связаны с a и b след образом</t>
  </si>
  <si>
    <t>a=e^{alpha_0}</t>
  </si>
  <si>
    <t>b=alpha_1</t>
  </si>
  <si>
    <t>a</t>
  </si>
  <si>
    <t>b</t>
  </si>
  <si>
    <t>Тогда z</t>
  </si>
  <si>
    <t>0,50086*e^{0,897143*t}</t>
  </si>
  <si>
    <t>И</t>
  </si>
  <si>
    <t>y(теор)</t>
  </si>
  <si>
    <t>разности</t>
  </si>
  <si>
    <t>eps</t>
  </si>
  <si>
    <t>Слишком большие?</t>
  </si>
  <si>
    <t>Что за модель?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</si>
</sst>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C712-255C-4AE0-BF92-4D3EB744733A}">
  <dimension ref="A1:S33"/>
  <sheetViews>
    <sheetView tabSelected="1" workbookViewId="0">
      <selection activeCell="K16" sqref="K16"/>
    </sheetView>
  </sheetViews>
  <sheetFormatPr defaultRowHeight="14.4" x14ac:dyDescent="0.3"/>
  <cols>
    <col min="1" max="1" width="9.5546875" customWidth="1"/>
  </cols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t="s">
        <v>2</v>
      </c>
      <c r="C3" t="s">
        <v>9</v>
      </c>
      <c r="D3">
        <f>COUNT(B4:H4)</f>
        <v>7</v>
      </c>
      <c r="L3" t="s">
        <v>35</v>
      </c>
    </row>
    <row r="4" spans="1:19" x14ac:dyDescent="0.3">
      <c r="A4" t="s">
        <v>3</v>
      </c>
      <c r="B4">
        <v>0.5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  <c r="L4" t="s">
        <v>36</v>
      </c>
    </row>
    <row r="5" spans="1:19" x14ac:dyDescent="0.3">
      <c r="A5" t="s">
        <v>4</v>
      </c>
      <c r="B5">
        <v>0.65</v>
      </c>
      <c r="C5">
        <v>0.7</v>
      </c>
      <c r="D5">
        <v>0.83</v>
      </c>
      <c r="E5">
        <v>0.98</v>
      </c>
      <c r="F5">
        <v>1.1200000000000001</v>
      </c>
      <c r="G5">
        <v>1.48</v>
      </c>
      <c r="H5">
        <v>1.96</v>
      </c>
      <c r="L5" t="s">
        <v>37</v>
      </c>
    </row>
    <row r="6" spans="1:19" x14ac:dyDescent="0.3">
      <c r="L6" t="s">
        <v>14</v>
      </c>
    </row>
    <row r="7" spans="1:19" x14ac:dyDescent="0.3">
      <c r="A7" t="s">
        <v>6</v>
      </c>
      <c r="L7" t="s">
        <v>38</v>
      </c>
      <c r="M7">
        <f>EXP(B29)</f>
        <v>0.50086004339321444</v>
      </c>
    </row>
    <row r="8" spans="1:19" x14ac:dyDescent="0.3">
      <c r="A8" t="s">
        <v>5</v>
      </c>
      <c r="B8" cm="1">
        <f t="array" ref="B8:H9">B4:H5</f>
        <v>0.5</v>
      </c>
      <c r="C8">
        <v>1</v>
      </c>
      <c r="D8">
        <v>1.5</v>
      </c>
      <c r="E8">
        <v>2</v>
      </c>
      <c r="F8">
        <v>2.5</v>
      </c>
      <c r="G8">
        <v>3</v>
      </c>
      <c r="H8">
        <v>3.5</v>
      </c>
      <c r="L8" t="s">
        <v>39</v>
      </c>
      <c r="M8">
        <f>B30</f>
        <v>0.89714285714285769</v>
      </c>
    </row>
    <row r="9" spans="1:19" x14ac:dyDescent="0.3">
      <c r="A9" t="s">
        <v>4</v>
      </c>
      <c r="B9">
        <v>0.65</v>
      </c>
      <c r="C9">
        <v>0.7</v>
      </c>
      <c r="D9">
        <v>0.83</v>
      </c>
      <c r="E9">
        <v>0.98</v>
      </c>
      <c r="F9">
        <v>1.1200000000000001</v>
      </c>
      <c r="G9">
        <v>1.48</v>
      </c>
      <c r="H9">
        <v>1.96</v>
      </c>
    </row>
    <row r="10" spans="1:19" x14ac:dyDescent="0.3">
      <c r="L10" t="s">
        <v>40</v>
      </c>
      <c r="M10" t="s">
        <v>41</v>
      </c>
    </row>
    <row r="11" spans="1:19" x14ac:dyDescent="0.3">
      <c r="A11" t="s">
        <v>7</v>
      </c>
    </row>
    <row r="12" spans="1:19" x14ac:dyDescent="0.3">
      <c r="A12" t="str" cm="1">
        <f t="array" ref="A12:H13">A8:H9</f>
        <v>x</v>
      </c>
      <c r="B12">
        <v>0.5</v>
      </c>
      <c r="C12">
        <v>1</v>
      </c>
      <c r="D12">
        <v>1.5</v>
      </c>
      <c r="E12">
        <v>2</v>
      </c>
      <c r="F12">
        <v>2.5</v>
      </c>
      <c r="G12">
        <v>3</v>
      </c>
      <c r="H12">
        <v>3.5</v>
      </c>
      <c r="L12" t="s">
        <v>42</v>
      </c>
    </row>
    <row r="13" spans="1:19" x14ac:dyDescent="0.3">
      <c r="A13" t="str">
        <v>y</v>
      </c>
      <c r="B13">
        <v>0.65</v>
      </c>
      <c r="C13">
        <v>0.7</v>
      </c>
      <c r="D13">
        <v>0.83</v>
      </c>
      <c r="E13">
        <v>0.98</v>
      </c>
      <c r="F13">
        <v>1.1200000000000001</v>
      </c>
      <c r="G13">
        <v>1.48</v>
      </c>
      <c r="H13">
        <v>1.96</v>
      </c>
      <c r="L13" t="s">
        <v>5</v>
      </c>
      <c r="M13" cm="1">
        <f t="array" ref="M13:S13">B4:H4</f>
        <v>0.5</v>
      </c>
      <c r="N13">
        <v>1</v>
      </c>
      <c r="O13">
        <v>1.5</v>
      </c>
      <c r="P13">
        <v>2</v>
      </c>
      <c r="Q13">
        <v>2.5</v>
      </c>
      <c r="R13">
        <v>3</v>
      </c>
      <c r="S13">
        <v>3.5</v>
      </c>
    </row>
    <row r="14" spans="1:19" x14ac:dyDescent="0.3">
      <c r="A14" s="1" t="s">
        <v>13</v>
      </c>
      <c r="B14" s="1">
        <f>B12*B12</f>
        <v>0.25</v>
      </c>
      <c r="C14">
        <f t="shared" ref="C14:H14" si="0">C12*C12</f>
        <v>1</v>
      </c>
      <c r="D14">
        <f t="shared" si="0"/>
        <v>2.25</v>
      </c>
      <c r="E14">
        <f t="shared" si="0"/>
        <v>4</v>
      </c>
      <c r="F14">
        <f t="shared" si="0"/>
        <v>6.25</v>
      </c>
      <c r="G14">
        <f t="shared" si="0"/>
        <v>9</v>
      </c>
      <c r="H14">
        <f t="shared" si="0"/>
        <v>12.25</v>
      </c>
      <c r="L14" t="s">
        <v>43</v>
      </c>
      <c r="M14">
        <f>$M$7*EXP($M$8*M13)</f>
        <v>0.78438356056238934</v>
      </c>
      <c r="N14">
        <f t="shared" ref="N14:S14" si="1">$M$7*EXP($M$8*N13)</f>
        <v>1.2284021817997288</v>
      </c>
      <c r="O14">
        <f t="shared" si="1"/>
        <v>1.9237679065691122</v>
      </c>
      <c r="P14">
        <f t="shared" si="1"/>
        <v>3.0127616290319108</v>
      </c>
      <c r="Q14">
        <f t="shared" si="1"/>
        <v>4.7182056641929568</v>
      </c>
      <c r="R14">
        <f t="shared" si="1"/>
        <v>7.3890560989306566</v>
      </c>
      <c r="S14">
        <f>$M$7*EXP($M$8*S13)</f>
        <v>11.571803757410663</v>
      </c>
    </row>
    <row r="15" spans="1:19" x14ac:dyDescent="0.3">
      <c r="A15" t="s">
        <v>17</v>
      </c>
      <c r="B15">
        <f>B13*B13</f>
        <v>0.42250000000000004</v>
      </c>
      <c r="C15">
        <f t="shared" ref="C15:H15" si="2">C13*C13</f>
        <v>0.48999999999999994</v>
      </c>
      <c r="D15">
        <f t="shared" si="2"/>
        <v>0.68889999999999996</v>
      </c>
      <c r="E15">
        <f t="shared" si="2"/>
        <v>0.96039999999999992</v>
      </c>
      <c r="F15">
        <f t="shared" si="2"/>
        <v>1.2544000000000002</v>
      </c>
      <c r="G15">
        <f t="shared" si="2"/>
        <v>2.1903999999999999</v>
      </c>
      <c r="H15">
        <f t="shared" si="2"/>
        <v>3.8415999999999997</v>
      </c>
      <c r="L15" t="s">
        <v>44</v>
      </c>
    </row>
    <row r="16" spans="1:19" x14ac:dyDescent="0.3">
      <c r="L16" t="s">
        <v>3</v>
      </c>
      <c r="M16" cm="1">
        <f t="array" ref="M16:S16">B4:H4</f>
        <v>0.5</v>
      </c>
      <c r="N16">
        <v>1</v>
      </c>
      <c r="O16">
        <v>1.5</v>
      </c>
      <c r="P16">
        <v>2</v>
      </c>
      <c r="Q16">
        <v>2.5</v>
      </c>
      <c r="R16">
        <v>3</v>
      </c>
      <c r="S16">
        <v>3.5</v>
      </c>
    </row>
    <row r="17" spans="1:19" x14ac:dyDescent="0.3">
      <c r="L17" t="s">
        <v>45</v>
      </c>
      <c r="M17">
        <f>ABS(M14-B5)</f>
        <v>0.13438356056238931</v>
      </c>
      <c r="N17">
        <f t="shared" ref="N17:S17" si="3">ABS(N14-C5)</f>
        <v>0.52840218179972887</v>
      </c>
      <c r="O17">
        <f t="shared" si="3"/>
        <v>1.0937679065691124</v>
      </c>
      <c r="P17">
        <f t="shared" si="3"/>
        <v>2.0327616290319108</v>
      </c>
      <c r="Q17">
        <f t="shared" si="3"/>
        <v>3.5982056641929567</v>
      </c>
      <c r="R17">
        <f t="shared" si="3"/>
        <v>5.9090560989306571</v>
      </c>
      <c r="S17">
        <f t="shared" si="3"/>
        <v>9.6118037574106623</v>
      </c>
    </row>
    <row r="18" spans="1:19" x14ac:dyDescent="0.3">
      <c r="L18" s="2" t="s">
        <v>46</v>
      </c>
      <c r="M18" s="2"/>
    </row>
    <row r="19" spans="1:19" x14ac:dyDescent="0.3">
      <c r="L19" s="2" t="s">
        <v>47</v>
      </c>
      <c r="M19" s="2"/>
    </row>
    <row r="20" spans="1:19" x14ac:dyDescent="0.3">
      <c r="A20" t="s">
        <v>8</v>
      </c>
      <c r="B20">
        <f>1/D3*SUM(B13:H13)</f>
        <v>1.1028571428571428</v>
      </c>
      <c r="D20" t="s">
        <v>18</v>
      </c>
    </row>
    <row r="21" spans="1:19" x14ac:dyDescent="0.3">
      <c r="A21" t="s">
        <v>10</v>
      </c>
      <c r="B21">
        <f>1/D3*SUM(B12:H12)</f>
        <v>2</v>
      </c>
      <c r="D21" t="s">
        <v>15</v>
      </c>
      <c r="E21">
        <f>B23-(B21*B21)</f>
        <v>1</v>
      </c>
      <c r="F21" t="s">
        <v>24</v>
      </c>
      <c r="G21">
        <f>SQRT(E21)</f>
        <v>1</v>
      </c>
    </row>
    <row r="22" spans="1:19" x14ac:dyDescent="0.3">
      <c r="A22" t="s">
        <v>11</v>
      </c>
      <c r="B22">
        <f>1/D3*SUM(B12:H13)</f>
        <v>3.1028571428571432</v>
      </c>
      <c r="D22" t="s">
        <v>19</v>
      </c>
      <c r="E22">
        <f>B24-(B20*B20)</f>
        <v>0.19059183673469415</v>
      </c>
      <c r="F22" t="s">
        <v>25</v>
      </c>
      <c r="G22">
        <f>SQRT(E22)</f>
        <v>0.43656824980144188</v>
      </c>
    </row>
    <row r="23" spans="1:19" x14ac:dyDescent="0.3">
      <c r="A23" t="s">
        <v>12</v>
      </c>
      <c r="B23">
        <f>1/D3*SUM(B14:H14)</f>
        <v>5</v>
      </c>
      <c r="D23" t="s">
        <v>20</v>
      </c>
    </row>
    <row r="24" spans="1:19" x14ac:dyDescent="0.3">
      <c r="A24" t="s">
        <v>16</v>
      </c>
      <c r="B24">
        <f>1/D3*SUM(B15:H15)</f>
        <v>1.4068857142857143</v>
      </c>
      <c r="D24" t="s">
        <v>21</v>
      </c>
      <c r="E24">
        <f>B22-B20*B21</f>
        <v>0.89714285714285769</v>
      </c>
    </row>
    <row r="25" spans="1:19" x14ac:dyDescent="0.3">
      <c r="D25" t="s">
        <v>22</v>
      </c>
    </row>
    <row r="26" spans="1:19" x14ac:dyDescent="0.3">
      <c r="D26" t="s">
        <v>23</v>
      </c>
      <c r="E26">
        <f>E24/(G21*G22)</f>
        <v>2.0549887848025881</v>
      </c>
    </row>
    <row r="28" spans="1:19" x14ac:dyDescent="0.3">
      <c r="A28" t="s">
        <v>26</v>
      </c>
    </row>
    <row r="29" spans="1:19" x14ac:dyDescent="0.3">
      <c r="A29" t="s">
        <v>27</v>
      </c>
      <c r="B29">
        <f>(B20*B23-B21*B22)/(B23-(B21*B21))</f>
        <v>-0.69142857142857217</v>
      </c>
      <c r="C29">
        <f>B20-((E26*G22)/G21)*B21</f>
        <v>-0.69142857142857284</v>
      </c>
    </row>
    <row r="30" spans="1:19" x14ac:dyDescent="0.3">
      <c r="A30" t="s">
        <v>28</v>
      </c>
      <c r="B30">
        <f>(B22-B21*B20)/(B23-B21*B21)</f>
        <v>0.89714285714285769</v>
      </c>
      <c r="C30">
        <f>E24/E21</f>
        <v>0.89714285714285769</v>
      </c>
      <c r="D30">
        <f>E24/(G21*G22)*G22/G21</f>
        <v>0.8971428571428578</v>
      </c>
      <c r="E30">
        <f>E26*G22/G21</f>
        <v>0.8971428571428578</v>
      </c>
    </row>
    <row r="31" spans="1:19" x14ac:dyDescent="0.3">
      <c r="B31" t="s">
        <v>29</v>
      </c>
      <c r="C31" t="s">
        <v>30</v>
      </c>
      <c r="D31" t="s">
        <v>31</v>
      </c>
      <c r="E31" t="s">
        <v>32</v>
      </c>
    </row>
    <row r="33" spans="1:3" x14ac:dyDescent="0.3">
      <c r="A33" t="s">
        <v>33</v>
      </c>
      <c r="C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Раевский</dc:creator>
  <cp:lastModifiedBy>Григорий Раевский</cp:lastModifiedBy>
  <dcterms:created xsi:type="dcterms:W3CDTF">2024-04-24T15:56:14Z</dcterms:created>
  <dcterms:modified xsi:type="dcterms:W3CDTF">2024-04-24T16:26:58Z</dcterms:modified>
</cp:coreProperties>
</file>