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ellingson/Downloads/"/>
    </mc:Choice>
  </mc:AlternateContent>
  <xr:revisionPtr revIDLastSave="0" documentId="8_{CE6E3DB7-39D1-4F4A-BD03-D08486545CA6}" xr6:coauthVersionLast="47" xr6:coauthVersionMax="47" xr10:uidLastSave="{00000000-0000-0000-0000-000000000000}"/>
  <bookViews>
    <workbookView xWindow="2200" yWindow="1520" windowWidth="22920" windowHeight="17280" xr2:uid="{D15CA1A2-91F6-3B40-8158-2343E083D368}"/>
  </bookViews>
  <sheets>
    <sheet name="StudyAbroadInfo" sheetId="1" r:id="rId1"/>
  </sheets>
  <definedNames>
    <definedName name="City">StudyAbroadInfo!$F$10:$F$24</definedName>
    <definedName name="City_Size__millions_of_people">StudyAbroadInfo!$M$10:$M$24</definedName>
    <definedName name="Close_to_Coast?">StudyAbroadInfo!$C$10:$C$24</definedName>
    <definedName name="CountriesTable">StudyAbroadInfo!$A$9:$M$24</definedName>
    <definedName name="Deadline">StudyAbroadInfo!$I$10:$I$24</definedName>
    <definedName name="Ease_of_Travel">StudyAbroadInfo!$D$10:$D$24</definedName>
    <definedName name="Housing__Food___Daily_Living__etc.">StudyAbroadInfo!$E$10:$E$24</definedName>
    <definedName name="Language">StudyAbroadInfo!$L$10:$L$24</definedName>
    <definedName name="Location">StudyAbroadInfo!$A$10:$A$24</definedName>
    <definedName name="Minimum_GPA">StudyAbroadInfo!$H$10:$H$24</definedName>
    <definedName name="My_Rankings">StudyAbroadInfo!$J$10:$J$24</definedName>
    <definedName name="Projected_Price">StudyAbroadInfo!$B$10:$B$24</definedName>
    <definedName name="University_Name">StudyAbroadInfo!$G$10:$G$24</definedName>
    <definedName name="Weather__degrees_F">StudyAbroadInfo!$K$10:$K$24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E25" i="1"/>
  <c r="B25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<sst xmlns="http://schemas.openxmlformats.org/spreadsheetml/2006/main" count="135" uniqueCount="97">
  <si>
    <t>Study Abroad Options</t>
  </si>
  <si>
    <t xml:space="preserve">Location </t>
  </si>
  <si>
    <t>Austria</t>
  </si>
  <si>
    <t>China</t>
  </si>
  <si>
    <t>Denmark</t>
  </si>
  <si>
    <t>Finland</t>
  </si>
  <si>
    <t>France</t>
  </si>
  <si>
    <t xml:space="preserve">Germany </t>
  </si>
  <si>
    <t>Italy</t>
  </si>
  <si>
    <t>Japan</t>
  </si>
  <si>
    <t>Netherlands</t>
  </si>
  <si>
    <t>New Zealand</t>
  </si>
  <si>
    <t>Norway</t>
  </si>
  <si>
    <t>Singapore</t>
  </si>
  <si>
    <t xml:space="preserve">Sweden </t>
  </si>
  <si>
    <t>Switzerland</t>
  </si>
  <si>
    <t>Projected Price</t>
  </si>
  <si>
    <t>Close to Coast?</t>
  </si>
  <si>
    <t>University Name</t>
  </si>
  <si>
    <t>Australia</t>
  </si>
  <si>
    <t xml:space="preserve"> Minimum GPA</t>
  </si>
  <si>
    <t>Deadline</t>
  </si>
  <si>
    <t>Language</t>
  </si>
  <si>
    <t>Yes</t>
  </si>
  <si>
    <t xml:space="preserve">City </t>
  </si>
  <si>
    <t xml:space="preserve">Sydney </t>
  </si>
  <si>
    <t xml:space="preserve">University of Technology Sydney </t>
  </si>
  <si>
    <t xml:space="preserve">Low </t>
  </si>
  <si>
    <t>Housing, Food,  Daily Living, etc.</t>
  </si>
  <si>
    <t xml:space="preserve">Englsih </t>
  </si>
  <si>
    <t>Weather (degrees F)</t>
  </si>
  <si>
    <t xml:space="preserve">53-80 </t>
  </si>
  <si>
    <t>No</t>
  </si>
  <si>
    <t xml:space="preserve">Extremely High </t>
  </si>
  <si>
    <t>Vienna</t>
  </si>
  <si>
    <t>Wirtschaftsuniversität Wien</t>
  </si>
  <si>
    <t>32-71</t>
  </si>
  <si>
    <t xml:space="preserve">German </t>
  </si>
  <si>
    <t>Beijing</t>
  </si>
  <si>
    <t>Tsinghua University School of Economics &amp; Management</t>
  </si>
  <si>
    <t>22-80</t>
  </si>
  <si>
    <t>Chinese</t>
  </si>
  <si>
    <t>Semi</t>
  </si>
  <si>
    <t>Medium</t>
  </si>
  <si>
    <t>Copenhagen</t>
  </si>
  <si>
    <t>Copenhagen Business School</t>
  </si>
  <si>
    <t>Danish</t>
  </si>
  <si>
    <t>31-62</t>
  </si>
  <si>
    <t>Helsinki</t>
  </si>
  <si>
    <t>Aalto University School of Business</t>
  </si>
  <si>
    <t>19-58</t>
  </si>
  <si>
    <t>Englsih/Finnish/Swedish</t>
  </si>
  <si>
    <t xml:space="preserve">High </t>
  </si>
  <si>
    <t>Lyon</t>
  </si>
  <si>
    <t>Université Jean Moulin Lyon 3</t>
  </si>
  <si>
    <t>32-69</t>
  </si>
  <si>
    <t>French/Englsih</t>
  </si>
  <si>
    <t>Very High</t>
  </si>
  <si>
    <t>Cologne</t>
  </si>
  <si>
    <t>University of Cologne</t>
  </si>
  <si>
    <t>33-66</t>
  </si>
  <si>
    <t>Germn/Kölsch</t>
  </si>
  <si>
    <t>Milan</t>
  </si>
  <si>
    <t>Università Commerciale Luigi Bocconi</t>
  </si>
  <si>
    <t>35-74</t>
  </si>
  <si>
    <t xml:space="preserve">Italian </t>
  </si>
  <si>
    <t>Tokyo</t>
  </si>
  <si>
    <t>Hitotsubashi University</t>
  </si>
  <si>
    <t>Japanese</t>
  </si>
  <si>
    <t>Maastricht</t>
  </si>
  <si>
    <t>Universiteit Maastricht</t>
  </si>
  <si>
    <t>Dutch/German/French</t>
  </si>
  <si>
    <t>Dunedin</t>
  </si>
  <si>
    <t>University of Otago</t>
  </si>
  <si>
    <t>46-63</t>
  </si>
  <si>
    <t>Oslo</t>
  </si>
  <si>
    <t>BI Norwegian Business School</t>
  </si>
  <si>
    <t>23-63</t>
  </si>
  <si>
    <t>Norweigan</t>
  </si>
  <si>
    <t>Singapore Management University (SMU)</t>
  </si>
  <si>
    <t>76-90</t>
  </si>
  <si>
    <t>English/Mandarin</t>
  </si>
  <si>
    <t xml:space="preserve">Medium </t>
  </si>
  <si>
    <t>Stockholm</t>
  </si>
  <si>
    <t>Stockholm School of Economics (SSE)</t>
  </si>
  <si>
    <t>26-62</t>
  </si>
  <si>
    <t>Swedish</t>
  </si>
  <si>
    <t xml:space="preserve">Very High </t>
  </si>
  <si>
    <t>St. Gallen</t>
  </si>
  <si>
    <t>Universität St. Gallen</t>
  </si>
  <si>
    <t>27-61</t>
  </si>
  <si>
    <t>Swiss German</t>
  </si>
  <si>
    <t>Ease of Travel</t>
  </si>
  <si>
    <t xml:space="preserve">My Rankings </t>
  </si>
  <si>
    <t>City Size (millions of people)</t>
  </si>
  <si>
    <t>Location Picker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</si>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</sst>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[$-F800]dddd\,\ mmmm\ dd\,\ yyyy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28"/>
      <color theme="1"/>
      <name val="Aptos Narrow (Body)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22"/>
      <color theme="1"/>
      <name val="Aptos Narrow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0" fontId="7" fillId="0" borderId="0" xfId="0" applyFont="1"/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1" fillId="0" borderId="0" xfId="1" applyFont="1" applyFill="1"/>
    <xf numFmtId="0" fontId="1" fillId="0" borderId="0" xfId="2" applyFont="1" applyFill="1"/>
    <xf numFmtId="0" fontId="1" fillId="0" borderId="0" xfId="3" applyFont="1" applyFill="1"/>
    <xf numFmtId="0" fontId="7" fillId="5" borderId="0" xfId="0" applyFont="1" applyFill="1" applyAlignment="1">
      <alignment horizontal="center" vertical="center"/>
    </xf>
    <xf numFmtId="0" fontId="1" fillId="0" borderId="0" xfId="0" applyFont="1"/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numFmt numFmtId="2" formatCode="0.00"/>
    </dxf>
    <dxf>
      <numFmt numFmtId="2" formatCode="0.00"/>
    </dxf>
    <dxf>
      <numFmt numFmtId="19" formatCode="m/d/yy"/>
    </dxf>
    <dxf>
      <numFmt numFmtId="165" formatCode="0.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with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3">
                    <a:lumMod val="67000"/>
                  </a:schemeClr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StudyAbroadInfo!$A$10:$A$24</c:f>
              <c:strCache>
                <c:ptCount val="15"/>
                <c:pt idx="0">
                  <c:v>Italy</c:v>
                </c:pt>
                <c:pt idx="1">
                  <c:v>Switzerland</c:v>
                </c:pt>
                <c:pt idx="2">
                  <c:v>Denmark</c:v>
                </c:pt>
                <c:pt idx="3">
                  <c:v>Norway</c:v>
                </c:pt>
                <c:pt idx="4">
                  <c:v>Netherlands</c:v>
                </c:pt>
                <c:pt idx="5">
                  <c:v>New Zealand</c:v>
                </c:pt>
                <c:pt idx="6">
                  <c:v>Germany </c:v>
                </c:pt>
                <c:pt idx="7">
                  <c:v>Austria</c:v>
                </c:pt>
                <c:pt idx="8">
                  <c:v>Sweden </c:v>
                </c:pt>
                <c:pt idx="9">
                  <c:v>Singapore</c:v>
                </c:pt>
                <c:pt idx="10">
                  <c:v>Australia</c:v>
                </c:pt>
                <c:pt idx="11">
                  <c:v>Finland</c:v>
                </c:pt>
                <c:pt idx="12">
                  <c:v>China</c:v>
                </c:pt>
                <c:pt idx="13">
                  <c:v>Japan</c:v>
                </c:pt>
                <c:pt idx="14">
                  <c:v>France</c:v>
                </c:pt>
              </c:strCache>
            </c:strRef>
          </c:cat>
          <c:val>
            <c:numRef>
              <c:f>StudyAbroadInfo!$B$10:$B$24</c:f>
              <c:numCache>
                <c:formatCode>"$"#,##0.00</c:formatCode>
                <c:ptCount val="15"/>
                <c:pt idx="0">
                  <c:v>21563</c:v>
                </c:pt>
                <c:pt idx="1">
                  <c:v>21293</c:v>
                </c:pt>
                <c:pt idx="2">
                  <c:v>20193</c:v>
                </c:pt>
                <c:pt idx="3">
                  <c:v>19838</c:v>
                </c:pt>
                <c:pt idx="4">
                  <c:v>21313</c:v>
                </c:pt>
                <c:pt idx="5">
                  <c:v>21455</c:v>
                </c:pt>
                <c:pt idx="6">
                  <c:v>20518</c:v>
                </c:pt>
                <c:pt idx="7">
                  <c:v>18968</c:v>
                </c:pt>
                <c:pt idx="8">
                  <c:v>21432</c:v>
                </c:pt>
                <c:pt idx="9">
                  <c:v>21223</c:v>
                </c:pt>
                <c:pt idx="10">
                  <c:v>23868</c:v>
                </c:pt>
                <c:pt idx="11">
                  <c:v>19588</c:v>
                </c:pt>
                <c:pt idx="12">
                  <c:v>20698</c:v>
                </c:pt>
                <c:pt idx="13">
                  <c:v>19463</c:v>
                </c:pt>
                <c:pt idx="14">
                  <c:v>19163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4-8C4B-B636-2E8481B9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569823"/>
        <c:axId val="564222783"/>
      </c:barChart>
      <c:catAx>
        <c:axId val="30156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22783"/>
        <c:crosses val="autoZero"/>
        <c:auto val="1"/>
        <c:lblAlgn val="ctr"/>
        <c:lblOffset val="100"/>
        <c:noMultiLvlLbl val="0"/>
      </c:catAx>
      <c:valAx>
        <c:axId val="5642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6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</a:t>
            </a:r>
            <a:r>
              <a:rPr lang="en-US" baseline="0"/>
              <a:t> City Sizes</a:t>
            </a:r>
            <a:endParaRPr lang="en-US"/>
          </a:p>
        </c:rich>
      </c:tx>
      <c:layout>
        <c:manualLayout>
          <c:xMode val="edge"/>
          <c:yMode val="edge"/>
          <c:x val="0.43156306080314216"/>
          <c:y val="2.5846156350929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3">
                    <a:lumMod val="67000"/>
                  </a:schemeClr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cat>
            <c:strRef>
              <c:f>StudyAbroadInfo!$A$10:$A$24</c:f>
              <c:strCache>
                <c:ptCount val="15"/>
                <c:pt idx="0">
                  <c:v>Italy</c:v>
                </c:pt>
                <c:pt idx="1">
                  <c:v>Switzerland</c:v>
                </c:pt>
                <c:pt idx="2">
                  <c:v>Denmark</c:v>
                </c:pt>
                <c:pt idx="3">
                  <c:v>Norway</c:v>
                </c:pt>
                <c:pt idx="4">
                  <c:v>Netherlands</c:v>
                </c:pt>
                <c:pt idx="5">
                  <c:v>New Zealand</c:v>
                </c:pt>
                <c:pt idx="6">
                  <c:v>Germany </c:v>
                </c:pt>
                <c:pt idx="7">
                  <c:v>Austria</c:v>
                </c:pt>
                <c:pt idx="8">
                  <c:v>Sweden </c:v>
                </c:pt>
                <c:pt idx="9">
                  <c:v>Singapore</c:v>
                </c:pt>
                <c:pt idx="10">
                  <c:v>Australia</c:v>
                </c:pt>
                <c:pt idx="11">
                  <c:v>Finland</c:v>
                </c:pt>
                <c:pt idx="12">
                  <c:v>China</c:v>
                </c:pt>
                <c:pt idx="13">
                  <c:v>Japan</c:v>
                </c:pt>
                <c:pt idx="14">
                  <c:v>France</c:v>
                </c:pt>
              </c:strCache>
            </c:strRef>
          </c:cat>
          <c:val>
            <c:numRef>
              <c:f>StudyAbroadInfo!$M$10:$M$24</c:f>
              <c:numCache>
                <c:formatCode>0.00</c:formatCode>
                <c:ptCount val="15"/>
                <c:pt idx="0">
                  <c:v>3.22</c:v>
                </c:pt>
                <c:pt idx="1">
                  <c:v>0.17</c:v>
                </c:pt>
                <c:pt idx="2">
                  <c:v>0.66</c:v>
                </c:pt>
                <c:pt idx="3">
                  <c:v>1.1000000000000001</c:v>
                </c:pt>
                <c:pt idx="4">
                  <c:v>0.125</c:v>
                </c:pt>
                <c:pt idx="5">
                  <c:v>0.13400000000000001</c:v>
                </c:pt>
                <c:pt idx="6">
                  <c:v>1.1000000000000001</c:v>
                </c:pt>
                <c:pt idx="7">
                  <c:v>2</c:v>
                </c:pt>
                <c:pt idx="8">
                  <c:v>1</c:v>
                </c:pt>
                <c:pt idx="9">
                  <c:v>5.7</c:v>
                </c:pt>
                <c:pt idx="10">
                  <c:v>5.4</c:v>
                </c:pt>
                <c:pt idx="11">
                  <c:v>0.67500000000000004</c:v>
                </c:pt>
                <c:pt idx="12">
                  <c:v>22.1</c:v>
                </c:pt>
                <c:pt idx="13">
                  <c:v>14.1</c:v>
                </c:pt>
                <c:pt idx="1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7-F143-9114-E3D5A6C0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756671"/>
        <c:axId val="311393391"/>
      </c:barChart>
      <c:catAx>
        <c:axId val="2517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93391"/>
        <c:crosses val="autoZero"/>
        <c:auto val="1"/>
        <c:lblAlgn val="ctr"/>
        <c:lblOffset val="100"/>
        <c:noMultiLvlLbl val="0"/>
      </c:catAx>
      <c:valAx>
        <c:axId val="3113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841446</xdr:colOff>
      <xdr:row>29</xdr:row>
      <xdr:rowOff>113179</xdr:rowOff>
    </xdr:from>
    <xdr:to>
      <xdr:col>4</xdr:col>
      <xdr:colOff>951637</xdr:colOff>
      <xdr:row>44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049812-7AFF-F6F6-BB1B-FDCEA42A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1639136</xdr:colOff>
      <xdr:row>29</xdr:row>
      <xdr:rowOff>129791</xdr:rowOff>
    </xdr:from>
    <xdr:to>
      <xdr:col>6</xdr:col>
      <xdr:colOff>4242636</xdr:colOff>
      <xdr:row>44</xdr:row>
      <xdr:rowOff>25121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FFFF7-2855-88BD-6343-61335E763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7664F-6F47-494F-866B-FA4759CEBC93}" name="Table1" displayName="Table1" ref="A9:M25" totalsRowCount="1" headerRowDxfId="8">
  <autoFilter ref="A9:M24" xr:uid="{D417664F-6F47-494F-866B-FA4759CEBC93}"/>
  <sortState xmlns:xlrd2="http://schemas.microsoft.com/office/spreadsheetml/2017/richdata2" ref="A10:M24">
    <sortCondition ref="J9:J24"/>
  </sortState>
  <tableColumns count="13">
    <tableColumn id="1" xr3:uid="{3056D78E-377A-D44A-A416-A19B06C5A2F5}" name="Location " totalsRowLabel="Total"/>
    <tableColumn id="2" xr3:uid="{1E4E24C8-E740-AF42-A40F-AD0E0CC1A329}" name="Projected Price" totalsRowFunction="average" dataDxfId="7"/>
    <tableColumn id="3" xr3:uid="{1F2F8C23-E419-404E-9AD6-EAB226D11E5B}" name="Close to Coast?" dataDxfId="6" totalsRowDxfId="5" dataCellStyle="Bad" totalsRowCellStyle="Bad"/>
    <tableColumn id="4" xr3:uid="{2D859A22-A60B-1D44-B44A-0D48F532BF75}" name="Ease of Travel"/>
    <tableColumn id="5" xr3:uid="{98616BCA-9F05-2741-97D8-D09E993B20F7}" name="Housing, Food,  Daily Living, etc." totalsRowFunction="average" dataDxfId="4"/>
    <tableColumn id="6" xr3:uid="{ACC24C8B-0249-9E4F-8C36-3FF5FEB18D79}" name="City "/>
    <tableColumn id="7" xr3:uid="{5CC303DA-7E69-D246-8639-BF6E89C6F942}" name="University Name"/>
    <tableColumn id="8" xr3:uid="{45ABF5ED-05D6-C44C-BE6B-1B2C6C450961}" name=" Minimum GPA" dataDxfId="3"/>
    <tableColumn id="9" xr3:uid="{574F5157-BD9B-FA4B-8FC5-7F7B63BE921E}" name="Deadline" dataDxfId="2"/>
    <tableColumn id="10" xr3:uid="{91FF98C0-7781-1248-AFB5-718AC37238F7}" name="My Rankings "/>
    <tableColumn id="11" xr3:uid="{848B59D6-F058-5347-8364-1A9AD7E83466}" name="Weather (degrees F)"/>
    <tableColumn id="12" xr3:uid="{3B643774-8BEA-3440-9678-4052636E06A3}" name="Language"/>
    <tableColumn id="13" xr3:uid="{C7FA931D-0924-7C4F-AA8F-1DC49C5C9C6C}" name="City Size (millions of people)" totalsRowFunction="average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2706-DD68-444F-8447-B72F0DEEF8B7}">
  <sheetPr>
    <tabColor theme="0" tint="-0.34998626667073579"/>
  </sheetPr>
  <dimension ref="A1:M25"/>
  <sheetViews>
    <sheetView tabSelected="1" zoomScale="75" zoomScaleNormal="75" workbookViewId="0">
      <selection activeCell="A3" sqref="A3"/>
    </sheetView>
  </sheetViews>
  <sheetFormatPr baseColWidth="10" defaultRowHeight="16" x14ac:dyDescent="0.2"/>
  <cols>
    <col min="1" max="1" width="15.33203125" bestFit="1" customWidth="1"/>
    <col min="2" max="2" width="16.6640625" bestFit="1" customWidth="1"/>
    <col min="3" max="3" width="17" bestFit="1" customWidth="1"/>
    <col min="4" max="4" width="17.83203125" bestFit="1" customWidth="1"/>
    <col min="5" max="5" width="30.33203125" bestFit="1" customWidth="1"/>
    <col min="6" max="6" width="15.1640625" bestFit="1" customWidth="1"/>
    <col min="7" max="7" width="63.33203125" bestFit="1" customWidth="1"/>
    <col min="8" max="8" width="15.83203125" customWidth="1"/>
    <col min="9" max="9" width="27.83203125" bestFit="1" customWidth="1"/>
    <col min="10" max="10" width="15" bestFit="1" customWidth="1"/>
    <col min="11" max="11" width="20.6640625" bestFit="1" customWidth="1"/>
    <col min="12" max="12" width="20.83203125" bestFit="1" customWidth="1"/>
    <col min="13" max="13" width="27.1640625" bestFit="1" customWidth="1"/>
    <col min="14" max="15" width="18.1640625" bestFit="1" customWidth="1"/>
    <col min="16" max="16" width="11.6640625" bestFit="1" customWidth="1"/>
  </cols>
  <sheetData>
    <row r="1" spans="1:13" ht="30" customHeight="1" x14ac:dyDescent="0.2">
      <c r="A1" s="19" t="s">
        <v>95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0" customHeight="1" x14ac:dyDescent="0.2">
      <c r="A2" s="15" t="s">
        <v>1</v>
      </c>
      <c r="B2" s="15" t="s">
        <v>16</v>
      </c>
      <c r="C2" s="15" t="s">
        <v>17</v>
      </c>
      <c r="D2" s="15" t="s">
        <v>92</v>
      </c>
      <c r="E2" s="15" t="s">
        <v>28</v>
      </c>
      <c r="F2" s="15" t="s">
        <v>24</v>
      </c>
      <c r="G2" s="15" t="s">
        <v>18</v>
      </c>
      <c r="H2" s="15" t="s">
        <v>20</v>
      </c>
      <c r="I2" s="15" t="s">
        <v>21</v>
      </c>
      <c r="J2" s="15" t="s">
        <v>93</v>
      </c>
      <c r="K2" s="15" t="s">
        <v>30</v>
      </c>
      <c r="L2" s="15" t="s">
        <v>22</v>
      </c>
      <c r="M2" s="15" t="s">
        <v>94</v>
      </c>
    </row>
    <row r="3" spans="1:13" ht="96" customHeight="1" x14ac:dyDescent="0.2">
      <c r="A3" s="7" t="s">
        <v>4</v>
      </c>
      <c r="B3" s="8">
        <f>VLOOKUP($A$3,CountriesTable,2,FALSE)</f>
        <v>20193</v>
      </c>
      <c r="C3" s="9" t="str">
        <f>VLOOKUP($A$3,CountriesTable,3,FALSE)</f>
        <v>Semi</v>
      </c>
      <c r="D3" s="9" t="str">
        <f>VLOOKUP($A$3,CountriesTable,4,FALSE)</f>
        <v>Medium</v>
      </c>
      <c r="E3" s="8">
        <f>VLOOKUP($A$3,CountriesTable,5,FALSE)</f>
        <v>7000</v>
      </c>
      <c r="F3" s="9" t="str">
        <f>VLOOKUP($A$3,CountriesTable,6,FALSE)</f>
        <v>Copenhagen</v>
      </c>
      <c r="G3" s="9" t="str">
        <f>VLOOKUP($A$3,CountriesTable,7,FALSE)</f>
        <v>Copenhagen Business School</v>
      </c>
      <c r="H3" s="10">
        <f>VLOOKUP($A$3,CountriesTable,8,FALSE)</f>
        <v>3</v>
      </c>
      <c r="I3" s="11">
        <f>VLOOKUP($A$3,CountriesTable,9,FALSE)</f>
        <v>45689</v>
      </c>
      <c r="J3" s="9">
        <f>VLOOKUP($A$3,CountriesTable,10,FALSE)</f>
        <v>3</v>
      </c>
      <c r="K3" s="10" t="str">
        <f>VLOOKUP($A$3,CountriesTable,11,FALSE)</f>
        <v>31-62</v>
      </c>
      <c r="L3" s="9" t="str">
        <f>VLOOKUP($A$3,CountriesTable,12,FALSE)</f>
        <v>Danish</v>
      </c>
      <c r="M3" s="9">
        <f>VLOOKUP($A$3,CountriesTable,13,FALSE)</f>
        <v>0.66</v>
      </c>
    </row>
    <row r="4" spans="1:13" ht="49" customHeight="1" x14ac:dyDescent="0.2">
      <c r="A4" s="7"/>
      <c r="B4" s="8"/>
      <c r="C4" s="9"/>
      <c r="D4" s="9"/>
      <c r="E4" s="8"/>
      <c r="F4" s="9"/>
      <c r="G4" s="9"/>
      <c r="H4" s="10"/>
      <c r="I4" s="11"/>
      <c r="J4" s="9"/>
      <c r="K4" s="10"/>
      <c r="L4" s="9"/>
      <c r="M4" s="9"/>
    </row>
    <row r="5" spans="1:13" x14ac:dyDescent="0.2">
      <c r="A5" s="17" t="s">
        <v>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">
      <c r="A9" s="6" t="s">
        <v>1</v>
      </c>
      <c r="B9" s="6" t="s">
        <v>16</v>
      </c>
      <c r="C9" s="6" t="s">
        <v>17</v>
      </c>
      <c r="D9" s="6" t="s">
        <v>92</v>
      </c>
      <c r="E9" s="6" t="s">
        <v>28</v>
      </c>
      <c r="F9" s="6" t="s">
        <v>24</v>
      </c>
      <c r="G9" s="6" t="s">
        <v>18</v>
      </c>
      <c r="H9" s="6" t="s">
        <v>20</v>
      </c>
      <c r="I9" s="6" t="s">
        <v>21</v>
      </c>
      <c r="J9" s="6" t="s">
        <v>93</v>
      </c>
      <c r="K9" s="6" t="s">
        <v>30</v>
      </c>
      <c r="L9" s="6" t="s">
        <v>22</v>
      </c>
      <c r="M9" s="6" t="s">
        <v>94</v>
      </c>
    </row>
    <row r="10" spans="1:13" x14ac:dyDescent="0.2">
      <c r="A10" t="s">
        <v>8</v>
      </c>
      <c r="B10" s="1">
        <v>21563</v>
      </c>
      <c r="C10" s="13" t="s">
        <v>32</v>
      </c>
      <c r="D10" t="s">
        <v>52</v>
      </c>
      <c r="E10" s="1">
        <v>8700</v>
      </c>
      <c r="F10" t="s">
        <v>62</v>
      </c>
      <c r="G10" t="s">
        <v>63</v>
      </c>
      <c r="H10" s="2">
        <v>3</v>
      </c>
      <c r="I10" s="3">
        <v>45689</v>
      </c>
      <c r="J10">
        <v>1</v>
      </c>
      <c r="K10" t="s">
        <v>64</v>
      </c>
      <c r="L10" t="s">
        <v>65</v>
      </c>
      <c r="M10" s="5">
        <v>3.22</v>
      </c>
    </row>
    <row r="11" spans="1:13" x14ac:dyDescent="0.2">
      <c r="A11" t="s">
        <v>15</v>
      </c>
      <c r="B11" s="1">
        <v>21293</v>
      </c>
      <c r="C11" s="13" t="s">
        <v>32</v>
      </c>
      <c r="D11" t="s">
        <v>87</v>
      </c>
      <c r="E11" s="1">
        <v>8300</v>
      </c>
      <c r="F11" t="s">
        <v>88</v>
      </c>
      <c r="G11" t="s">
        <v>89</v>
      </c>
      <c r="H11" s="2">
        <v>3</v>
      </c>
      <c r="I11" s="3">
        <v>45689</v>
      </c>
      <c r="J11">
        <v>2</v>
      </c>
      <c r="K11" t="s">
        <v>90</v>
      </c>
      <c r="L11" t="s">
        <v>91</v>
      </c>
      <c r="M11" s="5">
        <v>0.17</v>
      </c>
    </row>
    <row r="12" spans="1:13" x14ac:dyDescent="0.2">
      <c r="A12" t="s">
        <v>4</v>
      </c>
      <c r="B12" s="1">
        <v>20193</v>
      </c>
      <c r="C12" s="14" t="s">
        <v>42</v>
      </c>
      <c r="D12" t="s">
        <v>43</v>
      </c>
      <c r="E12" s="1">
        <v>7000</v>
      </c>
      <c r="F12" t="s">
        <v>44</v>
      </c>
      <c r="G12" t="s">
        <v>45</v>
      </c>
      <c r="H12" s="2">
        <v>3</v>
      </c>
      <c r="I12" s="3">
        <v>45689</v>
      </c>
      <c r="J12">
        <v>3</v>
      </c>
      <c r="K12" t="s">
        <v>47</v>
      </c>
      <c r="L12" t="s">
        <v>46</v>
      </c>
      <c r="M12" s="5">
        <v>0.66</v>
      </c>
    </row>
    <row r="13" spans="1:13" x14ac:dyDescent="0.2">
      <c r="A13" t="s">
        <v>12</v>
      </c>
      <c r="B13" s="1">
        <v>19838</v>
      </c>
      <c r="C13" s="14" t="s">
        <v>42</v>
      </c>
      <c r="D13" t="s">
        <v>43</v>
      </c>
      <c r="E13" s="1">
        <v>6500</v>
      </c>
      <c r="F13" t="s">
        <v>75</v>
      </c>
      <c r="G13" t="s">
        <v>76</v>
      </c>
      <c r="H13" s="2">
        <v>3</v>
      </c>
      <c r="I13" s="3">
        <v>45689</v>
      </c>
      <c r="J13">
        <v>4</v>
      </c>
      <c r="K13" t="s">
        <v>77</v>
      </c>
      <c r="L13" t="s">
        <v>78</v>
      </c>
      <c r="M13" s="5">
        <v>1.1000000000000001</v>
      </c>
    </row>
    <row r="14" spans="1:13" x14ac:dyDescent="0.2">
      <c r="A14" t="s">
        <v>10</v>
      </c>
      <c r="B14" s="1">
        <v>21313</v>
      </c>
      <c r="C14" s="13" t="s">
        <v>32</v>
      </c>
      <c r="D14" t="s">
        <v>52</v>
      </c>
      <c r="E14" s="1">
        <v>6300</v>
      </c>
      <c r="F14" t="s">
        <v>69</v>
      </c>
      <c r="G14" t="s">
        <v>70</v>
      </c>
      <c r="H14" s="2">
        <v>3.5</v>
      </c>
      <c r="I14" s="3">
        <v>45689</v>
      </c>
      <c r="J14">
        <v>5</v>
      </c>
      <c r="K14" t="s">
        <v>60</v>
      </c>
      <c r="L14" t="s">
        <v>71</v>
      </c>
      <c r="M14" s="5">
        <v>0.125</v>
      </c>
    </row>
    <row r="15" spans="1:13" x14ac:dyDescent="0.2">
      <c r="A15" t="s">
        <v>11</v>
      </c>
      <c r="B15" s="1">
        <v>21455</v>
      </c>
      <c r="C15" s="12" t="s">
        <v>23</v>
      </c>
      <c r="D15" t="s">
        <v>27</v>
      </c>
      <c r="E15" s="1">
        <v>6600</v>
      </c>
      <c r="F15" t="s">
        <v>72</v>
      </c>
      <c r="G15" t="s">
        <v>73</v>
      </c>
      <c r="H15" s="2">
        <v>3</v>
      </c>
      <c r="I15" s="3">
        <v>45689</v>
      </c>
      <c r="J15">
        <v>6</v>
      </c>
      <c r="K15" t="s">
        <v>74</v>
      </c>
      <c r="L15" t="s">
        <v>29</v>
      </c>
      <c r="M15" s="5">
        <v>0.13400000000000001</v>
      </c>
    </row>
    <row r="16" spans="1:13" x14ac:dyDescent="0.2">
      <c r="A16" t="s">
        <v>7</v>
      </c>
      <c r="B16" s="1">
        <v>20518</v>
      </c>
      <c r="C16" s="13" t="s">
        <v>32</v>
      </c>
      <c r="D16" t="s">
        <v>57</v>
      </c>
      <c r="E16" s="1">
        <v>7100</v>
      </c>
      <c r="F16" t="s">
        <v>58</v>
      </c>
      <c r="G16" t="s">
        <v>59</v>
      </c>
      <c r="H16" s="2">
        <v>3</v>
      </c>
      <c r="I16" s="3">
        <v>45689</v>
      </c>
      <c r="J16">
        <v>7</v>
      </c>
      <c r="K16" t="s">
        <v>60</v>
      </c>
      <c r="L16" t="s">
        <v>61</v>
      </c>
      <c r="M16" s="5">
        <v>1.1000000000000001</v>
      </c>
    </row>
    <row r="17" spans="1:13" x14ac:dyDescent="0.2">
      <c r="A17" t="s">
        <v>2</v>
      </c>
      <c r="B17" s="1">
        <v>18968</v>
      </c>
      <c r="C17" s="13" t="s">
        <v>32</v>
      </c>
      <c r="D17" t="s">
        <v>33</v>
      </c>
      <c r="E17" s="1">
        <v>6000</v>
      </c>
      <c r="F17" t="s">
        <v>34</v>
      </c>
      <c r="G17" s="4" t="s">
        <v>35</v>
      </c>
      <c r="H17" s="2">
        <v>3</v>
      </c>
      <c r="I17" s="3">
        <v>45689</v>
      </c>
      <c r="J17">
        <v>8</v>
      </c>
      <c r="K17" t="s">
        <v>36</v>
      </c>
      <c r="L17" t="s">
        <v>37</v>
      </c>
      <c r="M17" s="5">
        <v>2</v>
      </c>
    </row>
    <row r="18" spans="1:13" x14ac:dyDescent="0.2">
      <c r="A18" t="s">
        <v>14</v>
      </c>
      <c r="B18" s="1">
        <v>21432</v>
      </c>
      <c r="C18" s="13" t="s">
        <v>32</v>
      </c>
      <c r="D18" t="s">
        <v>82</v>
      </c>
      <c r="E18" s="1">
        <v>8500</v>
      </c>
      <c r="F18" t="s">
        <v>83</v>
      </c>
      <c r="G18" t="s">
        <v>84</v>
      </c>
      <c r="H18" s="2">
        <v>3</v>
      </c>
      <c r="I18" s="3">
        <v>45689</v>
      </c>
      <c r="J18">
        <v>9</v>
      </c>
      <c r="K18" t="s">
        <v>85</v>
      </c>
      <c r="L18" t="s">
        <v>86</v>
      </c>
      <c r="M18" s="5">
        <v>1</v>
      </c>
    </row>
    <row r="19" spans="1:13" x14ac:dyDescent="0.2">
      <c r="A19" t="s">
        <v>13</v>
      </c>
      <c r="B19" s="1">
        <v>21223</v>
      </c>
      <c r="C19" s="12" t="s">
        <v>23</v>
      </c>
      <c r="D19" t="s">
        <v>27</v>
      </c>
      <c r="E19" s="1">
        <v>7300</v>
      </c>
      <c r="F19" t="s">
        <v>13</v>
      </c>
      <c r="G19" t="s">
        <v>79</v>
      </c>
      <c r="H19" s="2">
        <v>3</v>
      </c>
      <c r="I19" s="3">
        <v>45689</v>
      </c>
      <c r="J19">
        <v>10</v>
      </c>
      <c r="K19" t="s">
        <v>80</v>
      </c>
      <c r="L19" t="s">
        <v>81</v>
      </c>
      <c r="M19" s="5">
        <v>5.7</v>
      </c>
    </row>
    <row r="20" spans="1:13" x14ac:dyDescent="0.2">
      <c r="A20" t="s">
        <v>19</v>
      </c>
      <c r="B20" s="1">
        <v>23868</v>
      </c>
      <c r="C20" s="12" t="s">
        <v>23</v>
      </c>
      <c r="D20" t="s">
        <v>27</v>
      </c>
      <c r="E20" s="1">
        <v>9500</v>
      </c>
      <c r="F20" t="s">
        <v>25</v>
      </c>
      <c r="G20" t="s">
        <v>26</v>
      </c>
      <c r="H20" s="2">
        <v>3</v>
      </c>
      <c r="I20" s="3">
        <v>45689</v>
      </c>
      <c r="J20">
        <v>11</v>
      </c>
      <c r="K20" t="s">
        <v>31</v>
      </c>
      <c r="L20" t="s">
        <v>29</v>
      </c>
      <c r="M20" s="5">
        <v>5.4</v>
      </c>
    </row>
    <row r="21" spans="1:13" x14ac:dyDescent="0.2">
      <c r="A21" t="s">
        <v>5</v>
      </c>
      <c r="B21" s="1">
        <v>19588</v>
      </c>
      <c r="C21" s="14" t="s">
        <v>42</v>
      </c>
      <c r="D21" t="s">
        <v>27</v>
      </c>
      <c r="E21" s="1">
        <v>6000</v>
      </c>
      <c r="F21" t="s">
        <v>48</v>
      </c>
      <c r="G21" t="s">
        <v>49</v>
      </c>
      <c r="H21" s="2">
        <v>3</v>
      </c>
      <c r="I21" s="3">
        <v>45689</v>
      </c>
      <c r="J21">
        <v>12</v>
      </c>
      <c r="K21" t="s">
        <v>50</v>
      </c>
      <c r="L21" t="s">
        <v>51</v>
      </c>
      <c r="M21" s="5">
        <v>0.67500000000000004</v>
      </c>
    </row>
    <row r="22" spans="1:13" x14ac:dyDescent="0.2">
      <c r="A22" t="s">
        <v>3</v>
      </c>
      <c r="B22" s="1">
        <v>20698</v>
      </c>
      <c r="C22" s="13" t="s">
        <v>32</v>
      </c>
      <c r="D22" t="s">
        <v>27</v>
      </c>
      <c r="E22" s="1">
        <v>7000</v>
      </c>
      <c r="F22" t="s">
        <v>38</v>
      </c>
      <c r="G22" t="s">
        <v>39</v>
      </c>
      <c r="H22" s="2">
        <v>3</v>
      </c>
      <c r="I22" s="3">
        <v>45689</v>
      </c>
      <c r="J22">
        <v>13</v>
      </c>
      <c r="K22" t="s">
        <v>40</v>
      </c>
      <c r="L22" t="s">
        <v>41</v>
      </c>
      <c r="M22" s="5">
        <v>22.1</v>
      </c>
    </row>
    <row r="23" spans="1:13" x14ac:dyDescent="0.2">
      <c r="A23" t="s">
        <v>9</v>
      </c>
      <c r="B23" s="1">
        <v>19463</v>
      </c>
      <c r="C23" s="13" t="s">
        <v>32</v>
      </c>
      <c r="D23" t="s">
        <v>27</v>
      </c>
      <c r="E23" s="1">
        <v>5500</v>
      </c>
      <c r="F23" t="s">
        <v>66</v>
      </c>
      <c r="G23" t="s">
        <v>67</v>
      </c>
      <c r="H23" s="2">
        <v>3</v>
      </c>
      <c r="I23" s="3">
        <v>45689</v>
      </c>
      <c r="J23">
        <v>14</v>
      </c>
      <c r="K23" t="s">
        <v>64</v>
      </c>
      <c r="L23" t="s">
        <v>68</v>
      </c>
      <c r="M23" s="5">
        <v>14.1</v>
      </c>
    </row>
    <row r="24" spans="1:13" x14ac:dyDescent="0.2">
      <c r="A24" t="s">
        <v>6</v>
      </c>
      <c r="B24" s="1">
        <v>19163</v>
      </c>
      <c r="C24" s="13" t="s">
        <v>32</v>
      </c>
      <c r="D24" t="s">
        <v>52</v>
      </c>
      <c r="E24" s="1">
        <v>6000</v>
      </c>
      <c r="F24" t="s">
        <v>53</v>
      </c>
      <c r="G24" t="s">
        <v>54</v>
      </c>
      <c r="H24" s="2">
        <v>3</v>
      </c>
      <c r="I24" s="3">
        <v>45689</v>
      </c>
      <c r="J24">
        <v>15</v>
      </c>
      <c r="K24" t="s">
        <v>55</v>
      </c>
      <c r="L24" t="s">
        <v>56</v>
      </c>
      <c r="M24" s="5">
        <v>1.8</v>
      </c>
    </row>
    <row r="25" spans="1:13" x14ac:dyDescent="0.2">
      <c r="A25" t="s">
        <v>96</v>
      </c>
      <c r="B25" s="1">
        <f>SUBTOTAL(101,Table1[Projected Price])</f>
        <v>20705.066666666666</v>
      </c>
      <c r="C25" s="16"/>
      <c r="E25" s="1">
        <f>SUBTOTAL(101,Table1[Housing, Food,  Daily Living, etc.])</f>
        <v>7086.666666666667</v>
      </c>
      <c r="M25" s="5">
        <f>SUBTOTAL(101,Table1[City Size (millions of people)])</f>
        <v>3.9522666666666666</v>
      </c>
    </row>
  </sheetData>
  <mergeCells count="2">
    <mergeCell ref="A5:M8"/>
    <mergeCell ref="A1:M1"/>
  </mergeCells>
  <conditionalFormatting sqref="B10:B24 B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24">
    <cfRule type="colorScale" priority="8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: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1:E24">
    <cfRule type="colorScale" priority="7">
      <colorScale>
        <cfvo type="min"/>
        <cfvo type="max"/>
        <color rgb="FFFCFCFF"/>
        <color rgb="FFF8696B"/>
      </colorScale>
    </cfRule>
  </conditionalFormatting>
  <conditionalFormatting sqref="J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24">
    <cfRule type="colorScale" priority="1">
      <colorScale>
        <cfvo type="min"/>
        <cfvo type="max"/>
        <color rgb="FF63BE7B"/>
        <color rgb="FFFCFCFF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M24">
    <cfRule type="colorScale" priority="5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3:A4" xr:uid="{083B2C08-FF83-EF4F-96A2-97023A988FA6}">
      <formula1>Location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StudyAbroadInfo</vt:lpstr>
      <vt:lpstr>City</vt:lpstr>
      <vt:lpstr>City_Size__millions_of_people</vt:lpstr>
      <vt:lpstr>Close_to_Coast?</vt:lpstr>
      <vt:lpstr>CountriesTable</vt:lpstr>
      <vt:lpstr>Deadline</vt:lpstr>
      <vt:lpstr>Ease_of_Travel</vt:lpstr>
      <vt:lpstr>Housing__Food___Daily_Living__etc.</vt:lpstr>
      <vt:lpstr>Language</vt:lpstr>
      <vt:lpstr>Location</vt:lpstr>
      <vt:lpstr>Minimum_GPA</vt:lpstr>
      <vt:lpstr>My_Rankings</vt:lpstr>
      <vt:lpstr>Projected_Price</vt:lpstr>
      <vt:lpstr>University_Name</vt:lpstr>
      <vt:lpstr>Weather__degrees_F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P Ellingson</dc:creator>
  <cp:lastModifiedBy>Graham P Ellingson</cp:lastModifiedBy>
  <dcterms:created xsi:type="dcterms:W3CDTF">2024-05-15T18:57:24Z</dcterms:created>
  <dcterms:modified xsi:type="dcterms:W3CDTF">2025-01-22T21:53:38Z</dcterms:modified>
</cp:coreProperties>
</file>