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620" firstSheet="1" activeTab="1"/>
  </bookViews>
  <sheets>
    <sheet name="Overview" sheetId="6" r:id="rId1"/>
    <sheet name="Vector risk assessment v4" sheetId="14" r:id="rId2"/>
    <sheet name="Risk assessment formula" sheetId="2" r:id="rId3"/>
    <sheet name="Measure TempDump" sheetId="8" r:id="rId4"/>
    <sheet name="Security Measures" sheetId="7" r:id="rId5"/>
    <sheet name="(old) Vector risk assessment" sheetId="5" r:id="rId6"/>
    <sheet name="(old) Risk assessment OWASP" sheetId="11" r:id="rId7"/>
    <sheet name="OWASP Rating" sheetId="10" r:id="rId8"/>
    <sheet name="OWASP risk value deriving" sheetId="13" r:id="rId9"/>
  </sheets>
  <definedNames>
    <definedName name="Awareness">'OWASP Rating'!$H$15:$H$24</definedName>
    <definedName name="EaseOfDiscovery">'OWASP Rating'!$F$15:$F$24</definedName>
    <definedName name="EaseOfExploit">'OWASP Rating'!$G$15:$G$24</definedName>
    <definedName name="FinancialDamage">'OWASP Rating'!$N$15:$N$24</definedName>
    <definedName name="IntrusionDetection">'OWASP Rating'!$I$15:$I$24</definedName>
    <definedName name="ISFOXAutomaticLabelingDisabled" hidden="1">TRUE</definedName>
    <definedName name="ISFOXClassificationHistory_0" hidden="1">"HVS\grams;7d788e96-5802-48f7-b87f-ef0226e41b7c;Public;2019-04-26T10:35:13;;HvS|"</definedName>
    <definedName name="ISFOXClassificationId" hidden="1">"7d788e96-5802-48f7-b87f-ef0226e41b7c"</definedName>
    <definedName name="ISFOXClassificationInKeywords" hidden="1">"Public"</definedName>
    <definedName name="ISFOXClassificationName" hidden="1">" "</definedName>
    <definedName name="ISFOXOldClassificationId" hidden="1">"7d788e96-5802-48f7-b87f-ef0226e41b7c"</definedName>
    <definedName name="ISFOXOldClassificationIdBackup" hidden="1">"7d788e96-5802-48f7-b87f-ef0226e41b7c"</definedName>
    <definedName name="ISFOXPrefix" hidden="1">" "</definedName>
    <definedName name="ISFOXPreviousClassificationId" localSheetId="7" hidden="1">"d4c75f49-f1ee-485c-aa75-2c54e2ab5223"</definedName>
    <definedName name="ISFOXPreviousClassificationId" hidden="1">"7d788e96-5802-48f7-b87f-ef0226e41b7c"</definedName>
    <definedName name="ISFOXSaveAsProcess" hidden="1">TRUE</definedName>
    <definedName name="ISFOXShowClassificationRequestWindow" localSheetId="7" hidden="1">TRUE</definedName>
    <definedName name="ISFOXShowClassificationRequestWindow" hidden="1">FALSE</definedName>
    <definedName name="ISFOXVersionHistoryCount" hidden="1">1</definedName>
    <definedName name="ISFOXVersioningChanged" hidden="1">FALSE</definedName>
    <definedName name="ISFOXWorkbookInitialized" hidden="1">FALSE</definedName>
    <definedName name="LossOfAccountability">'OWASP Rating'!$M$15:$M$24</definedName>
    <definedName name="LossOfAvailability">'OWASP Rating'!$L$15:$L$24</definedName>
    <definedName name="LossOfConfidentiality">'OWASP Rating'!$J$15:$J$24</definedName>
    <definedName name="LossOfIntegrity">'OWASP Rating'!$K$15:$K$24</definedName>
    <definedName name="Motive">'OWASP Rating'!$C$15:$C$24</definedName>
    <definedName name="NonCompliance">'OWASP Rating'!$P$15:$P$24</definedName>
    <definedName name="Opportunity">'OWASP Rating'!$D$15:$D$24</definedName>
    <definedName name="PrivacyViolation">'OWASP Rating'!$Q$15:$Q$24</definedName>
    <definedName name="ReputationDamage">'OWASP Rating'!$O$15:$O$24</definedName>
    <definedName name="Size">'OWASP Rating'!$E$15:$E$24</definedName>
    <definedName name="SkillLevel">'OWASP Rating'!$B$15:$B$24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3" i="14" l="1"/>
  <c r="I43" i="14" s="1"/>
  <c r="G42" i="14"/>
  <c r="I42" i="14" s="1"/>
  <c r="G41" i="14"/>
  <c r="I41" i="14" s="1"/>
  <c r="G40" i="14"/>
  <c r="I40" i="14" s="1"/>
  <c r="G39" i="14"/>
  <c r="I39" i="14" s="1"/>
  <c r="G38" i="14"/>
  <c r="I38" i="14" s="1"/>
  <c r="G37" i="14"/>
  <c r="I37" i="14" s="1"/>
  <c r="G36" i="14"/>
  <c r="I36" i="14" s="1"/>
  <c r="G35" i="14"/>
  <c r="I35" i="14" s="1"/>
  <c r="G34" i="14"/>
  <c r="I34" i="14" s="1"/>
  <c r="G33" i="14"/>
  <c r="I33" i="14" s="1"/>
  <c r="G32" i="14"/>
  <c r="I32" i="14" s="1"/>
  <c r="G31" i="14"/>
  <c r="I31" i="14" s="1"/>
  <c r="G30" i="14"/>
  <c r="I30" i="14" s="1"/>
  <c r="G29" i="14"/>
  <c r="I29" i="14" s="1"/>
  <c r="G28" i="14"/>
  <c r="I28" i="14" s="1"/>
  <c r="G27" i="14"/>
  <c r="I27" i="14" s="1"/>
  <c r="G4" i="14" l="1"/>
  <c r="G5" i="14"/>
  <c r="G6" i="14"/>
  <c r="G7" i="14"/>
  <c r="G8" i="14"/>
  <c r="G9" i="14"/>
  <c r="G10" i="14"/>
  <c r="G11" i="14"/>
  <c r="G12" i="14"/>
  <c r="G13" i="14"/>
  <c r="G14" i="14"/>
  <c r="G15" i="14"/>
  <c r="G16" i="14"/>
  <c r="G17" i="14"/>
  <c r="G18" i="14"/>
  <c r="G19" i="14"/>
  <c r="G20" i="14"/>
  <c r="N20" i="14" l="1"/>
  <c r="P20" i="14" s="1"/>
  <c r="I20" i="14"/>
  <c r="N19" i="14"/>
  <c r="P19" i="14" s="1"/>
  <c r="I19" i="14"/>
  <c r="N18" i="14"/>
  <c r="P18" i="14" s="1"/>
  <c r="I18" i="14"/>
  <c r="N17" i="14"/>
  <c r="P17" i="14" s="1"/>
  <c r="I17" i="14"/>
  <c r="N16" i="14"/>
  <c r="P16" i="14" s="1"/>
  <c r="I16" i="14"/>
  <c r="N15" i="14"/>
  <c r="P15" i="14" s="1"/>
  <c r="I15" i="14"/>
  <c r="N14" i="14"/>
  <c r="P14" i="14" s="1"/>
  <c r="I14" i="14"/>
  <c r="N13" i="14"/>
  <c r="P13" i="14" s="1"/>
  <c r="I13" i="14"/>
  <c r="N12" i="14"/>
  <c r="P12" i="14" s="1"/>
  <c r="I12" i="14"/>
  <c r="N11" i="14"/>
  <c r="P11" i="14" s="1"/>
  <c r="I11" i="14"/>
  <c r="N10" i="14"/>
  <c r="P10" i="14" s="1"/>
  <c r="I10" i="14"/>
  <c r="N9" i="14"/>
  <c r="P9" i="14" s="1"/>
  <c r="I9" i="14"/>
  <c r="N8" i="14"/>
  <c r="P8" i="14" s="1"/>
  <c r="I8" i="14"/>
  <c r="N7" i="14"/>
  <c r="P7" i="14" s="1"/>
  <c r="I7" i="14"/>
  <c r="N6" i="14"/>
  <c r="P6" i="14" s="1"/>
  <c r="I6" i="14"/>
  <c r="N5" i="14"/>
  <c r="P5" i="14" s="1"/>
  <c r="I5" i="14"/>
  <c r="N4" i="14"/>
  <c r="P4" i="14" s="1"/>
  <c r="I4" i="14"/>
  <c r="Q19" i="14" l="1"/>
  <c r="Q6" i="14"/>
  <c r="Q8" i="14"/>
  <c r="Q11" i="14"/>
  <c r="Q14" i="14"/>
  <c r="Q12" i="14"/>
  <c r="Q15" i="14"/>
  <c r="Q18" i="14"/>
  <c r="Q16" i="14"/>
  <c r="Q5" i="14"/>
  <c r="Q4" i="14"/>
  <c r="Q10" i="14"/>
  <c r="Q17" i="14"/>
  <c r="Q7" i="14"/>
  <c r="Q13" i="14"/>
  <c r="Q9" i="14"/>
  <c r="Q20" i="14"/>
  <c r="L32" i="11"/>
  <c r="M32" i="11" s="1"/>
  <c r="L33" i="11"/>
  <c r="M33" i="11" s="1"/>
  <c r="L9" i="11"/>
  <c r="M9" i="11" s="1"/>
  <c r="L31" i="11"/>
  <c r="M31" i="11" s="1"/>
  <c r="C31" i="11" s="1"/>
  <c r="L30" i="11"/>
  <c r="M30" i="11" s="1"/>
  <c r="C30" i="11" s="1"/>
  <c r="W49" i="11"/>
  <c r="V49" i="11"/>
  <c r="M49" i="11"/>
  <c r="C49" i="11" s="1"/>
  <c r="L49" i="11"/>
  <c r="V48" i="11"/>
  <c r="W48" i="11" s="1"/>
  <c r="L48" i="11"/>
  <c r="M48" i="11" s="1"/>
  <c r="C48" i="11" s="1"/>
  <c r="W47" i="11"/>
  <c r="V47" i="11"/>
  <c r="L47" i="11"/>
  <c r="M47" i="11" s="1"/>
  <c r="C47" i="11" s="1"/>
  <c r="V46" i="11"/>
  <c r="W46" i="11" s="1"/>
  <c r="L46" i="11"/>
  <c r="M46" i="11" s="1"/>
  <c r="C46" i="11" s="1"/>
  <c r="V45" i="11"/>
  <c r="W45" i="11" s="1"/>
  <c r="C45" i="11" s="1"/>
  <c r="M45" i="11"/>
  <c r="L45" i="11"/>
  <c r="V44" i="11"/>
  <c r="W44" i="11" s="1"/>
  <c r="M44" i="11"/>
  <c r="C44" i="11" s="1"/>
  <c r="L44" i="11"/>
  <c r="W43" i="11"/>
  <c r="V43" i="11"/>
  <c r="M43" i="11"/>
  <c r="L43" i="11"/>
  <c r="C43" i="11"/>
  <c r="W42" i="11"/>
  <c r="V42" i="11"/>
  <c r="L42" i="11"/>
  <c r="M42" i="11" s="1"/>
  <c r="C42" i="11" s="1"/>
  <c r="W41" i="11"/>
  <c r="V41" i="11"/>
  <c r="M41" i="11"/>
  <c r="C41" i="11" s="1"/>
  <c r="L41" i="11"/>
  <c r="V40" i="11"/>
  <c r="W40" i="11" s="1"/>
  <c r="L40" i="11"/>
  <c r="M40" i="11" s="1"/>
  <c r="W39" i="11"/>
  <c r="V39" i="11"/>
  <c r="L39" i="11"/>
  <c r="M39" i="11" s="1"/>
  <c r="C39" i="11" s="1"/>
  <c r="V38" i="11"/>
  <c r="W38" i="11" s="1"/>
  <c r="L38" i="11"/>
  <c r="M38" i="11" s="1"/>
  <c r="V37" i="11"/>
  <c r="W37" i="11" s="1"/>
  <c r="C37" i="11" s="1"/>
  <c r="M37" i="11"/>
  <c r="L37" i="11"/>
  <c r="V36" i="11"/>
  <c r="W36" i="11" s="1"/>
  <c r="M36" i="11"/>
  <c r="C36" i="11" s="1"/>
  <c r="L36" i="11"/>
  <c r="W35" i="11"/>
  <c r="V35" i="11"/>
  <c r="M35" i="11"/>
  <c r="L35" i="11"/>
  <c r="C35" i="11"/>
  <c r="W34" i="11"/>
  <c r="V34" i="11"/>
  <c r="L34" i="11"/>
  <c r="M34" i="11" s="1"/>
  <c r="C34" i="11" s="1"/>
  <c r="V33" i="11"/>
  <c r="W33" i="11" s="1"/>
  <c r="V32" i="11"/>
  <c r="W32" i="11" s="1"/>
  <c r="V31" i="11"/>
  <c r="W31" i="11" s="1"/>
  <c r="V30" i="11"/>
  <c r="W30" i="11" s="1"/>
  <c r="V25" i="11"/>
  <c r="W25" i="11" s="1"/>
  <c r="C25" i="11" s="1"/>
  <c r="M25" i="11"/>
  <c r="L25" i="11"/>
  <c r="V24" i="11"/>
  <c r="W24" i="11" s="1"/>
  <c r="M24" i="11"/>
  <c r="L24" i="11"/>
  <c r="W23" i="11"/>
  <c r="V23" i="11"/>
  <c r="M23" i="11"/>
  <c r="L23" i="11"/>
  <c r="C23" i="11"/>
  <c r="W22" i="11"/>
  <c r="V22" i="11"/>
  <c r="L22" i="11"/>
  <c r="M22" i="11" s="1"/>
  <c r="C22" i="11" s="1"/>
  <c r="W21" i="11"/>
  <c r="V21" i="11"/>
  <c r="M21" i="11"/>
  <c r="C21" i="11" s="1"/>
  <c r="L21" i="11"/>
  <c r="V20" i="11"/>
  <c r="W20" i="11" s="1"/>
  <c r="L20" i="11"/>
  <c r="M20" i="11" s="1"/>
  <c r="C20" i="11" s="1"/>
  <c r="W19" i="11"/>
  <c r="V19" i="11"/>
  <c r="L19" i="11"/>
  <c r="M19" i="11" s="1"/>
  <c r="C19" i="11" s="1"/>
  <c r="V18" i="11"/>
  <c r="W18" i="11" s="1"/>
  <c r="L18" i="11"/>
  <c r="M18" i="11" s="1"/>
  <c r="C18" i="11" s="1"/>
  <c r="V17" i="11"/>
  <c r="W17" i="11" s="1"/>
  <c r="C17" i="11" s="1"/>
  <c r="M17" i="11"/>
  <c r="L17" i="11"/>
  <c r="V16" i="11"/>
  <c r="W16" i="11" s="1"/>
  <c r="M16" i="11"/>
  <c r="C16" i="11" s="1"/>
  <c r="L16" i="11"/>
  <c r="W15" i="11"/>
  <c r="V15" i="11"/>
  <c r="M15" i="11"/>
  <c r="L15" i="11"/>
  <c r="C15" i="11"/>
  <c r="W14" i="11"/>
  <c r="V14" i="11"/>
  <c r="L14" i="11"/>
  <c r="M14" i="11" s="1"/>
  <c r="C14" i="11" s="1"/>
  <c r="W13" i="11"/>
  <c r="V13" i="11"/>
  <c r="M13" i="11"/>
  <c r="C13" i="11" s="1"/>
  <c r="L13" i="11"/>
  <c r="V12" i="11"/>
  <c r="W12" i="11" s="1"/>
  <c r="L12" i="11"/>
  <c r="M12" i="11" s="1"/>
  <c r="W11" i="11"/>
  <c r="V11" i="11"/>
  <c r="L11" i="11"/>
  <c r="M11" i="11" s="1"/>
  <c r="C11" i="11" s="1"/>
  <c r="V10" i="11"/>
  <c r="W10" i="11" s="1"/>
  <c r="L10" i="11"/>
  <c r="M10" i="11" s="1"/>
  <c r="V9" i="11"/>
  <c r="W9" i="11" s="1"/>
  <c r="V8" i="11"/>
  <c r="W8" i="11" s="1"/>
  <c r="L8" i="11"/>
  <c r="M8" i="11" s="1"/>
  <c r="V7" i="11"/>
  <c r="W7" i="11" s="1"/>
  <c r="L7" i="11"/>
  <c r="M7" i="11" s="1"/>
  <c r="V6" i="11"/>
  <c r="W6" i="11" s="1"/>
  <c r="L6" i="11"/>
  <c r="M6" i="11" s="1"/>
  <c r="C32" i="11" l="1"/>
  <c r="C33" i="11"/>
  <c r="C9" i="11"/>
  <c r="C7" i="11"/>
  <c r="C10" i="11"/>
  <c r="C8" i="11"/>
  <c r="C6" i="11"/>
  <c r="C40" i="11"/>
  <c r="C38" i="11"/>
  <c r="C12" i="11"/>
  <c r="C24" i="11"/>
  <c r="L16" i="10" l="1"/>
  <c r="D16" i="10"/>
  <c r="Q15" i="10"/>
  <c r="P15" i="10"/>
  <c r="O15" i="10"/>
  <c r="N15" i="10"/>
  <c r="M15" i="10"/>
  <c r="L15" i="10"/>
  <c r="K15" i="10"/>
  <c r="J15" i="10"/>
  <c r="I15" i="10"/>
  <c r="H15" i="10"/>
  <c r="G15" i="10"/>
  <c r="F15" i="10"/>
  <c r="E15" i="10"/>
  <c r="D15" i="10"/>
  <c r="C15" i="10"/>
  <c r="B15" i="10"/>
  <c r="A3" i="10"/>
  <c r="I16" i="10" s="1"/>
  <c r="Q16" i="10" l="1"/>
  <c r="A4" i="10"/>
  <c r="B16" i="10"/>
  <c r="J16" i="10"/>
  <c r="C16" i="10"/>
  <c r="K16" i="10"/>
  <c r="N16" i="10"/>
  <c r="E16" i="10"/>
  <c r="M16" i="10"/>
  <c r="F16" i="10"/>
  <c r="G16" i="10"/>
  <c r="O16" i="10"/>
  <c r="H16" i="10"/>
  <c r="P16" i="10"/>
  <c r="I32" i="5"/>
  <c r="I17" i="10" l="1"/>
  <c r="P17" i="10"/>
  <c r="H17" i="10"/>
  <c r="O17" i="10"/>
  <c r="G17" i="10"/>
  <c r="N17" i="10"/>
  <c r="F17" i="10"/>
  <c r="M17" i="10"/>
  <c r="E17" i="10"/>
  <c r="D17" i="10"/>
  <c r="L17" i="10"/>
  <c r="K17" i="10"/>
  <c r="C17" i="10"/>
  <c r="A5" i="10"/>
  <c r="J17" i="10"/>
  <c r="B17" i="10"/>
  <c r="Q17" i="10"/>
  <c r="N23" i="5"/>
  <c r="N6" i="5"/>
  <c r="N7" i="5"/>
  <c r="N8" i="5"/>
  <c r="N9" i="5"/>
  <c r="N10" i="5"/>
  <c r="N11" i="5"/>
  <c r="N12" i="5"/>
  <c r="N13" i="5"/>
  <c r="N14" i="5"/>
  <c r="N15" i="5"/>
  <c r="N16" i="5"/>
  <c r="N17" i="5"/>
  <c r="N18" i="5"/>
  <c r="N19" i="5"/>
  <c r="N20" i="5"/>
  <c r="N21" i="5"/>
  <c r="N22" i="5"/>
  <c r="N5" i="5"/>
  <c r="N4" i="5"/>
  <c r="G23" i="5"/>
  <c r="G6" i="5"/>
  <c r="G7" i="5"/>
  <c r="G8" i="5"/>
  <c r="G9" i="5"/>
  <c r="G10" i="5"/>
  <c r="G11" i="5"/>
  <c r="G12" i="5"/>
  <c r="G13" i="5"/>
  <c r="G14" i="5"/>
  <c r="G15" i="5"/>
  <c r="G16" i="5"/>
  <c r="G17" i="5"/>
  <c r="G18" i="5"/>
  <c r="G19" i="5"/>
  <c r="G20" i="5"/>
  <c r="G21" i="5"/>
  <c r="G22" i="5"/>
  <c r="G5" i="5"/>
  <c r="G4" i="5"/>
  <c r="I18" i="10" l="1"/>
  <c r="P18" i="10"/>
  <c r="H18" i="10"/>
  <c r="O18" i="10"/>
  <c r="G18" i="10"/>
  <c r="N18" i="10"/>
  <c r="E18" i="10"/>
  <c r="D18" i="10"/>
  <c r="F18" i="10"/>
  <c r="M18" i="10"/>
  <c r="L18" i="10"/>
  <c r="K18" i="10"/>
  <c r="C18" i="10"/>
  <c r="J18" i="10"/>
  <c r="B18" i="10"/>
  <c r="Q18" i="10"/>
  <c r="A6" i="10"/>
  <c r="P5" i="5"/>
  <c r="P4" i="5"/>
  <c r="I6" i="5"/>
  <c r="I7" i="5"/>
  <c r="I11" i="5"/>
  <c r="I14" i="5"/>
  <c r="I15" i="5"/>
  <c r="I19" i="5"/>
  <c r="I22" i="5"/>
  <c r="I23" i="5"/>
  <c r="I5" i="5"/>
  <c r="I16" i="5"/>
  <c r="I8" i="5"/>
  <c r="I9" i="5"/>
  <c r="I17" i="5"/>
  <c r="I12" i="5"/>
  <c r="I20" i="5"/>
  <c r="I10" i="5"/>
  <c r="I18" i="5"/>
  <c r="I4" i="5"/>
  <c r="P6" i="5"/>
  <c r="P7" i="5"/>
  <c r="P8" i="5"/>
  <c r="P9" i="5"/>
  <c r="P10" i="5"/>
  <c r="P11" i="5"/>
  <c r="P12" i="5"/>
  <c r="P13" i="5"/>
  <c r="P14" i="5"/>
  <c r="P15" i="5"/>
  <c r="P16" i="5"/>
  <c r="P17" i="5"/>
  <c r="P18" i="5"/>
  <c r="P19" i="5"/>
  <c r="P20" i="5"/>
  <c r="P21" i="5"/>
  <c r="P22" i="5"/>
  <c r="P23" i="5"/>
  <c r="I13" i="5"/>
  <c r="I21" i="5"/>
  <c r="I19" i="10" l="1"/>
  <c r="P19" i="10"/>
  <c r="H19" i="10"/>
  <c r="O19" i="10"/>
  <c r="G19" i="10"/>
  <c r="M19" i="10"/>
  <c r="E19" i="10"/>
  <c r="A7" i="10"/>
  <c r="D19" i="10"/>
  <c r="N19" i="10"/>
  <c r="F19" i="10"/>
  <c r="L19" i="10"/>
  <c r="K19" i="10"/>
  <c r="C19" i="10"/>
  <c r="J19" i="10"/>
  <c r="B19" i="10"/>
  <c r="Q19" i="10"/>
  <c r="Q21" i="5"/>
  <c r="Q22" i="5"/>
  <c r="I20" i="10" l="1"/>
  <c r="P20" i="10"/>
  <c r="H20" i="10"/>
  <c r="O20" i="10"/>
  <c r="G20" i="10"/>
  <c r="F20" i="10"/>
  <c r="A8" i="10"/>
  <c r="M20" i="10"/>
  <c r="E20" i="10"/>
  <c r="D20" i="10"/>
  <c r="N20" i="10"/>
  <c r="L20" i="10"/>
  <c r="K20" i="10"/>
  <c r="C20" i="10"/>
  <c r="J20" i="10"/>
  <c r="B20" i="10"/>
  <c r="Q20" i="10"/>
  <c r="Q9" i="5"/>
  <c r="Q10" i="5"/>
  <c r="I21" i="10" l="1"/>
  <c r="P21" i="10"/>
  <c r="H21" i="10"/>
  <c r="O21" i="10"/>
  <c r="G21" i="10"/>
  <c r="A9" i="10"/>
  <c r="M21" i="10"/>
  <c r="E21" i="10"/>
  <c r="D21" i="10"/>
  <c r="N21" i="10"/>
  <c r="F21" i="10"/>
  <c r="L21" i="10"/>
  <c r="K21" i="10"/>
  <c r="C21" i="10"/>
  <c r="J21" i="10"/>
  <c r="B21" i="10"/>
  <c r="Q21" i="10"/>
  <c r="Q15" i="5"/>
  <c r="Q18" i="5"/>
  <c r="Q20" i="5"/>
  <c r="Q6" i="5"/>
  <c r="Q16" i="5"/>
  <c r="Q11" i="5"/>
  <c r="Q17" i="5"/>
  <c r="Q5" i="5"/>
  <c r="Q14" i="5"/>
  <c r="Q8" i="5"/>
  <c r="Q7" i="5"/>
  <c r="Q19" i="5"/>
  <c r="Q23" i="5"/>
  <c r="Q13" i="5"/>
  <c r="Q12" i="5"/>
  <c r="Q4" i="5"/>
  <c r="Q22" i="10" l="1"/>
  <c r="P22" i="10"/>
  <c r="H22" i="10"/>
  <c r="O22" i="10"/>
  <c r="G22" i="10"/>
  <c r="M22" i="10"/>
  <c r="E22" i="10"/>
  <c r="D22" i="10"/>
  <c r="N22" i="10"/>
  <c r="F22" i="10"/>
  <c r="L22" i="10"/>
  <c r="K22" i="10"/>
  <c r="C22" i="10"/>
  <c r="J22" i="10"/>
  <c r="B22" i="10"/>
  <c r="I22" i="10"/>
  <c r="A10" i="10"/>
  <c r="Q23" i="10" l="1"/>
  <c r="P23" i="10"/>
  <c r="H23" i="10"/>
  <c r="O23" i="10"/>
  <c r="G23" i="10"/>
  <c r="M23" i="10"/>
  <c r="E23" i="10"/>
  <c r="L23" i="10"/>
  <c r="D23" i="10"/>
  <c r="N23" i="10"/>
  <c r="F23" i="10"/>
  <c r="K23" i="10"/>
  <c r="C23" i="10"/>
  <c r="J23" i="10"/>
  <c r="B23" i="10"/>
  <c r="I23" i="10"/>
  <c r="A11" i="10"/>
  <c r="Q24" i="10" l="1"/>
  <c r="P24" i="10"/>
  <c r="H24" i="10"/>
  <c r="O24" i="10"/>
  <c r="G24" i="10"/>
  <c r="M24" i="10"/>
  <c r="E24" i="10"/>
  <c r="D24" i="10"/>
  <c r="N24" i="10"/>
  <c r="F24" i="10"/>
  <c r="L24" i="10"/>
  <c r="K24" i="10"/>
  <c r="C24" i="10"/>
  <c r="J24" i="10"/>
  <c r="B24" i="10"/>
  <c r="I24" i="10"/>
</calcChain>
</file>

<file path=xl/comments1.xml><?xml version="1.0" encoding="utf-8"?>
<comments xmlns="http://schemas.openxmlformats.org/spreadsheetml/2006/main">
  <authors>
    <author>Autor</author>
  </authors>
  <commentList>
    <comment ref="B6" authorId="0" shapeId="0">
      <text>
        <r>
          <rPr>
            <b/>
            <sz val="9"/>
            <color indexed="81"/>
            <rFont val="Tahoma"/>
            <charset val="1"/>
          </rPr>
          <t>Autor:</t>
        </r>
        <r>
          <rPr>
            <sz val="9"/>
            <color indexed="81"/>
            <rFont val="Tahoma"/>
            <charset val="1"/>
          </rPr>
          <t xml:space="preserve">
cases rolled together: 
k8s&amp;OCP-apiserver/ (deactivated) webinterface &amp; dashboard...
...hacker (without any credentials) from container
...as anon(/dev/admin) hacker in intranet
(worst) persona: hacker in container -&gt; pentesting skills, some access, intranet user, completely anonymous
Kube-hunter does this -&gt; automated tool, automated tool, public knowledge
might give info on vulnerable containers -&gt; possible reward
logged in k8s-master-logs -&gt; logged without review
only non-sensitive data -&gt; minimal non-sensitive data disclosed
</t>
        </r>
      </text>
    </comment>
    <comment ref="B7" authorId="0" shapeId="0">
      <text>
        <r>
          <rPr>
            <b/>
            <sz val="9"/>
            <color indexed="81"/>
            <rFont val="Tahoma"/>
            <charset val="1"/>
          </rPr>
          <t>Autor:</t>
        </r>
        <r>
          <rPr>
            <sz val="9"/>
            <color indexed="81"/>
            <rFont val="Tahoma"/>
            <charset val="1"/>
          </rPr>
          <t xml:space="preserve">
cases rolled together: 
k8s&amp;OCP-apiserver/ (deactivated) webinterface &amp; dashboard...
...hacker (as dev/admin) in container/intranet
(worst) persona: hacker as dev in intranet</t>
        </r>
      </text>
    </comment>
    <comment ref="B30" authorId="0" shapeId="0">
      <text>
        <r>
          <rPr>
            <b/>
            <sz val="9"/>
            <color indexed="81"/>
            <rFont val="Tahoma"/>
            <charset val="1"/>
          </rPr>
          <t>Autor:</t>
        </r>
        <r>
          <rPr>
            <sz val="9"/>
            <color indexed="81"/>
            <rFont val="Tahoma"/>
            <charset val="1"/>
          </rPr>
          <t xml:space="preserve">
cases rolled together: 
k8s&amp;azure-apiserver/ azure webinterface &amp; dashboard...
...hacker (without any credentials) from container
...as dev/admin user from anywhere
(worst) persona: hacker with azure user credentials -&gt; pentesting skills, some access, anonymous internet user, completely untraceable
Kube-hunter does this -&gt; automated tool, automated tool, public knowledge
might give info on vulnerable containers -&gt; possible reward
logged in k8s-master-logs -&gt; logged without review
only non-sensitive data -&gt; minimal non-sensitive data disclosed
</t>
        </r>
      </text>
    </comment>
  </commentList>
</comments>
</file>

<file path=xl/sharedStrings.xml><?xml version="1.0" encoding="utf-8"?>
<sst xmlns="http://schemas.openxmlformats.org/spreadsheetml/2006/main" count="1313" uniqueCount="484">
  <si>
    <t>supply compromised container (base) image</t>
  </si>
  <si>
    <t>compromise local image cache</t>
  </si>
  <si>
    <t>misuse orchestration resources (cryptojacking)</t>
  </si>
  <si>
    <t>Criteria:</t>
  </si>
  <si>
    <t>Impact</t>
  </si>
  <si>
    <t>App specific criticality</t>
  </si>
  <si>
    <t>out of scope</t>
  </si>
  <si>
    <t>Quellen:</t>
  </si>
  <si>
    <t>https://www.owasp.org/images/0/0b/Threat_Modeling_Using_STRIDE_v1.1.pdf</t>
  </si>
  <si>
    <t>Vector</t>
  </si>
  <si>
    <t>Detectability</t>
  </si>
  <si>
    <t>Exploitability</t>
  </si>
  <si>
    <t>Low (1)</t>
  </si>
  <si>
    <t>Moderate (2)</t>
  </si>
  <si>
    <t>Severe (3)</t>
  </si>
  <si>
    <t>Theoretical (0)</t>
  </si>
  <si>
    <t>Difficult (1)</t>
  </si>
  <si>
    <t>Average (2)</t>
  </si>
  <si>
    <t>Easy (3)</t>
  </si>
  <si>
    <t>Excluded (generic view)</t>
  </si>
  <si>
    <t>Risk</t>
  </si>
  <si>
    <t>HvS-Interna</t>
  </si>
  <si>
    <t>modify running container</t>
  </si>
  <si>
    <t>unauthenticated (4)</t>
  </si>
  <si>
    <t>cluster/system admin (1)</t>
  </si>
  <si>
    <t>cloud/infrastructure admin (0)</t>
  </si>
  <si>
    <t>None/Theoretical (0)</t>
  </si>
  <si>
    <t>Vantage Point</t>
  </si>
  <si>
    <t>Public www (4)</t>
  </si>
  <si>
    <t>Container (2)</t>
  </si>
  <si>
    <t>Company network (3)</t>
  </si>
  <si>
    <t>Node/Mgmt Interface (1)</t>
  </si>
  <si>
    <t>Physical Access (0)</t>
  </si>
  <si>
    <t>Required Access Level (RAL)</t>
  </si>
  <si>
    <t>Range: 0,25 - 3,5 (  0,25-1,25 Low; 1,5-2,25 Medium; 2,5-3,5  High )</t>
  </si>
  <si>
    <t>Rating: see below</t>
  </si>
  <si>
    <t>Probability</t>
  </si>
  <si>
    <t>Resulting risk</t>
  </si>
  <si>
    <t>OpenShift Container Platform On-Premise</t>
  </si>
  <si>
    <t>Azure Kubernetes Cluster Cloud-Hosted</t>
  </si>
  <si>
    <t>supply compromised k8s configuration</t>
  </si>
  <si>
    <t>Assumption: Default configs for everything!</t>
  </si>
  <si>
    <t>Assumption: Tenants only divided by namespace, NOT cluster!</t>
  </si>
  <si>
    <t>RAL</t>
  </si>
  <si>
    <t>Assumption: Average "usual" (non container-specific) application security measures taken</t>
  </si>
  <si>
    <t>diff</t>
  </si>
  <si>
    <t>Note: Probability is addition of factors, see HvS internals + https://www.owasp.org/index.php/OWASP_Risk_Rating_Methodology#Informal_Method</t>
  </si>
  <si>
    <t>entry through known, unpatched vulnerabilities</t>
  </si>
  <si>
    <t>add malicious container</t>
  </si>
  <si>
    <t>add malicious node</t>
  </si>
  <si>
    <t>Incufficient base infrastructure hardening</t>
  </si>
  <si>
    <t>Bad user practice (outside of cluster)</t>
  </si>
  <si>
    <t>compromise application components (lateral movement from container)</t>
  </si>
  <si>
    <t>cluster/system user (R/W) (2)</t>
  </si>
  <si>
    <t>&lt;- less multi-tenant impact on cluster split</t>
  </si>
  <si>
    <t>&lt;- On-Prem:  less multi-tenant impact on cluster split</t>
  </si>
  <si>
    <t>Range: 0 - 10.5, capped at 10 ( 0-3 Low; 4-6 Medium; 7-10 High )</t>
  </si>
  <si>
    <t>Vector risk assessment</t>
  </si>
  <si>
    <t>Vector descriptions</t>
  </si>
  <si>
    <t>Notes</t>
  </si>
  <si>
    <t>(Vector ID)</t>
  </si>
  <si>
    <t>Supplying a malicious kubernetes configuration leading to security violations on the cluster (remote access for an attacker, resource misuse, data leakage, …). Most easily done untargeted (tutorials/ help forums), but can be done targeted, too.</t>
  </si>
  <si>
    <t>Once inside a container, an attacker may try to gain access to the underlying host by a multitude of means. This includes invoking syscalls, accessing the host file system and elevation priviledges within or outside of the container environment</t>
  </si>
  <si>
    <t>Once inside a container, an attacker may try to modify the container to exfiltrate data or better suit their needs for further intrusion</t>
  </si>
  <si>
    <t>A malicious node may be added to the cluster</t>
  </si>
  <si>
    <t>This vector comprises user practices outside of the cluster that lead to risks within it. Examples include phishing, openly publishing keys/tokens to public code repositories and more.</t>
  </si>
  <si>
    <t>Every system has to be kept up to date with  security patches. Publicly known vulnerabilities might otherwise be exploited, leading to potentially devastating violations of security principles</t>
  </si>
  <si>
    <t>Security Measures</t>
  </si>
  <si>
    <t>V01</t>
  </si>
  <si>
    <t>V02</t>
  </si>
  <si>
    <t>V03</t>
  </si>
  <si>
    <t>V04</t>
  </si>
  <si>
    <t>V05</t>
  </si>
  <si>
    <t>V06</t>
  </si>
  <si>
    <t>V07</t>
  </si>
  <si>
    <t>V08</t>
  </si>
  <si>
    <t>V09</t>
  </si>
  <si>
    <t>V10</t>
  </si>
  <si>
    <t>V11</t>
  </si>
  <si>
    <t>V12</t>
  </si>
  <si>
    <t>V13</t>
  </si>
  <si>
    <t>V14</t>
  </si>
  <si>
    <t>V15</t>
  </si>
  <si>
    <t>V16</t>
  </si>
  <si>
    <t>V17</t>
  </si>
  <si>
    <t>V18</t>
  </si>
  <si>
    <t>V19</t>
  </si>
  <si>
    <t>V20</t>
  </si>
  <si>
    <t>M01</t>
  </si>
  <si>
    <t>M02</t>
  </si>
  <si>
    <t>M03</t>
  </si>
  <si>
    <t>Measure</t>
  </si>
  <si>
    <t>MP01, MPxx, …</t>
  </si>
  <si>
    <t>How to assess?</t>
  </si>
  <si>
    <t>How to implement?</t>
  </si>
  <si>
    <t>How to enforce?</t>
  </si>
  <si>
    <t>…</t>
  </si>
  <si>
    <t>Kubernetes management measures</t>
  </si>
  <si>
    <t>Organisational measures</t>
  </si>
  <si>
    <t>Mxx</t>
  </si>
  <si>
    <t>Cloud provider management measures</t>
  </si>
  <si>
    <t>Container / build pipeline measures</t>
  </si>
  <si>
    <t>Base infrastructure measures</t>
  </si>
  <si>
    <t>MP-ID</t>
  </si>
  <si>
    <t>V-ID</t>
  </si>
  <si>
    <t>VI-D</t>
  </si>
  <si>
    <t>M-ID</t>
  </si>
  <si>
    <t>(measure packet ID)</t>
  </si>
  <si>
    <t>MPxx, Mpxy, …</t>
  </si>
  <si>
    <t>(Security measure package ID)</t>
  </si>
  <si>
    <t>LOREM IPSUM Measure name / desc</t>
  </si>
  <si>
    <t>Regularly train technical users and administrators in contact with the cluster</t>
  </si>
  <si>
    <t>Regularly train managers responsible for users and projects on the cluster</t>
  </si>
  <si>
    <t>Identify and classify all data handled within the cluster</t>
  </si>
  <si>
    <t>Source</t>
  </si>
  <si>
    <t>CSVS, chapter 5.2</t>
  </si>
  <si>
    <t>M04</t>
  </si>
  <si>
    <t>A service or application can consist of multiple containers. A security concept provides information on the security needs of the service/application and how they are or will be addressed.</t>
  </si>
  <si>
    <t>Created and regularly update a security concept for each service/application within the cluster</t>
  </si>
  <si>
    <t>Create, enforce and regularly update vulnerability &amp; risk management responsibilities and processes</t>
  </si>
  <si>
    <t>M05</t>
  </si>
  <si>
    <t>Define roles and responsibilities within the cluster infrastructure</t>
  </si>
  <si>
    <t>M06</t>
  </si>
  <si>
    <t>Ex.: Who does cluster upgrades? Who is responsible for vulnerabilities in which container images?</t>
  </si>
  <si>
    <t>Ex.: What warrants a cluster version upgrade? If a vulnerability is identified, what is to be done (when it may affect availability)?</t>
  </si>
  <si>
    <t>Synonymous to "traditional" security measures and processes</t>
  </si>
  <si>
    <t>TODO: Azure patch management?</t>
  </si>
  <si>
    <t>TODO: Add CSVS chapters 6.2 &amp; 11.2 measures</t>
  </si>
  <si>
    <t>TODO: Add CSVS chapters 8.2 measures</t>
  </si>
  <si>
    <t>TODO: Add CSVS chapters 7.2 &amp; 9.2 measures</t>
  </si>
  <si>
    <t>TODO: Add CSVS chapters 10.2 &amp; 12.2 through 16.2 measures</t>
  </si>
  <si>
    <t xml:space="preserve">TO IMPLEMENT: </t>
  </si>
  <si>
    <t>https://www.youtube.com/watch?v=vTgQLzeBfRU</t>
  </si>
  <si>
    <t>https://docs.microsoft.com/en-us/azure/aks/operator-best-practices-cluster-isolation?view=tfs-2018</t>
  </si>
  <si>
    <t>https://docs.microsoft.com/en-us/azure/aks/concepts-security</t>
  </si>
  <si>
    <t>https://docs.openshift.com/container-platform/3.5/security/index.html</t>
  </si>
  <si>
    <t>CIS-Benchmarks (Docker + Kubernetes)</t>
  </si>
  <si>
    <t>Azure-Securing guide</t>
  </si>
  <si>
    <t>Kubernetes-Security-Book?</t>
  </si>
  <si>
    <t>cluster/system user (read) (3)</t>
  </si>
  <si>
    <t>Define responsibilities for Patch Management Guidelines and their execution (while accounting for vacation time and sick days)</t>
  </si>
  <si>
    <t>Define Patch Management Guideline(s) covering all components, I.e. when to patch, when to upgrade, when to take offline</t>
  </si>
  <si>
    <t>Executing people: subscribe to vulnerability notification feeds or set up automated patching</t>
  </si>
  <si>
    <t>Regularly assess all components for conformity with the desired state</t>
  </si>
  <si>
    <t>(Components: Hosts, Kubernetes cluster, containers, other cluster tools (Jenkins, …)</t>
  </si>
  <si>
    <t>Patch Management measures</t>
  </si>
  <si>
    <t>Minimal setup</t>
  </si>
  <si>
    <t>Container-optimised node OS (i.e. CoreOS, Google Container-optimized OS)</t>
  </si>
  <si>
    <t>Use mimimal base images (slim is good, alpine is better) for your containers</t>
  </si>
  <si>
    <t>Install only tools required for the operation each specific container on the images used</t>
  </si>
  <si>
    <t>Avoid and eliminate tool functionality overlap (i.e. you don’t need two different tools to gather the same logs, each might be at risk through vulns)</t>
  </si>
  <si>
    <t>AKS-specific: Security Updates are not rolled out automatically if that would result in downtime! Someone has to restart nodes manually or set up automated process!</t>
  </si>
  <si>
    <t>Restrict the set of potentially used images</t>
  </si>
  <si>
    <t>Vet images before usage</t>
  </si>
  <si>
    <t>Policies for container images</t>
  </si>
  <si>
    <t>Define what makes an image safe (enough) for usage. (light: only allow verified dockerhub images. Heavy: run images through a vetting process or build them from scratch)</t>
  </si>
  <si>
    <t>Define in what intervals both policy and set of base images are reviewed</t>
  </si>
  <si>
    <t>Run your defined image vetting process for every container before it becomes available for use</t>
  </si>
  <si>
    <t>Re-vet new versions before they are admitted for usage</t>
  </si>
  <si>
    <t>Use a dedicated private image registry which only gets vetted images OR enforce image whitelisting from public sources (including restricting versions, only allow the ones you vetted!)</t>
  </si>
  <si>
    <t>Host: Conventional patch management measures</t>
  </si>
  <si>
    <t>Kubernetes: execute guidelines</t>
  </si>
  <si>
    <t>OpenShift-specific: execute guidelines</t>
  </si>
  <si>
    <t>Raise operator awareness</t>
  </si>
  <si>
    <t>Make sure that operators are aware of the risks of copy-pasting</t>
  </si>
  <si>
    <t>write guidelines with good security policies (what to use by default, what exceptions could be allowed and what processes have to be followed before admitted)</t>
  </si>
  <si>
    <t>other organizational measures</t>
  </si>
  <si>
    <t>K8s PodSecurityPolicies</t>
  </si>
  <si>
    <t>Enable and configure global ( &amp; potentially additional namespace-identified) Pod Security Policies, which define default values and enforce specific settings if defined. ATTENTION: currently in preview for AKS!</t>
  </si>
  <si>
    <t>(recommentations: TODO! RunAsUser=MustRunAsNonRoot , RunAsGroup=MustRunAsNonRoot, AllowPrivilegeEscalation=false (&lt;- careful, might break setuid binaries! Not-as-good-alternative: DefaultAllowPrivilegeEscalation=false), privileged=false)</t>
  </si>
  <si>
    <t>^Risk = Probability * Impact, rounded to integers</t>
  </si>
  <si>
    <t>hoard orchestration resources (sabotage)</t>
  </si>
  <si>
    <t>misuse node resources (sabotage, cryptojacking)</t>
  </si>
  <si>
    <t>container breakout (R/W, Privilege Escalation)</t>
  </si>
  <si>
    <t>compromise internal k8s control plane components (etcd, scheduler, controller-manager)</t>
  </si>
  <si>
    <t>change configuration through k8s control plane interfaces</t>
  </si>
  <si>
    <t>read confidentials through k8s control plane interfaces (dashboard, apiserver)</t>
  </si>
  <si>
    <t>read confidentials through additional interfaces (mgmt console/API)</t>
  </si>
  <si>
    <t>change configuration through  additional interfaces (mgmt console/API)</t>
  </si>
  <si>
    <t>CVSSv3 Scoring</t>
  </si>
  <si>
    <t>OpenShift</t>
  </si>
  <si>
    <t>AKS</t>
  </si>
  <si>
    <t>AV:N/AC:L/PR:L/UI:N/S:C/C:H/I:N/A:N/E:X/RL:O/RC:C</t>
  </si>
  <si>
    <t>AV:A/AC:L/PR:L/UI:N/S:C/C:H/I:N/A:N/E:X/RL:O/RC:C</t>
  </si>
  <si>
    <t>AV:N/AC:L/PR:N/UI:R/S:C/C:H/I:H/A:H</t>
  </si>
  <si>
    <t>AV:N/AC:L/PR:N/UI:N/S:C/C:H/I:H/A:H</t>
  </si>
  <si>
    <t>restrict communication</t>
  </si>
  <si>
    <t>no traffic to oder projects (OCP) or namespaces (AKS)</t>
  </si>
  <si>
    <t>All of these: either implemented by dev or enforced by admin. Suggestion: enforced by cluster admin (scc / networkpolicy in podsecuritypolicy) with exceptions granted when needed</t>
  </si>
  <si>
    <t>restrict host impact</t>
  </si>
  <si>
    <t>restrict images</t>
  </si>
  <si>
    <t>use private repo / dockerhub-official images only</t>
  </si>
  <si>
    <t>verify with tool / 3rd party</t>
  </si>
  <si>
    <t>Generic</t>
  </si>
  <si>
    <t>log all the things</t>
  </si>
  <si>
    <t>monitoring &amp; alerting</t>
  </si>
  <si>
    <t>prometheus, grafana (visualization), neuvector, (sysdig) falco, aqua, twistlock</t>
  </si>
  <si>
    <t>Train operators (cluster administrators &amp; users) regularly</t>
  </si>
  <si>
    <t>scan with fossa, clair, microscanner, OPA policies</t>
  </si>
  <si>
    <t>secrets management</t>
  </si>
  <si>
    <t>DO NOT load secrets from dockerfile / podconfig / env vars or other shit! DO use kubernetes secrets (or better: external key mgmt like hashicorp vault or azure ad pod identity / openshift vault) TODO: how to enforce?</t>
  </si>
  <si>
    <t>put through kubesec.io offline/ kube-bench/ kubeaudit / kubeatf (enforce: k8guard) or 4-eyes-principle or security clearance on config changes (probably too overkill)</t>
  </si>
  <si>
    <t>(openshift SCCs)</t>
  </si>
  <si>
    <t>limit capabilities</t>
  </si>
  <si>
    <t>Container: automated scanning (i.e. with clair) or regular manual assessment, subscribe to alerts (new vulns im container images / code OR other components!)</t>
  </si>
  <si>
    <t>from container: network policies blacklisting APIs/consoles</t>
  </si>
  <si>
    <t>secure access</t>
  </si>
  <si>
    <t>no unauth, no ABAC, integrate existing RBAC you are managing anyway</t>
  </si>
  <si>
    <t>from company network: firewall (bad practice)</t>
  </si>
  <si>
    <t>use 2FA when possible (i.e. for dev and/or admin access to cloud) &lt;- openstack: 2FA may be integratable to AD? TODO</t>
  </si>
  <si>
    <t>enable alerting</t>
  </si>
  <si>
    <t>"conventional" hardening</t>
  </si>
  <si>
    <t>established resources like CIS benchmarks</t>
  </si>
  <si>
    <t>(V20 node patch mgmt measures)</t>
  </si>
  <si>
    <t>(V20 node minimal OS measures)</t>
  </si>
  <si>
    <t>additional restrictions available</t>
  </si>
  <si>
    <t>disable SSH access to hosts whenever possible (access through physical when bare-metal / hypervisor interfaces if VM nodes). If needed and risk accepted, enable ssh access through bastion host</t>
  </si>
  <si>
    <t>on events like adding admin / granting admin privs / creating namespace / touching things deemed critical. TODO: how?</t>
  </si>
  <si>
    <t>close exposed ports configured, but not needed (dangling container runtime daemon?)</t>
  </si>
  <si>
    <t>CSVS chapter: infrastructure</t>
  </si>
  <si>
    <t>CIS Kubernetes Benchmark chapters: Worker Node Security Configuration &amp; Configuration Files</t>
  </si>
  <si>
    <t>CIS Docker Benchmark chapters: Chapters 1-3 &amp; 5 (+ Docker Content trust)</t>
  </si>
  <si>
    <t>Supplying a malicious container image leading to security violations on the cluster (remote access for an attacker, resource misuse, data leakage, …). Most easily done untargeted (dockerhub images or dockerfiles on tutorials/help forums), but can be done targeted, too. Additionally, an image build process typically runs as root, leading to compromise possibilities to compromise the node where an image is built from a rogue dockerfile. (TODO: provoking stale image usage to exploit vulns, too?)</t>
  </si>
  <si>
    <t>NIST-SP800-190 chapters: 3.5, 4.5, 4.6</t>
  </si>
  <si>
    <t>require admin to authorize node add</t>
  </si>
  <si>
    <t>Source: NIST-SP800-190, chapter 4.3.5      TODO: how to in ocp / AKS?</t>
  </si>
  <si>
    <t>(V08 limit capabilities)</t>
  </si>
  <si>
    <t>deactivate/block unused interfaces</t>
  </si>
  <si>
    <t>deactivate capabilities to the highest authority level  whenever possible/applicable</t>
  </si>
  <si>
    <t>limit interface capabilities</t>
  </si>
  <si>
    <t>(ALL of V04 - but k8s-specific settings)</t>
  </si>
  <si>
    <t>same as V04</t>
  </si>
  <si>
    <t>organizational Measures</t>
  </si>
  <si>
    <t>inform users &amp; admins of risks regarding…</t>
  </si>
  <si>
    <t>…phishing (classic awareness)</t>
  </si>
  <si>
    <t>…openly publishing stuff (open source (repos), presentations, talking to external people, troubleshooting threads on stackoverflow, potential partners/vendors, …) TODO: are there infosec modules/courses/resources for this?</t>
  </si>
  <si>
    <t>no priviledged containers, no priviledge escalation (asking to become priviledged), restrict kernel capabilities, no root containers (maybe yes, but with user namespace remapping only?), procmounttype default (apply restrictions by container runtimes in /proc), restrict mount volume types and host volume paths, (maybe use sandboxing through gvisor / kata containers?)</t>
  </si>
  <si>
    <t>(V08-&gt;limit capabilities-&gt;restrict host impact)</t>
  </si>
  <si>
    <t>ELK/EFK-stack or Splunk with log forwarding/aggregation (container AND nodes), k8s audit logging (k8s)</t>
  </si>
  <si>
    <t>Once an attacker gains access to a container, he may try to access more lucrative application components or information, i.e. sniffing traffic or accessing databases or containers with more confidential information/traffic.</t>
  </si>
  <si>
    <t>implement least privilege principle</t>
  </si>
  <si>
    <t>limit access to each user in their scope (possibly further - need to know principle?)</t>
  </si>
  <si>
    <t>see V04, but for dashboard / apiserver</t>
  </si>
  <si>
    <t>see V04, but for dashboard / apiserver. Apiserver: no anonymous-auth, please :/</t>
  </si>
  <si>
    <t>re-assess all versions of all images regularly</t>
  </si>
  <si>
    <t>regularly scan all available images in all their versions and disable images that are (or have become) vulnerable. Especially old image versions should be purged, since those can be vulnerable to well-documented exploits.</t>
  </si>
  <si>
    <t>limit resource usage</t>
  </si>
  <si>
    <t>isolation of components</t>
  </si>
  <si>
    <t>different namespaces (with different resource limits) for different parts of app, depending on criticality</t>
  </si>
  <si>
    <t>logging / monitoring config changes</t>
  </si>
  <si>
    <t>limit account capabilities</t>
  </si>
  <si>
    <t>least privilege for dev accounts to limit misconfiguration (i.e. to his own namespace) &lt;- no creation of new namespaces except for within his own resource limits!</t>
  </si>
  <si>
    <t>see V14 -&gt; all except component isolation</t>
  </si>
  <si>
    <t>per-app / per-namespace resource limits on CPU, Storage, RAM, Bandwidth, cloud budget, what else?</t>
  </si>
  <si>
    <t>A malicious container may be started within the cluster</t>
  </si>
  <si>
    <t>limit admission / capabilities</t>
  </si>
  <si>
    <t>container runtime: V19-&gt;additional restrictions + V20-&gt;minimal node setup</t>
  </si>
  <si>
    <t>see generic -&gt; logging/monitoring</t>
  </si>
  <si>
    <t>k8s: V08 -&gt; limit capabilities</t>
  </si>
  <si>
    <t>like V16, but during runtime</t>
  </si>
  <si>
    <t>encrypt cross-container traffic</t>
  </si>
  <si>
    <t>istio with mTLS for traffic encryption and signing OR guideline for devs to use TLS everywhere OR enforce with OPA?</t>
  </si>
  <si>
    <t>authorization/authentication for access, even within</t>
  </si>
  <si>
    <t>namespace isolation, network restriction, ...appSec problem?</t>
  </si>
  <si>
    <t>cluster isolation</t>
  </si>
  <si>
    <t>same as V02</t>
  </si>
  <si>
    <t>ensure image provenance</t>
  </si>
  <si>
    <t>docker content trust, code signing</t>
  </si>
  <si>
    <t>same as V14, V15, V10</t>
  </si>
  <si>
    <t>Skill Level</t>
  </si>
  <si>
    <t>Motive</t>
  </si>
  <si>
    <t>Opportunity</t>
  </si>
  <si>
    <t>Size</t>
  </si>
  <si>
    <t>Ease of discovery</t>
  </si>
  <si>
    <t>Ease of exploit</t>
  </si>
  <si>
    <t>Awareness</t>
  </si>
  <si>
    <t>Intrusion detection</t>
  </si>
  <si>
    <t>Likelihood</t>
  </si>
  <si>
    <t>Overall likelihood</t>
  </si>
  <si>
    <t>Overall impact</t>
  </si>
  <si>
    <t>Loss of confidentiality</t>
  </si>
  <si>
    <t>Loss of integrity</t>
  </si>
  <si>
    <t>Loss of availability</t>
  </si>
  <si>
    <t>Loss of accountability</t>
  </si>
  <si>
    <t>Financial damage</t>
  </si>
  <si>
    <t>Reputation damage</t>
  </si>
  <si>
    <t>Non-compliance</t>
  </si>
  <si>
    <t>Privacy violation</t>
  </si>
  <si>
    <t>Overall Risk severity</t>
  </si>
  <si>
    <t>reconaissance through k8s control plane &amp; additional interfaces (mgmt console/API)</t>
  </si>
  <si>
    <t>Skill level</t>
  </si>
  <si>
    <t>Full access or expensive resources required</t>
  </si>
  <si>
    <t xml:space="preserve"> No technical skills</t>
  </si>
  <si>
    <t>Low or no reward</t>
  </si>
  <si>
    <t>Practically impossible</t>
  </si>
  <si>
    <t>Theoretical</t>
  </si>
  <si>
    <t>Unknown</t>
  </si>
  <si>
    <t>Active detection in application</t>
  </si>
  <si>
    <t>Minimal slightly corrupt data</t>
  </si>
  <si>
    <t>Minimal secondary services interrupted</t>
  </si>
  <si>
    <t>Fully traceable</t>
  </si>
  <si>
    <t>Less than the cost to fix the vulnerability</t>
  </si>
  <si>
    <t>Minimal damage</t>
  </si>
  <si>
    <t>Developers, system administrators</t>
  </si>
  <si>
    <t>Minimal non-sensitive data disclosed</t>
  </si>
  <si>
    <t>Minor violation</t>
  </si>
  <si>
    <t>Some technical skills</t>
  </si>
  <si>
    <t>Difficult</t>
  </si>
  <si>
    <t>Logged and reviewed</t>
  </si>
  <si>
    <t xml:space="preserve"> Minimal seriously corrupt data</t>
  </si>
  <si>
    <t>Minor effect on annual profit</t>
  </si>
  <si>
    <t>One individual</t>
  </si>
  <si>
    <t>Possible reward</t>
  </si>
  <si>
    <t>Special access or resources required</t>
  </si>
  <si>
    <t>Intranet users</t>
  </si>
  <si>
    <t>Hidden</t>
  </si>
  <si>
    <t>Minimal critical data disclosed, extensive non-sensitive data disclosed</t>
  </si>
  <si>
    <t>Loss of major accounts</t>
  </si>
  <si>
    <t>Advanced computer user</t>
  </si>
  <si>
    <t>Partners</t>
  </si>
  <si>
    <t>Easy</t>
  </si>
  <si>
    <t>Extensive critical data disclosed</t>
  </si>
  <si>
    <t>Extensive slightly corrupt data</t>
  </si>
  <si>
    <t>Minimal primary services interrupted, extensive secondary services interrupted</t>
  </si>
  <si>
    <t>Loss of goodwill</t>
  </si>
  <si>
    <t>Clear violation</t>
  </si>
  <si>
    <t>Hundreds of people</t>
  </si>
  <si>
    <t>Network and programming skills</t>
  </si>
  <si>
    <t>Authenticated users</t>
  </si>
  <si>
    <t>Obvious</t>
  </si>
  <si>
    <t>Some access or resources required</t>
  </si>
  <si>
    <t>Extensive seriously corrupt data</t>
  </si>
  <si>
    <t>Extensive primary services interrupted</t>
  </si>
  <si>
    <t>Possibly traceable</t>
  </si>
  <si>
    <t>Significant effect on annual profit</t>
  </si>
  <si>
    <t>High profile violation</t>
  </si>
  <si>
    <t>Thousands of people</t>
  </si>
  <si>
    <t>Logged without review</t>
  </si>
  <si>
    <t>Security penetration skills</t>
  </si>
  <si>
    <t>High reward</t>
  </si>
  <si>
    <t>No access or resources required</t>
  </si>
  <si>
    <t>Anonymous Internet users</t>
  </si>
  <si>
    <t>Automated tools available</t>
  </si>
  <si>
    <t>Public knowledge</t>
  </si>
  <si>
    <t>Not logged</t>
  </si>
  <si>
    <t>All data disclosed</t>
  </si>
  <si>
    <t>All data totally corrupt</t>
  </si>
  <si>
    <t>All services completely lost</t>
  </si>
  <si>
    <t>Completely anonymous</t>
  </si>
  <si>
    <t>Bankruptcy</t>
  </si>
  <si>
    <t>Brand damage</t>
  </si>
  <si>
    <t>Millions of people</t>
  </si>
  <si>
    <t>Ranges for drop down lists:</t>
  </si>
  <si>
    <t>9 - Security penetration skills</t>
  </si>
  <si>
    <t>1 - Low or no reward</t>
  </si>
  <si>
    <t>4 - Possible reward</t>
  </si>
  <si>
    <t>4 - Special access or resources required</t>
  </si>
  <si>
    <t>7 - Some access or resources required</t>
  </si>
  <si>
    <t>9 - Anonymous Internet users</t>
  </si>
  <si>
    <t>3 - Difficult</t>
  </si>
  <si>
    <t>9 - Automated tools available</t>
  </si>
  <si>
    <t>4 - Hidden</t>
  </si>
  <si>
    <t>9 - Public knowledge</t>
  </si>
  <si>
    <t>8 - Logged without review</t>
  </si>
  <si>
    <t>2 - Minimal non-sensitive data disclosed</t>
  </si>
  <si>
    <t xml:space="preserve">0 - </t>
  </si>
  <si>
    <t>9 - Completely anonymous</t>
  </si>
  <si>
    <t>1 - Less than the cost to fix the vulnerability</t>
  </si>
  <si>
    <t>3 - Minor effect on annual profit</t>
  </si>
  <si>
    <t>Overall Risk Severity = Likelihood x Impact</t>
  </si>
  <si>
    <t>Likelihood and Impact Levels</t>
  </si>
  <si>
    <t>HIGH</t>
  </si>
  <si>
    <t>Medium</t>
  </si>
  <si>
    <t>High</t>
  </si>
  <si>
    <t>Critical</t>
  </si>
  <si>
    <t>0 to &lt;3</t>
  </si>
  <si>
    <t>LOW</t>
  </si>
  <si>
    <t>MEDIUM</t>
  </si>
  <si>
    <t>Low</t>
  </si>
  <si>
    <t>3 to &lt;6</t>
  </si>
  <si>
    <t>Note</t>
  </si>
  <si>
    <t>6 to 9</t>
  </si>
  <si>
    <t>Rating methodology</t>
  </si>
  <si>
    <t>7 - Possibly traceable</t>
  </si>
  <si>
    <t>9 - High reward</t>
  </si>
  <si>
    <t>6 - Network and programming skills</t>
  </si>
  <si>
    <t>6 - Authenticated users</t>
  </si>
  <si>
    <t>2 - Developers, system administrators</t>
  </si>
  <si>
    <t>9 - No access or resources required</t>
  </si>
  <si>
    <t>4 - Intranet users</t>
  </si>
  <si>
    <t>9 - Not logged</t>
  </si>
  <si>
    <t>7 - Easy</t>
  </si>
  <si>
    <t>5 - Easy</t>
  </si>
  <si>
    <t>6 - Obvious</t>
  </si>
  <si>
    <t>1 - Practically impossible</t>
  </si>
  <si>
    <t>1 - Theoretical</t>
  </si>
  <si>
    <t>5 - Extensive critical data disclosed</t>
  </si>
  <si>
    <t>3 -  Minimal seriously corrupt data</t>
  </si>
  <si>
    <t>7 - Extensive seriously corrupt data</t>
  </si>
  <si>
    <t>9 - All data totally corrupt</t>
  </si>
  <si>
    <t>9 - All data disclosed</t>
  </si>
  <si>
    <t>9 - All services completely lost</t>
  </si>
  <si>
    <t>4 - Minimal critical data disclosed, extensive non-sensitive data disclosed</t>
  </si>
  <si>
    <t>1 - Minimal secondary services interrupted</t>
  </si>
  <si>
    <t>5 - Extensive slightly corrupt data</t>
  </si>
  <si>
    <t>Threat Actors</t>
  </si>
  <si>
    <t>Threat Actors:</t>
  </si>
  <si>
    <t>offensive tools/difficulty</t>
  </si>
  <si>
    <t>Attack vector</t>
  </si>
  <si>
    <t>Derives threat actors, tools/difficulty and applicable platform configuration.</t>
  </si>
  <si>
    <t xml:space="preserve">Influences: all impact values. </t>
  </si>
  <si>
    <t>Influences: Opportunity, Size, Ease of discovery, Ease of exploit, Intrusion Detection, loss of confidentiality &amp; integrity &amp; availability &amp; accountability, (financial damage)</t>
  </si>
  <si>
    <t>Influences: Ease of discovery, ease of exploit, awareness</t>
  </si>
  <si>
    <t>Influences: Skill level, opportunity, size, motive, loss of accountability</t>
  </si>
  <si>
    <t>Platform &amp; Platform configuration</t>
  </si>
  <si>
    <t>List: See all 20</t>
  </si>
  <si>
    <t>E-criminal in public internet</t>
  </si>
  <si>
    <t>E-criminal in container</t>
  </si>
  <si>
    <t>careless / compromised user</t>
  </si>
  <si>
    <t>careless / compromised administrator</t>
  </si>
  <si>
    <t xml:space="preserve">Read confidentials through Kubernetes control plane interfaces </t>
  </si>
  <si>
    <t>Gather information useful for further attacks through accessible: the Kubernetes dashboard &amp; apiserver as well as potential platform webinterfaces &amp; apiserver(s)</t>
  </si>
  <si>
    <t>Read confidentials through platform interfaces (mgmt console/API)</t>
  </si>
  <si>
    <t>Change configuration through Kubernetes control plane interfaces</t>
  </si>
  <si>
    <t>Compromise internal k8s control plane components (etcd, scheduler, controller-manager)</t>
  </si>
  <si>
    <t>This vector comprises reconaissance, leaks of confidentials and configuration changes through Kubernetes components not intended to be accessible: etcd stores, kube-scheduler and kube-controller-manager</t>
  </si>
  <si>
    <t>Supply compromised container (base) image</t>
  </si>
  <si>
    <t>Supply compromised k8s configuration</t>
  </si>
  <si>
    <t>Container breakout (R/W, Privilege Escalation)</t>
  </si>
  <si>
    <t>Compromise local image cache</t>
  </si>
  <si>
    <t>Modify running container</t>
  </si>
  <si>
    <t>Misuse node resources (sabotage, cryptojacking)</t>
  </si>
  <si>
    <t>Hoard orchestration resources (sabotage)</t>
  </si>
  <si>
    <t>Misuse orchestration resources (cryptojacking)</t>
  </si>
  <si>
    <t>Add malicious container</t>
  </si>
  <si>
    <t>Add malicious node</t>
  </si>
  <si>
    <t>Entry through known, unpatched vulnerabilities</t>
  </si>
  <si>
    <t>Change configuration through platform interfaces (mgmt console/API)</t>
  </si>
  <si>
    <t>If the cached image of a container can be manipulated, another container (which might even seem to fulfill the same function) violating security principles could be started.</t>
  </si>
  <si>
    <t>Reconaissance through Kubernetes &amp; platform control plane interfaces</t>
  </si>
  <si>
    <t>Compromise other application components (lateral movement)</t>
  </si>
  <si>
    <t>administration: uninstall / deactivate configurable interfaces , check RBAC permissions with kubiscan</t>
  </si>
  <si>
    <t>cloud config: check with ScoutSuite and analyze/enforce with cloud-custodian, Azure: check with azurite?</t>
  </si>
  <si>
    <t>The underlying nodes could allow an attacker easy entry, even if the containers themselves are hardened. This includes Side-Channel attacks like Spectre &amp; Meltdown</t>
  </si>
  <si>
    <t>Vector risk assessment - Round 4</t>
  </si>
  <si>
    <t>GUI / all-in-one-tool usage: 3</t>
  </si>
  <si>
    <t>customize CLI options to environment / basic shell usage: 2</t>
  </si>
  <si>
    <t>Needs advanced knowledge and writing of custom scripts/code: 1</t>
  </si>
  <si>
    <t>Zero-Days : 0</t>
  </si>
  <si>
    <t>Severe security principle violation / high monetary damage / cluster pwn = Severe</t>
  </si>
  <si>
    <t>Non-severe security principle violation / moderate monetary damage / namespace pwn = Moderate</t>
  </si>
  <si>
    <t>Intermediate Step / ligt violation = Low</t>
  </si>
  <si>
    <t>Only when the stars align just right = Theoretical</t>
  </si>
  <si>
    <t>Gather confidential information through the Kubernetes dashboard &amp; apiserver as well as potential platform webinterfaces &amp; apiserver(s)</t>
  </si>
  <si>
    <t>Change the existing configuration through the Kubernetes dashboard &amp; apiserver as well as potential platform webinterfaces &amp; apiserver(s)</t>
  </si>
  <si>
    <t>The provided resources may be misconfigured or misused to disrupt service availability (i.e. through fork bombing or misconfiguration)</t>
  </si>
  <si>
    <t>The provided resources may be misconfigured or misused for financial gains (mining cryptocurrencies)</t>
  </si>
  <si>
    <t>AKS only</t>
  </si>
  <si>
    <t>Results only</t>
  </si>
  <si>
    <t>Risk OCP</t>
  </si>
  <si>
    <t>Risk AKS</t>
  </si>
  <si>
    <t>Vector ID</t>
  </si>
  <si>
    <t>follow additional tips by supplier</t>
  </si>
  <si>
    <t>Reconaissance through interface components</t>
  </si>
  <si>
    <t>Reading confidentials through interface components</t>
  </si>
  <si>
    <t>Configuration manipulation through interface components</t>
  </si>
  <si>
    <t>Compromise internal master components</t>
  </si>
  <si>
    <t>Image poisoning and baiting</t>
  </si>
  <si>
    <t>Configuration poisoning and baiting</t>
  </si>
  <si>
    <t>Lateral movement through cluster</t>
  </si>
  <si>
    <t>Container breakout</t>
  </si>
  <si>
    <t>Image cache compromise</t>
  </si>
  <si>
    <t>Container modification at runtime</t>
  </si>
  <si>
    <t>Resource hoarding (sabotage)</t>
  </si>
  <si>
    <t>Resource misuse (cryptojacking)</t>
  </si>
  <si>
    <t>Adding rogue containers</t>
  </si>
  <si>
    <t>Adding rogue nodes</t>
  </si>
  <si>
    <t>Leveraging bad user practice</t>
  </si>
  <si>
    <t>Leveraging bad infrastructure</t>
  </si>
  <si>
    <t>Leveraging bad patch management</t>
  </si>
  <si>
    <t>^Probability = (Vantage + RAL + Awareness + Exploitability)/4, rounded to 0.01 intervals</t>
  </si>
  <si>
    <t>Unlikely (1)</t>
  </si>
  <si>
    <t>Possible (2)</t>
  </si>
  <si>
    <t>Easily possible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</si>
</sst>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u/>
      <sz val="20"/>
      <color theme="1"/>
      <name val="Calibri"/>
      <family val="2"/>
      <scheme val="minor"/>
    </font>
    <font>
      <u/>
      <sz val="11"/>
      <color theme="1"/>
      <name val="Calibri"/>
      <family val="2"/>
      <scheme val="minor"/>
    </font>
    <font>
      <u/>
      <sz val="11"/>
      <color theme="10"/>
      <name val="Calibri"/>
      <family val="2"/>
      <scheme val="minor"/>
    </font>
    <font>
      <b/>
      <u/>
      <sz val="11"/>
      <color theme="1"/>
      <name val="Calibri"/>
      <family val="2"/>
      <scheme val="minor"/>
    </font>
    <font>
      <i/>
      <sz val="11"/>
      <color theme="1"/>
      <name val="Calibri"/>
      <family val="2"/>
      <scheme val="minor"/>
    </font>
    <font>
      <b/>
      <u/>
      <sz val="16"/>
      <color theme="1"/>
      <name val="Calibri"/>
      <family val="2"/>
      <scheme val="minor"/>
    </font>
    <font>
      <sz val="11"/>
      <color theme="1"/>
      <name val="Calibri"/>
      <family val="2"/>
      <charset val="238"/>
      <scheme val="minor"/>
    </font>
    <font>
      <b/>
      <sz val="11"/>
      <color theme="0"/>
      <name val="Calibri"/>
      <family val="2"/>
      <charset val="238"/>
      <scheme val="minor"/>
    </font>
    <font>
      <b/>
      <sz val="11"/>
      <color theme="1"/>
      <name val="Calibri"/>
      <family val="2"/>
      <charset val="238"/>
      <scheme val="minor"/>
    </font>
    <font>
      <sz val="12"/>
      <color theme="0"/>
      <name val="Calibri"/>
      <family val="2"/>
      <charset val="238"/>
      <scheme val="minor"/>
    </font>
    <font>
      <sz val="9"/>
      <color theme="1"/>
      <name val="Calibri"/>
      <family val="2"/>
      <charset val="238"/>
      <scheme val="minor"/>
    </font>
    <font>
      <sz val="8"/>
      <color rgb="FF252525"/>
      <name val="Arial"/>
      <family val="2"/>
      <charset val="238"/>
    </font>
    <font>
      <b/>
      <sz val="9"/>
      <color rgb="FF252525"/>
      <name val="Arial"/>
      <family val="2"/>
      <charset val="238"/>
    </font>
    <font>
      <b/>
      <sz val="8"/>
      <color rgb="FF252525"/>
      <name val="Arial"/>
      <family val="2"/>
      <charset val="238"/>
    </font>
    <font>
      <sz val="8"/>
      <color theme="0"/>
      <name val="Arial"/>
      <family val="2"/>
      <charset val="238"/>
    </font>
    <font>
      <sz val="9"/>
      <color indexed="81"/>
      <name val="Tahoma"/>
      <charset val="1"/>
    </font>
    <font>
      <b/>
      <sz val="9"/>
      <color indexed="81"/>
      <name val="Tahoma"/>
      <charset val="1"/>
    </font>
  </fonts>
  <fills count="16">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rgb="FFFFFF00"/>
        <bgColor indexed="64"/>
      </patternFill>
    </fill>
    <fill>
      <patternFill patternType="solid">
        <fgColor theme="2" tint="-0.249977111117893"/>
        <bgColor indexed="64"/>
      </patternFill>
    </fill>
    <fill>
      <patternFill patternType="solid">
        <fgColor rgb="FFC0000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5"/>
        <bgColor indexed="64"/>
      </patternFill>
    </fill>
    <fill>
      <patternFill patternType="solid">
        <fgColor rgb="FFFFFFFF"/>
        <bgColor indexed="64"/>
      </patternFill>
    </fill>
    <fill>
      <patternFill patternType="solid">
        <fgColor rgb="FFFFA500"/>
        <bgColor indexed="64"/>
      </patternFill>
    </fill>
    <fill>
      <patternFill patternType="solid">
        <fgColor rgb="FFFF0000"/>
        <bgColor indexed="64"/>
      </patternFill>
    </fill>
    <fill>
      <patternFill patternType="solid">
        <fgColor rgb="FFFFC0CB"/>
        <bgColor indexed="64"/>
      </patternFill>
    </fill>
    <fill>
      <patternFill patternType="solid">
        <fgColor rgb="FF90EE90"/>
        <bgColor indexed="64"/>
      </patternFill>
    </fill>
    <fill>
      <patternFill patternType="gray0625">
        <bgColor rgb="FFFFFF00"/>
      </patternFill>
    </fill>
  </fills>
  <borders count="34">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indexed="64"/>
      </bottom>
      <diagonal/>
    </border>
    <border>
      <left/>
      <right/>
      <top style="thin">
        <color rgb="FF000000"/>
      </top>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8" fillId="0" borderId="0"/>
  </cellStyleXfs>
  <cellXfs count="136">
    <xf numFmtId="0" fontId="0" fillId="0" borderId="0" xfId="0"/>
    <xf numFmtId="0" fontId="2" fillId="0" borderId="0" xfId="0" applyFont="1"/>
    <xf numFmtId="0" fontId="3" fillId="0" borderId="0" xfId="0" applyFont="1"/>
    <xf numFmtId="0" fontId="0" fillId="0" borderId="1" xfId="0" applyBorder="1"/>
    <xf numFmtId="0" fontId="0" fillId="0" borderId="0" xfId="0" applyAlignment="1">
      <alignment horizontal="center"/>
    </xf>
    <xf numFmtId="0" fontId="4" fillId="0" borderId="0" xfId="1"/>
    <xf numFmtId="0" fontId="0" fillId="0" borderId="3" xfId="0" applyBorder="1" applyAlignment="1">
      <alignment horizontal="center"/>
    </xf>
    <xf numFmtId="0" fontId="0" fillId="3" borderId="6" xfId="0" applyFill="1" applyBorder="1"/>
    <xf numFmtId="0" fontId="0" fillId="3" borderId="7" xfId="0" applyFill="1" applyBorder="1"/>
    <xf numFmtId="0" fontId="0" fillId="3" borderId="8" xfId="0" applyFill="1" applyBorder="1"/>
    <xf numFmtId="0" fontId="0" fillId="0" borderId="5" xfId="0" applyBorder="1" applyAlignment="1">
      <alignment horizontal="center"/>
    </xf>
    <xf numFmtId="0" fontId="0" fillId="3" borderId="1" xfId="0" applyFill="1" applyBorder="1"/>
    <xf numFmtId="0" fontId="0" fillId="3" borderId="4" xfId="0" applyFill="1" applyBorder="1"/>
    <xf numFmtId="0" fontId="1" fillId="3" borderId="4" xfId="0" applyFont="1" applyFill="1" applyBorder="1" applyAlignment="1">
      <alignment horizontal="center"/>
    </xf>
    <xf numFmtId="0" fontId="3" fillId="3" borderId="10" xfId="0" applyFont="1" applyFill="1" applyBorder="1" applyAlignment="1">
      <alignment horizontal="center"/>
    </xf>
    <xf numFmtId="0" fontId="3" fillId="3" borderId="12" xfId="0" applyFont="1" applyFill="1" applyBorder="1" applyAlignment="1">
      <alignment horizontal="center"/>
    </xf>
    <xf numFmtId="0" fontId="3" fillId="3" borderId="2" xfId="0" applyFont="1" applyFill="1" applyBorder="1" applyAlignment="1">
      <alignment horizontal="center"/>
    </xf>
    <xf numFmtId="0" fontId="0" fillId="0" borderId="0" xfId="0" applyBorder="1"/>
    <xf numFmtId="0" fontId="0" fillId="2" borderId="1" xfId="0" applyFill="1" applyBorder="1"/>
    <xf numFmtId="0" fontId="0" fillId="2" borderId="4" xfId="0" applyFill="1" applyBorder="1"/>
    <xf numFmtId="0" fontId="3" fillId="2" borderId="2" xfId="0" applyFont="1" applyFill="1" applyBorder="1" applyAlignment="1">
      <alignment horizontal="center"/>
    </xf>
    <xf numFmtId="0" fontId="0" fillId="2" borderId="3" xfId="0" applyFill="1" applyBorder="1"/>
    <xf numFmtId="0" fontId="0" fillId="3" borderId="9" xfId="0" applyFill="1" applyBorder="1"/>
    <xf numFmtId="0" fontId="0" fillId="0" borderId="5" xfId="0" applyFill="1" applyBorder="1" applyAlignment="1">
      <alignment horizontal="center"/>
    </xf>
    <xf numFmtId="0" fontId="0" fillId="3" borderId="0" xfId="0" applyFill="1" applyBorder="1"/>
    <xf numFmtId="0" fontId="0" fillId="3" borderId="3" xfId="0" applyFill="1" applyBorder="1"/>
    <xf numFmtId="0" fontId="0" fillId="3" borderId="13" xfId="0" applyFill="1" applyBorder="1"/>
    <xf numFmtId="0" fontId="5" fillId="3" borderId="0" xfId="0" applyFont="1" applyFill="1" applyBorder="1" applyAlignment="1">
      <alignment horizontal="left"/>
    </xf>
    <xf numFmtId="0" fontId="1" fillId="3" borderId="3" xfId="0" applyFont="1" applyFill="1" applyBorder="1" applyAlignment="1">
      <alignment horizontal="left"/>
    </xf>
    <xf numFmtId="0" fontId="5" fillId="3" borderId="9" xfId="0" applyFont="1" applyFill="1" applyBorder="1" applyAlignment="1">
      <alignment horizontal="center"/>
    </xf>
    <xf numFmtId="0" fontId="0" fillId="2" borderId="1" xfId="0" applyFill="1" applyBorder="1" applyAlignment="1">
      <alignment horizontal="center"/>
    </xf>
    <xf numFmtId="0" fontId="0" fillId="3" borderId="9" xfId="0" applyFill="1" applyBorder="1" applyAlignment="1">
      <alignment horizontal="center"/>
    </xf>
    <xf numFmtId="0" fontId="5" fillId="0" borderId="0" xfId="0" applyFont="1" applyAlignment="1">
      <alignment horizontal="center"/>
    </xf>
    <xf numFmtId="0" fontId="3" fillId="0" borderId="2" xfId="0" applyFont="1" applyBorder="1" applyAlignment="1">
      <alignment horizontal="center"/>
    </xf>
    <xf numFmtId="0" fontId="0" fillId="0" borderId="9" xfId="0" applyBorder="1"/>
    <xf numFmtId="0" fontId="0" fillId="0" borderId="4" xfId="0" applyBorder="1"/>
    <xf numFmtId="0" fontId="3" fillId="0" borderId="10" xfId="0" applyFont="1" applyBorder="1" applyAlignment="1">
      <alignment horizontal="center"/>
    </xf>
    <xf numFmtId="0" fontId="1" fillId="0" borderId="0" xfId="0" applyFont="1" applyBorder="1"/>
    <xf numFmtId="0" fontId="0" fillId="0" borderId="0" xfId="0" applyFill="1" applyBorder="1" applyAlignment="1">
      <alignment horizontal="center"/>
    </xf>
    <xf numFmtId="0" fontId="0" fillId="0" borderId="7" xfId="0" applyFill="1" applyBorder="1" applyAlignment="1">
      <alignment horizontal="center"/>
    </xf>
    <xf numFmtId="0" fontId="0" fillId="0" borderId="3" xfId="0" applyFill="1"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1" fillId="0" borderId="0" xfId="0" applyFont="1" applyAlignment="1">
      <alignment horizontal="left"/>
    </xf>
    <xf numFmtId="0" fontId="1" fillId="0" borderId="0" xfId="0" applyFont="1" applyFill="1" applyBorder="1" applyAlignment="1">
      <alignment horizontal="left"/>
    </xf>
    <xf numFmtId="0" fontId="3" fillId="0" borderId="5" xfId="0" applyFont="1" applyFill="1" applyBorder="1" applyAlignment="1">
      <alignment horizontal="center"/>
    </xf>
    <xf numFmtId="0" fontId="3" fillId="0" borderId="2" xfId="0" applyFont="1" applyFill="1" applyBorder="1" applyAlignment="1">
      <alignment horizontal="center"/>
    </xf>
    <xf numFmtId="0" fontId="3" fillId="0" borderId="10" xfId="0" applyFont="1" applyFill="1" applyBorder="1" applyAlignment="1">
      <alignment horizontal="center"/>
    </xf>
    <xf numFmtId="0" fontId="1" fillId="0" borderId="9" xfId="0" applyFont="1" applyFill="1" applyBorder="1" applyAlignment="1">
      <alignment horizontal="center"/>
    </xf>
    <xf numFmtId="0" fontId="1" fillId="0" borderId="2" xfId="0" applyFont="1" applyFill="1" applyBorder="1" applyAlignment="1">
      <alignment horizontal="center"/>
    </xf>
    <xf numFmtId="0" fontId="0" fillId="0" borderId="13" xfId="0" applyFill="1" applyBorder="1" applyAlignment="1">
      <alignment horizontal="center"/>
    </xf>
    <xf numFmtId="0" fontId="0" fillId="0" borderId="5" xfId="0" applyBorder="1"/>
    <xf numFmtId="0" fontId="0" fillId="0" borderId="5" xfId="0" applyFill="1" applyBorder="1"/>
    <xf numFmtId="0" fontId="0" fillId="0" borderId="7" xfId="0" applyBorder="1"/>
    <xf numFmtId="0" fontId="0" fillId="0" borderId="14" xfId="0" applyBorder="1" applyAlignment="1">
      <alignment horizontal="center"/>
    </xf>
    <xf numFmtId="0" fontId="3" fillId="0" borderId="12" xfId="0" applyFont="1" applyBorder="1" applyAlignment="1">
      <alignment horizontal="center"/>
    </xf>
    <xf numFmtId="49" fontId="0" fillId="0" borderId="1" xfId="0" applyNumberFormat="1" applyBorder="1" applyAlignment="1">
      <alignment horizontal="center"/>
    </xf>
    <xf numFmtId="49" fontId="0" fillId="0" borderId="4" xfId="0" applyNumberFormat="1" applyBorder="1" applyAlignment="1">
      <alignment horizontal="center"/>
    </xf>
    <xf numFmtId="0" fontId="0" fillId="0" borderId="14" xfId="0" applyBorder="1"/>
    <xf numFmtId="0" fontId="0" fillId="4" borderId="1" xfId="0" applyFill="1" applyBorder="1"/>
    <xf numFmtId="0" fontId="0" fillId="4" borderId="4" xfId="0" applyFill="1" applyBorder="1"/>
    <xf numFmtId="0" fontId="1" fillId="0" borderId="0" xfId="0" applyFont="1"/>
    <xf numFmtId="0" fontId="0" fillId="4" borderId="0" xfId="0" applyFill="1" applyBorder="1"/>
    <xf numFmtId="0" fontId="6" fillId="0" borderId="0" xfId="0" applyFont="1"/>
    <xf numFmtId="0" fontId="0" fillId="0" borderId="0" xfId="0" applyAlignment="1"/>
    <xf numFmtId="0" fontId="1" fillId="0" borderId="0" xfId="0" applyFont="1" applyAlignment="1"/>
    <xf numFmtId="0" fontId="0" fillId="0" borderId="0" xfId="0" applyFill="1" applyBorder="1"/>
    <xf numFmtId="0" fontId="3" fillId="0" borderId="10" xfId="0" applyFont="1" applyBorder="1" applyAlignment="1">
      <alignment horizontal="center"/>
    </xf>
    <xf numFmtId="0" fontId="0" fillId="0" borderId="13" xfId="0" applyBorder="1"/>
    <xf numFmtId="0" fontId="7" fillId="0" borderId="0" xfId="0" applyFont="1" applyAlignment="1">
      <alignment horizontal="left"/>
    </xf>
    <xf numFmtId="0" fontId="9" fillId="6" borderId="0" xfId="2" applyFont="1" applyFill="1"/>
    <xf numFmtId="0" fontId="10" fillId="0" borderId="0" xfId="2" applyFont="1"/>
    <xf numFmtId="0" fontId="11" fillId="7" borderId="0" xfId="2" applyFont="1" applyFill="1" applyAlignment="1">
      <alignment horizontal="center" wrapText="1"/>
    </xf>
    <xf numFmtId="0" fontId="12" fillId="8" borderId="15" xfId="2" applyFont="1" applyFill="1" applyBorder="1" applyAlignment="1">
      <alignment wrapText="1"/>
    </xf>
    <xf numFmtId="0" fontId="12" fillId="0" borderId="0" xfId="2" applyFont="1" applyAlignment="1">
      <alignment wrapText="1"/>
    </xf>
    <xf numFmtId="0" fontId="11" fillId="9" borderId="0" xfId="2" applyFont="1" applyFill="1" applyAlignment="1">
      <alignment horizontal="center" wrapText="1"/>
    </xf>
    <xf numFmtId="0" fontId="12" fillId="9" borderId="0" xfId="2" applyFont="1" applyFill="1" applyAlignment="1">
      <alignment wrapText="1"/>
    </xf>
    <xf numFmtId="0" fontId="8" fillId="0" borderId="0" xfId="2"/>
    <xf numFmtId="0" fontId="13" fillId="10" borderId="16" xfId="0" applyFont="1" applyFill="1" applyBorder="1" applyAlignment="1">
      <alignment horizontal="center" wrapText="1"/>
    </xf>
    <xf numFmtId="0" fontId="13" fillId="11" borderId="16" xfId="0" applyFont="1" applyFill="1" applyBorder="1" applyAlignment="1">
      <alignment horizontal="center" wrapText="1"/>
    </xf>
    <xf numFmtId="0" fontId="16" fillId="12" borderId="16" xfId="0" applyFont="1" applyFill="1" applyBorder="1" applyAlignment="1">
      <alignment horizontal="center" wrapText="1"/>
    </xf>
    <xf numFmtId="0" fontId="13" fillId="13" borderId="16" xfId="0" applyFont="1" applyFill="1" applyBorder="1" applyAlignment="1">
      <alignment horizontal="center" wrapText="1"/>
    </xf>
    <xf numFmtId="0" fontId="13" fillId="14" borderId="16" xfId="0" applyFont="1" applyFill="1" applyBorder="1" applyAlignment="1">
      <alignment horizontal="center" wrapText="1"/>
    </xf>
    <xf numFmtId="0" fontId="13" fillId="4" borderId="16" xfId="0" applyFont="1" applyFill="1" applyBorder="1" applyAlignment="1">
      <alignment horizontal="center" wrapText="1"/>
    </xf>
    <xf numFmtId="0" fontId="13" fillId="11" borderId="17" xfId="0" applyFont="1" applyFill="1" applyBorder="1" applyAlignment="1">
      <alignment horizontal="center" wrapText="1"/>
    </xf>
    <xf numFmtId="0" fontId="13" fillId="14" borderId="18" xfId="0" applyFont="1" applyFill="1" applyBorder="1" applyAlignment="1">
      <alignment horizontal="center" wrapText="1"/>
    </xf>
    <xf numFmtId="0" fontId="15" fillId="15" borderId="22" xfId="0" applyFont="1" applyFill="1" applyBorder="1" applyAlignment="1">
      <alignment horizontal="center" wrapText="1"/>
    </xf>
    <xf numFmtId="0" fontId="13" fillId="11" borderId="20" xfId="0" applyFont="1" applyFill="1" applyBorder="1" applyAlignment="1">
      <alignment horizontal="center" wrapText="1"/>
    </xf>
    <xf numFmtId="0" fontId="13" fillId="10" borderId="23" xfId="0" applyFont="1" applyFill="1" applyBorder="1" applyAlignment="1">
      <alignment horizontal="center" wrapText="1"/>
    </xf>
    <xf numFmtId="0" fontId="13" fillId="10" borderId="20" xfId="0" applyFont="1" applyFill="1" applyBorder="1" applyAlignment="1">
      <alignment horizontal="center" wrapText="1"/>
    </xf>
    <xf numFmtId="0" fontId="3" fillId="0" borderId="9" xfId="0" applyFont="1" applyBorder="1" applyAlignment="1">
      <alignment horizontal="center"/>
    </xf>
    <xf numFmtId="0" fontId="3" fillId="0" borderId="13" xfId="0" applyFont="1" applyBorder="1" applyAlignment="1">
      <alignment horizontal="center"/>
    </xf>
    <xf numFmtId="0" fontId="0" fillId="5" borderId="2" xfId="0" applyFill="1" applyBorder="1" applyAlignment="1">
      <alignment horizontal="center"/>
    </xf>
    <xf numFmtId="0" fontId="3" fillId="0" borderId="27" xfId="0" applyFont="1" applyBorder="1" applyAlignment="1">
      <alignment horizontal="center"/>
    </xf>
    <xf numFmtId="0" fontId="5" fillId="0" borderId="29" xfId="0" applyFont="1" applyBorder="1" applyAlignment="1"/>
    <xf numFmtId="0" fontId="1" fillId="0" borderId="28" xfId="0" applyFont="1" applyBorder="1" applyAlignment="1">
      <alignment horizontal="center"/>
    </xf>
    <xf numFmtId="0" fontId="3" fillId="0" borderId="30" xfId="0" applyFont="1" applyBorder="1" applyAlignment="1">
      <alignment horizontal="center"/>
    </xf>
    <xf numFmtId="0" fontId="3" fillId="0" borderId="31" xfId="0" applyFont="1" applyBorder="1" applyAlignment="1">
      <alignment horizontal="center"/>
    </xf>
    <xf numFmtId="0" fontId="0" fillId="0" borderId="33" xfId="0" applyBorder="1" applyAlignment="1">
      <alignment horizontal="center"/>
    </xf>
    <xf numFmtId="0" fontId="0" fillId="5" borderId="10" xfId="0" applyFill="1" applyBorder="1" applyAlignment="1">
      <alignment horizontal="center"/>
    </xf>
    <xf numFmtId="0" fontId="0" fillId="0" borderId="32" xfId="0" applyFill="1" applyBorder="1" applyAlignment="1">
      <alignment horizontal="center"/>
    </xf>
    <xf numFmtId="0" fontId="13" fillId="3" borderId="12" xfId="0" applyFont="1" applyFill="1" applyBorder="1" applyAlignment="1">
      <alignment horizontal="center" wrapText="1"/>
    </xf>
    <xf numFmtId="0" fontId="13" fillId="3" borderId="2" xfId="0" applyFont="1" applyFill="1" applyBorder="1" applyAlignment="1">
      <alignment horizontal="center" wrapText="1"/>
    </xf>
    <xf numFmtId="0" fontId="13" fillId="3" borderId="10" xfId="0" applyFont="1" applyFill="1" applyBorder="1" applyAlignment="1">
      <alignment horizontal="center" wrapText="1"/>
    </xf>
    <xf numFmtId="0" fontId="0" fillId="3" borderId="32" xfId="0" applyFill="1" applyBorder="1" applyAlignment="1">
      <alignment horizontal="center"/>
    </xf>
    <xf numFmtId="0" fontId="0" fillId="3" borderId="33" xfId="0" applyFill="1" applyBorder="1" applyAlignment="1">
      <alignment horizontal="center"/>
    </xf>
    <xf numFmtId="0" fontId="13" fillId="0" borderId="12" xfId="0" applyFont="1" applyFill="1" applyBorder="1" applyAlignment="1">
      <alignment horizontal="center" wrapText="1"/>
    </xf>
    <xf numFmtId="0" fontId="13" fillId="0" borderId="2" xfId="0" applyFont="1" applyFill="1" applyBorder="1" applyAlignment="1">
      <alignment horizontal="center" wrapText="1"/>
    </xf>
    <xf numFmtId="0" fontId="13" fillId="0" borderId="10" xfId="0" applyFont="1" applyFill="1" applyBorder="1" applyAlignment="1">
      <alignment horizontal="center" wrapText="1"/>
    </xf>
    <xf numFmtId="0" fontId="0" fillId="0" borderId="33" xfId="0" applyFill="1" applyBorder="1" applyAlignment="1">
      <alignment horizontal="center"/>
    </xf>
    <xf numFmtId="0" fontId="0" fillId="0" borderId="13" xfId="0" applyBorder="1" applyAlignment="1">
      <alignment horizontal="center"/>
    </xf>
    <xf numFmtId="0" fontId="3" fillId="0" borderId="10" xfId="0" applyFont="1" applyBorder="1" applyAlignment="1">
      <alignment horizontal="center"/>
    </xf>
    <xf numFmtId="0" fontId="3" fillId="0" borderId="12" xfId="0" applyFont="1"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3" fillId="0" borderId="10" xfId="0" applyFont="1" applyBorder="1" applyAlignment="1">
      <alignment horizontal="center"/>
    </xf>
    <xf numFmtId="0" fontId="3" fillId="0" borderId="12" xfId="0" applyFont="1" applyBorder="1" applyAlignment="1">
      <alignment horizontal="center"/>
    </xf>
    <xf numFmtId="0" fontId="1" fillId="2" borderId="10" xfId="0" applyFont="1" applyFill="1" applyBorder="1" applyAlignment="1">
      <alignment horizontal="left"/>
    </xf>
    <xf numFmtId="0" fontId="1" fillId="2" borderId="11" xfId="0" applyFont="1" applyFill="1" applyBorder="1" applyAlignment="1">
      <alignment horizontal="left"/>
    </xf>
    <xf numFmtId="0" fontId="1" fillId="2" borderId="12" xfId="0" applyFont="1" applyFill="1" applyBorder="1" applyAlignment="1">
      <alignment horizontal="left"/>
    </xf>
    <xf numFmtId="0" fontId="0" fillId="0" borderId="13"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5" fillId="10" borderId="19"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15" fillId="10" borderId="21" xfId="0" applyFont="1" applyFill="1" applyBorder="1" applyAlignment="1">
      <alignment horizontal="center" vertical="center" wrapText="1"/>
    </xf>
    <xf numFmtId="0" fontId="15" fillId="10" borderId="25" xfId="0" applyFont="1" applyFill="1" applyBorder="1" applyAlignment="1">
      <alignment horizontal="center" vertical="center" wrapText="1"/>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14" fillId="10" borderId="24" xfId="0" applyFont="1" applyFill="1" applyBorder="1" applyAlignment="1">
      <alignment horizontal="center" vertical="center" wrapText="1"/>
    </xf>
    <xf numFmtId="0" fontId="14" fillId="10" borderId="26"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8" xfId="0" applyFont="1" applyFill="1" applyBorder="1" applyAlignment="1">
      <alignment horizontal="center" vertical="center" wrapText="1"/>
    </xf>
  </cellXfs>
  <cellStyles count="3">
    <cellStyle name="Link" xfId="1" builtinId="8"/>
    <cellStyle name="Normal 2" xfId="2"/>
    <cellStyle name="Standard" xfId="0" builtinId="0"/>
  </cellStyles>
  <dxfs count="12">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s>
  <tableStyles count="0" defaultTableStyle="TableStyleMedium2" defaultPivotStyle="PivotStyleLight16"/>
  <colors>
    <mruColors>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wasp.org/images/0/0b/Threat_Modeling_Using_STRIDE_v1.1.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youtube.com/watch?v=vTgQLzeBfRU"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nvd.nist.gov/vuln-metrics/cvss/v3-calculator?vector=AV:N/AC:L/PR:N/UI:R/S:C/C:H/I:H/A:H" TargetMode="External"/><Relationship Id="rId7" Type="http://schemas.openxmlformats.org/officeDocument/2006/relationships/printerSettings" Target="../printerSettings/printerSettings6.bin"/><Relationship Id="rId2" Type="http://schemas.openxmlformats.org/officeDocument/2006/relationships/hyperlink" Target="https://nvd.nist.gov/vuln-metrics/cvss/v3-calculator?vector=AV:N/AC:L/PR:L/UI:N/S:C/C:H/I:N/A:N/E:X/RL:O/RC:C" TargetMode="External"/><Relationship Id="rId1" Type="http://schemas.openxmlformats.org/officeDocument/2006/relationships/hyperlink" Target="https://nvd.nist.gov/vuln-metrics/cvss/v3-calculator?vector=AV:A/AC:L/PR:L/UI:N/S:C/C:H/I:N/A:N/E:X/RL:O/RC:C" TargetMode="External"/><Relationship Id="rId6" Type="http://schemas.openxmlformats.org/officeDocument/2006/relationships/hyperlink" Target="https://nvd.nist.gov/vuln-metrics/cvss/v3-calculator?vector=AV:N/AC:L/PR:N/UI:N/S:C/C:H/I:H/A:H" TargetMode="External"/><Relationship Id="rId5" Type="http://schemas.openxmlformats.org/officeDocument/2006/relationships/hyperlink" Target="https://nvd.nist.gov/vuln-metrics/cvss/v3-calculator?vector=AV:N/AC:L/PR:N/UI:N/S:C/C:H/I:H/A:H" TargetMode="External"/><Relationship Id="rId4" Type="http://schemas.openxmlformats.org/officeDocument/2006/relationships/hyperlink" Target="https://nvd.nist.gov/vuln-metrics/cvss/v3-calculator?vector=AV:N/AC:L/PR:N/UI:R/S:C/C:H/I:H/A:H"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22" sqref="B22"/>
    </sheetView>
  </sheetViews>
  <sheetFormatPr baseColWidth="10" defaultColWidth="9.140625" defaultRowHeight="15" x14ac:dyDescent="0.25"/>
  <cols>
    <col min="1" max="1" width="6.28515625" customWidth="1"/>
    <col min="2" max="2" width="81.7109375" customWidth="1"/>
    <col min="3" max="3" width="45.7109375" customWidth="1"/>
    <col min="4" max="4" width="126.28515625" customWidth="1"/>
  </cols>
  <sheetData>
    <row r="1" spans="1:4" ht="26.25" x14ac:dyDescent="0.4">
      <c r="A1" s="1" t="s">
        <v>58</v>
      </c>
    </row>
    <row r="2" spans="1:4" x14ac:dyDescent="0.25">
      <c r="C2" s="4" t="s">
        <v>109</v>
      </c>
    </row>
    <row r="3" spans="1:4" x14ac:dyDescent="0.25">
      <c r="A3" s="33" t="s">
        <v>104</v>
      </c>
      <c r="B3" s="33" t="s">
        <v>9</v>
      </c>
      <c r="C3" s="33" t="s">
        <v>103</v>
      </c>
      <c r="D3" s="33" t="s">
        <v>59</v>
      </c>
    </row>
    <row r="4" spans="1:4" x14ac:dyDescent="0.25">
      <c r="A4" s="56" t="s">
        <v>68</v>
      </c>
      <c r="B4" s="34" t="s">
        <v>463</v>
      </c>
      <c r="C4" s="34" t="s">
        <v>108</v>
      </c>
      <c r="D4" s="34" t="s">
        <v>421</v>
      </c>
    </row>
    <row r="5" spans="1:4" x14ac:dyDescent="0.25">
      <c r="A5" s="56" t="s">
        <v>69</v>
      </c>
      <c r="B5" s="3" t="s">
        <v>464</v>
      </c>
      <c r="C5" s="3"/>
      <c r="D5" s="3" t="s">
        <v>453</v>
      </c>
    </row>
    <row r="6" spans="1:4" x14ac:dyDescent="0.25">
      <c r="A6" s="56" t="s">
        <v>70</v>
      </c>
      <c r="B6" s="3" t="s">
        <v>465</v>
      </c>
      <c r="C6" s="3"/>
      <c r="D6" s="3" t="s">
        <v>454</v>
      </c>
    </row>
    <row r="7" spans="1:4" x14ac:dyDescent="0.25">
      <c r="A7" s="56" t="s">
        <v>71</v>
      </c>
      <c r="B7" s="3" t="s">
        <v>466</v>
      </c>
      <c r="C7" s="3"/>
      <c r="D7" s="3" t="s">
        <v>425</v>
      </c>
    </row>
    <row r="8" spans="1:4" x14ac:dyDescent="0.25">
      <c r="A8" s="56" t="s">
        <v>72</v>
      </c>
      <c r="B8" s="3" t="s">
        <v>467</v>
      </c>
      <c r="C8" s="3"/>
      <c r="D8" s="3" t="s">
        <v>222</v>
      </c>
    </row>
    <row r="9" spans="1:4" x14ac:dyDescent="0.25">
      <c r="A9" s="56" t="s">
        <v>73</v>
      </c>
      <c r="B9" s="3" t="s">
        <v>468</v>
      </c>
      <c r="C9" s="3"/>
      <c r="D9" s="3" t="s">
        <v>61</v>
      </c>
    </row>
    <row r="10" spans="1:4" x14ac:dyDescent="0.25">
      <c r="A10" s="56" t="s">
        <v>74</v>
      </c>
      <c r="B10" t="s">
        <v>469</v>
      </c>
      <c r="C10" s="3"/>
      <c r="D10" s="3" t="s">
        <v>239</v>
      </c>
    </row>
    <row r="11" spans="1:4" x14ac:dyDescent="0.25">
      <c r="A11" s="56" t="s">
        <v>75</v>
      </c>
      <c r="B11" s="51" t="s">
        <v>470</v>
      </c>
      <c r="C11" s="3"/>
      <c r="D11" s="3" t="s">
        <v>62</v>
      </c>
    </row>
    <row r="12" spans="1:4" x14ac:dyDescent="0.25">
      <c r="A12" s="56" t="s">
        <v>76</v>
      </c>
      <c r="B12" s="51" t="s">
        <v>471</v>
      </c>
      <c r="C12" s="3"/>
      <c r="D12" s="3" t="s">
        <v>438</v>
      </c>
    </row>
    <row r="13" spans="1:4" x14ac:dyDescent="0.25">
      <c r="A13" s="56" t="s">
        <v>77</v>
      </c>
      <c r="B13" s="52" t="s">
        <v>472</v>
      </c>
      <c r="C13" s="3"/>
      <c r="D13" s="3" t="s">
        <v>63</v>
      </c>
    </row>
    <row r="14" spans="1:4" x14ac:dyDescent="0.25">
      <c r="A14" s="56" t="s">
        <v>78</v>
      </c>
      <c r="B14" s="51" t="s">
        <v>473</v>
      </c>
      <c r="C14" s="3"/>
      <c r="D14" s="3" t="s">
        <v>455</v>
      </c>
    </row>
    <row r="15" spans="1:4" x14ac:dyDescent="0.25">
      <c r="A15" s="56" t="s">
        <v>79</v>
      </c>
      <c r="B15" s="51" t="s">
        <v>474</v>
      </c>
      <c r="C15" s="3"/>
      <c r="D15" s="3" t="s">
        <v>456</v>
      </c>
    </row>
    <row r="16" spans="1:4" x14ac:dyDescent="0.25">
      <c r="A16" s="56" t="s">
        <v>80</v>
      </c>
      <c r="B16" s="51" t="s">
        <v>475</v>
      </c>
      <c r="C16" s="3"/>
      <c r="D16" s="3" t="s">
        <v>254</v>
      </c>
    </row>
    <row r="17" spans="1:4" x14ac:dyDescent="0.25">
      <c r="A17" s="56" t="s">
        <v>81</v>
      </c>
      <c r="B17" s="51" t="s">
        <v>476</v>
      </c>
      <c r="C17" s="3"/>
      <c r="D17" s="3" t="s">
        <v>64</v>
      </c>
    </row>
    <row r="18" spans="1:4" x14ac:dyDescent="0.25">
      <c r="A18" s="56" t="s">
        <v>82</v>
      </c>
      <c r="B18" s="51" t="s">
        <v>477</v>
      </c>
      <c r="C18" s="3"/>
      <c r="D18" s="3" t="s">
        <v>65</v>
      </c>
    </row>
    <row r="19" spans="1:4" x14ac:dyDescent="0.25">
      <c r="A19" s="56" t="s">
        <v>83</v>
      </c>
      <c r="B19" s="51" t="s">
        <v>478</v>
      </c>
      <c r="C19" s="3"/>
      <c r="D19" s="3" t="s">
        <v>443</v>
      </c>
    </row>
    <row r="20" spans="1:4" x14ac:dyDescent="0.25">
      <c r="A20" s="56" t="s">
        <v>84</v>
      </c>
      <c r="B20" s="53" t="s">
        <v>479</v>
      </c>
      <c r="C20" s="35"/>
      <c r="D20" s="35" t="s">
        <v>66</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65"/>
  <sheetViews>
    <sheetView tabSelected="1" zoomScale="85" zoomScaleNormal="85" workbookViewId="0">
      <selection activeCell="A20" sqref="A20:XFD20"/>
    </sheetView>
  </sheetViews>
  <sheetFormatPr baseColWidth="10" defaultColWidth="11.42578125" defaultRowHeight="15" x14ac:dyDescent="0.25"/>
  <cols>
    <col min="2" max="2" width="73.140625" customWidth="1"/>
    <col min="3" max="3" width="13.5703125" bestFit="1" customWidth="1"/>
    <col min="4" max="4" width="13.8554687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 min="18" max="18" width="24" bestFit="1" customWidth="1"/>
    <col min="19" max="19" width="81.5703125" bestFit="1" customWidth="1"/>
  </cols>
  <sheetData>
    <row r="1" spans="1:17" ht="26.25" x14ac:dyDescent="0.4">
      <c r="B1" s="1" t="s">
        <v>444</v>
      </c>
    </row>
    <row r="2" spans="1:17" x14ac:dyDescent="0.25">
      <c r="A2" s="4" t="s">
        <v>60</v>
      </c>
      <c r="D2" s="4"/>
      <c r="E2" s="32" t="s">
        <v>38</v>
      </c>
      <c r="L2" s="32" t="s">
        <v>39</v>
      </c>
    </row>
    <row r="3" spans="1:17" x14ac:dyDescent="0.25">
      <c r="A3" s="33" t="s">
        <v>461</v>
      </c>
      <c r="B3" s="33" t="s">
        <v>9</v>
      </c>
      <c r="C3" s="33" t="s">
        <v>27</v>
      </c>
      <c r="D3" s="33" t="s">
        <v>43</v>
      </c>
      <c r="E3" s="33" t="s">
        <v>275</v>
      </c>
      <c r="F3" s="111" t="s">
        <v>11</v>
      </c>
      <c r="G3" s="46" t="s">
        <v>36</v>
      </c>
      <c r="H3" s="33" t="s">
        <v>4</v>
      </c>
      <c r="I3" s="47" t="s">
        <v>37</v>
      </c>
      <c r="J3" s="111" t="s">
        <v>27</v>
      </c>
      <c r="K3" s="112" t="s">
        <v>43</v>
      </c>
      <c r="L3" s="33" t="s">
        <v>275</v>
      </c>
      <c r="M3" s="111" t="s">
        <v>11</v>
      </c>
      <c r="N3" s="46" t="s">
        <v>36</v>
      </c>
      <c r="O3" s="33" t="s">
        <v>4</v>
      </c>
      <c r="P3" s="47" t="s">
        <v>37</v>
      </c>
      <c r="Q3" s="45" t="s">
        <v>45</v>
      </c>
    </row>
    <row r="4" spans="1:17" x14ac:dyDescent="0.25">
      <c r="A4" s="56" t="s">
        <v>68</v>
      </c>
      <c r="B4" s="34" t="s">
        <v>463</v>
      </c>
      <c r="C4" s="110">
        <v>3</v>
      </c>
      <c r="D4" s="54">
        <v>3</v>
      </c>
      <c r="E4" s="41">
        <v>3</v>
      </c>
      <c r="F4" s="41">
        <v>2</v>
      </c>
      <c r="G4" s="50">
        <f>ROUND(((D4+C4+E4+F4)/4), 2)</f>
        <v>2.75</v>
      </c>
      <c r="H4" s="4">
        <v>1</v>
      </c>
      <c r="I4" s="48">
        <f>MIN(10, ROUND(G4*H4, 0))</f>
        <v>3</v>
      </c>
      <c r="J4" s="41">
        <v>4</v>
      </c>
      <c r="K4" s="54">
        <v>3</v>
      </c>
      <c r="L4" s="41">
        <v>3</v>
      </c>
      <c r="M4" s="41">
        <v>2</v>
      </c>
      <c r="N4" s="50">
        <f>ROUND(((K4+J4+L4+M4)/4), 2)</f>
        <v>3</v>
      </c>
      <c r="O4" s="4">
        <v>1</v>
      </c>
      <c r="P4" s="48">
        <f>MIN(10, ROUND(N4*O4, 0))</f>
        <v>3</v>
      </c>
      <c r="Q4">
        <f t="shared" ref="Q4:Q20" si="0">I4-P4</f>
        <v>0</v>
      </c>
    </row>
    <row r="5" spans="1:17" x14ac:dyDescent="0.25">
      <c r="A5" s="56" t="s">
        <v>69</v>
      </c>
      <c r="B5" s="3" t="s">
        <v>464</v>
      </c>
      <c r="C5" s="10">
        <v>3</v>
      </c>
      <c r="D5" s="41">
        <v>3</v>
      </c>
      <c r="E5" s="4">
        <v>3</v>
      </c>
      <c r="F5" s="4">
        <v>3</v>
      </c>
      <c r="G5" s="23">
        <f>ROUND(((D5+C5+E5+F5)/4), 2)</f>
        <v>3</v>
      </c>
      <c r="H5" s="4">
        <v>2</v>
      </c>
      <c r="I5" s="48">
        <f>MIN(10, ROUND(G5*H5, 0))</f>
        <v>6</v>
      </c>
      <c r="J5" s="41">
        <v>4</v>
      </c>
      <c r="K5" s="41">
        <v>3</v>
      </c>
      <c r="L5" s="4">
        <v>3</v>
      </c>
      <c r="M5" s="4">
        <v>3</v>
      </c>
      <c r="N5" s="23">
        <f>ROUND(((K5+J5+L5+M5)/4), 2)</f>
        <v>3.25</v>
      </c>
      <c r="O5" s="4">
        <v>2</v>
      </c>
      <c r="P5" s="48">
        <f t="shared" ref="P5:P20" si="1">MIN(10, ROUND(N5*O5, 0))</f>
        <v>7</v>
      </c>
      <c r="Q5">
        <f t="shared" si="0"/>
        <v>-1</v>
      </c>
    </row>
    <row r="6" spans="1:17" x14ac:dyDescent="0.25">
      <c r="A6" s="56" t="s">
        <v>70</v>
      </c>
      <c r="B6" s="3" t="s">
        <v>465</v>
      </c>
      <c r="C6" s="10">
        <v>3</v>
      </c>
      <c r="D6" s="41">
        <v>1</v>
      </c>
      <c r="E6" s="41">
        <v>3</v>
      </c>
      <c r="F6" s="41">
        <v>2</v>
      </c>
      <c r="G6" s="23">
        <f t="shared" ref="G6:G19" si="2">ROUND(((D6+C6+E6+F6)/4), 2)</f>
        <v>2.25</v>
      </c>
      <c r="H6" s="4">
        <v>3</v>
      </c>
      <c r="I6" s="48">
        <f t="shared" ref="I6:I20" si="3">MIN(10, ROUND(G6*H6, 0))</f>
        <v>7</v>
      </c>
      <c r="J6" s="41">
        <v>4</v>
      </c>
      <c r="K6" s="41">
        <v>1</v>
      </c>
      <c r="L6" s="41">
        <v>3</v>
      </c>
      <c r="M6" s="41">
        <v>2</v>
      </c>
      <c r="N6" s="23">
        <f t="shared" ref="N6:N19" si="4">ROUND(((K6+J6+L6+M6)/4), 2)</f>
        <v>2.5</v>
      </c>
      <c r="O6" s="4">
        <v>3</v>
      </c>
      <c r="P6" s="48">
        <f t="shared" si="1"/>
        <v>8</v>
      </c>
      <c r="Q6">
        <f t="shared" si="0"/>
        <v>-1</v>
      </c>
    </row>
    <row r="7" spans="1:17" x14ac:dyDescent="0.25">
      <c r="A7" s="56" t="s">
        <v>71</v>
      </c>
      <c r="B7" s="3" t="s">
        <v>466</v>
      </c>
      <c r="C7" s="10">
        <v>3</v>
      </c>
      <c r="D7" s="41">
        <v>1</v>
      </c>
      <c r="E7" s="41">
        <v>3</v>
      </c>
      <c r="F7" s="41">
        <v>0</v>
      </c>
      <c r="G7" s="23">
        <f t="shared" si="2"/>
        <v>1.75</v>
      </c>
      <c r="H7" s="4">
        <v>3</v>
      </c>
      <c r="I7" s="48">
        <f t="shared" si="3"/>
        <v>5</v>
      </c>
      <c r="J7" s="41">
        <v>4</v>
      </c>
      <c r="K7" s="41">
        <v>1</v>
      </c>
      <c r="L7" s="41">
        <v>3</v>
      </c>
      <c r="M7" s="41">
        <v>0</v>
      </c>
      <c r="N7" s="23">
        <f t="shared" si="4"/>
        <v>2</v>
      </c>
      <c r="O7" s="4">
        <v>3</v>
      </c>
      <c r="P7" s="48">
        <f t="shared" si="1"/>
        <v>6</v>
      </c>
      <c r="Q7">
        <f t="shared" si="0"/>
        <v>-1</v>
      </c>
    </row>
    <row r="8" spans="1:17" x14ac:dyDescent="0.25">
      <c r="A8" s="56" t="s">
        <v>72</v>
      </c>
      <c r="B8" s="3" t="s">
        <v>467</v>
      </c>
      <c r="C8" s="10">
        <v>4</v>
      </c>
      <c r="D8" s="41">
        <v>4</v>
      </c>
      <c r="E8" s="41">
        <v>3</v>
      </c>
      <c r="F8" s="41">
        <v>2</v>
      </c>
      <c r="G8" s="23">
        <f t="shared" si="2"/>
        <v>3.25</v>
      </c>
      <c r="H8" s="4">
        <v>2</v>
      </c>
      <c r="I8" s="48">
        <f t="shared" si="3"/>
        <v>7</v>
      </c>
      <c r="J8" s="41">
        <v>4</v>
      </c>
      <c r="K8" s="41">
        <v>4</v>
      </c>
      <c r="L8" s="41">
        <v>3</v>
      </c>
      <c r="M8" s="41">
        <v>2</v>
      </c>
      <c r="N8" s="23">
        <f t="shared" si="4"/>
        <v>3.25</v>
      </c>
      <c r="O8" s="38">
        <v>2</v>
      </c>
      <c r="P8" s="48">
        <f t="shared" si="1"/>
        <v>7</v>
      </c>
      <c r="Q8">
        <f t="shared" si="0"/>
        <v>0</v>
      </c>
    </row>
    <row r="9" spans="1:17" x14ac:dyDescent="0.25">
      <c r="A9" s="56" t="s">
        <v>73</v>
      </c>
      <c r="B9" s="3" t="s">
        <v>468</v>
      </c>
      <c r="C9" s="10">
        <v>4</v>
      </c>
      <c r="D9" s="41">
        <v>4</v>
      </c>
      <c r="E9" s="41">
        <v>3</v>
      </c>
      <c r="F9" s="41">
        <v>2</v>
      </c>
      <c r="G9" s="23">
        <f t="shared" si="2"/>
        <v>3.25</v>
      </c>
      <c r="H9" s="4">
        <v>3</v>
      </c>
      <c r="I9" s="48">
        <f t="shared" si="3"/>
        <v>10</v>
      </c>
      <c r="J9" s="41">
        <v>4</v>
      </c>
      <c r="K9" s="41">
        <v>4</v>
      </c>
      <c r="L9" s="41">
        <v>3</v>
      </c>
      <c r="M9" s="41">
        <v>2</v>
      </c>
      <c r="N9" s="23">
        <f t="shared" si="4"/>
        <v>3.25</v>
      </c>
      <c r="O9" s="38">
        <v>3</v>
      </c>
      <c r="P9" s="48">
        <f t="shared" si="1"/>
        <v>10</v>
      </c>
      <c r="Q9">
        <f t="shared" si="0"/>
        <v>0</v>
      </c>
    </row>
    <row r="10" spans="1:17" x14ac:dyDescent="0.25">
      <c r="A10" s="56" t="s">
        <v>74</v>
      </c>
      <c r="B10" t="s">
        <v>469</v>
      </c>
      <c r="C10" s="10">
        <v>2</v>
      </c>
      <c r="D10" s="38">
        <v>2</v>
      </c>
      <c r="E10" s="41">
        <v>3</v>
      </c>
      <c r="F10" s="41">
        <v>2</v>
      </c>
      <c r="G10" s="23">
        <f t="shared" si="2"/>
        <v>2.25</v>
      </c>
      <c r="H10" s="4">
        <v>3</v>
      </c>
      <c r="I10" s="48">
        <f t="shared" si="3"/>
        <v>7</v>
      </c>
      <c r="J10" s="10">
        <v>2</v>
      </c>
      <c r="K10" s="38">
        <v>2</v>
      </c>
      <c r="L10" s="41">
        <v>3</v>
      </c>
      <c r="M10" s="41">
        <v>2</v>
      </c>
      <c r="N10" s="23">
        <f t="shared" si="4"/>
        <v>2.25</v>
      </c>
      <c r="O10" s="38">
        <v>3</v>
      </c>
      <c r="P10" s="48">
        <f t="shared" si="1"/>
        <v>7</v>
      </c>
      <c r="Q10">
        <f t="shared" si="0"/>
        <v>0</v>
      </c>
    </row>
    <row r="11" spans="1:17" x14ac:dyDescent="0.25">
      <c r="A11" s="56" t="s">
        <v>75</v>
      </c>
      <c r="B11" s="51" t="s">
        <v>470</v>
      </c>
      <c r="C11" s="23">
        <v>2</v>
      </c>
      <c r="D11" s="41">
        <v>2</v>
      </c>
      <c r="E11" s="38">
        <v>3</v>
      </c>
      <c r="F11" s="38">
        <v>0</v>
      </c>
      <c r="G11" s="23">
        <f t="shared" si="2"/>
        <v>1.75</v>
      </c>
      <c r="H11" s="4">
        <v>3</v>
      </c>
      <c r="I11" s="48">
        <f t="shared" si="3"/>
        <v>5</v>
      </c>
      <c r="J11" s="23">
        <v>2</v>
      </c>
      <c r="K11" s="41">
        <v>2</v>
      </c>
      <c r="L11" s="38">
        <v>3</v>
      </c>
      <c r="M11" s="38">
        <v>2</v>
      </c>
      <c r="N11" s="23">
        <f t="shared" si="4"/>
        <v>2.25</v>
      </c>
      <c r="O11" s="38">
        <v>3</v>
      </c>
      <c r="P11" s="48">
        <f t="shared" si="1"/>
        <v>7</v>
      </c>
      <c r="Q11">
        <f t="shared" si="0"/>
        <v>-2</v>
      </c>
    </row>
    <row r="12" spans="1:17" x14ac:dyDescent="0.25">
      <c r="A12" s="56" t="s">
        <v>76</v>
      </c>
      <c r="B12" s="51" t="s">
        <v>471</v>
      </c>
      <c r="C12" s="10">
        <v>1</v>
      </c>
      <c r="D12" s="41">
        <v>1</v>
      </c>
      <c r="E12" s="41">
        <v>2</v>
      </c>
      <c r="F12" s="41">
        <v>2</v>
      </c>
      <c r="G12" s="23">
        <f t="shared" si="2"/>
        <v>1.5</v>
      </c>
      <c r="H12" s="4">
        <v>2</v>
      </c>
      <c r="I12" s="48">
        <f t="shared" si="3"/>
        <v>3</v>
      </c>
      <c r="J12" s="10">
        <v>1</v>
      </c>
      <c r="K12" s="41">
        <v>1</v>
      </c>
      <c r="L12" s="41">
        <v>2</v>
      </c>
      <c r="M12" s="41">
        <v>2</v>
      </c>
      <c r="N12" s="23">
        <f t="shared" si="4"/>
        <v>1.5</v>
      </c>
      <c r="O12" s="38">
        <v>2</v>
      </c>
      <c r="P12" s="48">
        <f t="shared" si="1"/>
        <v>3</v>
      </c>
      <c r="Q12">
        <f t="shared" si="0"/>
        <v>0</v>
      </c>
    </row>
    <row r="13" spans="1:17" x14ac:dyDescent="0.25">
      <c r="A13" s="56" t="s">
        <v>77</v>
      </c>
      <c r="B13" s="52" t="s">
        <v>472</v>
      </c>
      <c r="C13" s="23">
        <v>2</v>
      </c>
      <c r="D13" s="41">
        <v>2</v>
      </c>
      <c r="E13" s="38">
        <v>3</v>
      </c>
      <c r="F13" s="38">
        <v>2</v>
      </c>
      <c r="G13" s="23">
        <f t="shared" si="2"/>
        <v>2.25</v>
      </c>
      <c r="H13" s="4">
        <v>2</v>
      </c>
      <c r="I13" s="48">
        <f t="shared" si="3"/>
        <v>5</v>
      </c>
      <c r="J13" s="38">
        <v>2</v>
      </c>
      <c r="K13" s="41">
        <v>2</v>
      </c>
      <c r="L13" s="38">
        <v>3</v>
      </c>
      <c r="M13" s="38">
        <v>2</v>
      </c>
      <c r="N13" s="23">
        <f t="shared" si="4"/>
        <v>2.25</v>
      </c>
      <c r="O13" s="38">
        <v>2</v>
      </c>
      <c r="P13" s="48">
        <f t="shared" si="1"/>
        <v>5</v>
      </c>
      <c r="Q13">
        <f t="shared" si="0"/>
        <v>0</v>
      </c>
    </row>
    <row r="14" spans="1:17" x14ac:dyDescent="0.25">
      <c r="A14" s="56" t="s">
        <v>78</v>
      </c>
      <c r="B14" s="51" t="s">
        <v>473</v>
      </c>
      <c r="C14" s="23">
        <v>3</v>
      </c>
      <c r="D14" s="41">
        <v>2</v>
      </c>
      <c r="E14" s="38">
        <v>3</v>
      </c>
      <c r="F14" s="38">
        <v>2</v>
      </c>
      <c r="G14" s="23">
        <f t="shared" si="2"/>
        <v>2.5</v>
      </c>
      <c r="H14" s="4">
        <v>3</v>
      </c>
      <c r="I14" s="48">
        <f t="shared" si="3"/>
        <v>8</v>
      </c>
      <c r="J14" s="38">
        <v>4</v>
      </c>
      <c r="K14" s="41">
        <v>2</v>
      </c>
      <c r="L14" s="38">
        <v>3</v>
      </c>
      <c r="M14" s="38">
        <v>2</v>
      </c>
      <c r="N14" s="23">
        <f t="shared" si="4"/>
        <v>2.75</v>
      </c>
      <c r="O14" s="38">
        <v>2</v>
      </c>
      <c r="P14" s="48">
        <f t="shared" si="1"/>
        <v>6</v>
      </c>
      <c r="Q14">
        <f t="shared" si="0"/>
        <v>2</v>
      </c>
    </row>
    <row r="15" spans="1:17" x14ac:dyDescent="0.25">
      <c r="A15" s="56" t="s">
        <v>79</v>
      </c>
      <c r="B15" s="51" t="s">
        <v>474</v>
      </c>
      <c r="C15" s="23">
        <v>3</v>
      </c>
      <c r="D15" s="41">
        <v>2</v>
      </c>
      <c r="E15" s="38">
        <v>3</v>
      </c>
      <c r="F15" s="38">
        <v>2</v>
      </c>
      <c r="G15" s="23">
        <f t="shared" si="2"/>
        <v>2.5</v>
      </c>
      <c r="H15" s="4">
        <v>2</v>
      </c>
      <c r="I15" s="48">
        <f t="shared" si="3"/>
        <v>5</v>
      </c>
      <c r="J15" s="38">
        <v>4</v>
      </c>
      <c r="K15" s="41">
        <v>2</v>
      </c>
      <c r="L15" s="38">
        <v>3</v>
      </c>
      <c r="M15" s="38">
        <v>2</v>
      </c>
      <c r="N15" s="23">
        <f t="shared" si="4"/>
        <v>2.75</v>
      </c>
      <c r="O15" s="38">
        <v>3</v>
      </c>
      <c r="P15" s="48">
        <f t="shared" si="1"/>
        <v>8</v>
      </c>
      <c r="Q15">
        <f t="shared" si="0"/>
        <v>-3</v>
      </c>
    </row>
    <row r="16" spans="1:17" x14ac:dyDescent="0.25">
      <c r="A16" s="56" t="s">
        <v>80</v>
      </c>
      <c r="B16" s="51" t="s">
        <v>475</v>
      </c>
      <c r="C16" s="23">
        <v>3</v>
      </c>
      <c r="D16" s="41">
        <v>2</v>
      </c>
      <c r="E16" s="38">
        <v>3</v>
      </c>
      <c r="F16" s="38">
        <v>2</v>
      </c>
      <c r="G16" s="23">
        <f t="shared" si="2"/>
        <v>2.5</v>
      </c>
      <c r="H16" s="4">
        <v>2</v>
      </c>
      <c r="I16" s="48">
        <f t="shared" si="3"/>
        <v>5</v>
      </c>
      <c r="J16" s="38">
        <v>4</v>
      </c>
      <c r="K16" s="41">
        <v>2</v>
      </c>
      <c r="L16" s="38">
        <v>3</v>
      </c>
      <c r="M16" s="38">
        <v>2</v>
      </c>
      <c r="N16" s="23">
        <f t="shared" si="4"/>
        <v>2.75</v>
      </c>
      <c r="O16" s="38">
        <v>2</v>
      </c>
      <c r="P16" s="48">
        <f t="shared" si="1"/>
        <v>6</v>
      </c>
      <c r="Q16">
        <f t="shared" si="0"/>
        <v>-1</v>
      </c>
    </row>
    <row r="17" spans="1:17" x14ac:dyDescent="0.25">
      <c r="A17" s="56" t="s">
        <v>81</v>
      </c>
      <c r="B17" s="51" t="s">
        <v>476</v>
      </c>
      <c r="C17" s="23">
        <v>3</v>
      </c>
      <c r="D17" s="41">
        <v>1</v>
      </c>
      <c r="E17" s="38">
        <v>2</v>
      </c>
      <c r="F17" s="38">
        <v>2</v>
      </c>
      <c r="G17" s="23">
        <f t="shared" si="2"/>
        <v>2</v>
      </c>
      <c r="H17" s="4">
        <v>3</v>
      </c>
      <c r="I17" s="48">
        <f t="shared" si="3"/>
        <v>6</v>
      </c>
      <c r="J17" s="38">
        <v>4</v>
      </c>
      <c r="K17" s="41">
        <v>1</v>
      </c>
      <c r="L17" s="38">
        <v>1</v>
      </c>
      <c r="M17" s="38">
        <v>2</v>
      </c>
      <c r="N17" s="23">
        <f t="shared" si="4"/>
        <v>2</v>
      </c>
      <c r="O17" s="38">
        <v>3</v>
      </c>
      <c r="P17" s="48">
        <f t="shared" si="1"/>
        <v>6</v>
      </c>
      <c r="Q17">
        <f t="shared" si="0"/>
        <v>0</v>
      </c>
    </row>
    <row r="18" spans="1:17" x14ac:dyDescent="0.25">
      <c r="A18" s="56" t="s">
        <v>82</v>
      </c>
      <c r="B18" s="51" t="s">
        <v>477</v>
      </c>
      <c r="C18" s="23">
        <v>3</v>
      </c>
      <c r="D18" s="41">
        <v>4</v>
      </c>
      <c r="E18" s="38">
        <v>2</v>
      </c>
      <c r="F18" s="38">
        <v>2</v>
      </c>
      <c r="G18" s="23">
        <f t="shared" si="2"/>
        <v>2.75</v>
      </c>
      <c r="H18" s="4">
        <v>2</v>
      </c>
      <c r="I18" s="48">
        <f t="shared" si="3"/>
        <v>6</v>
      </c>
      <c r="J18" s="38">
        <v>4</v>
      </c>
      <c r="K18" s="41">
        <v>4</v>
      </c>
      <c r="L18" s="38">
        <v>2</v>
      </c>
      <c r="M18" s="38">
        <v>2</v>
      </c>
      <c r="N18" s="23">
        <f t="shared" si="4"/>
        <v>3</v>
      </c>
      <c r="O18" s="38">
        <v>2</v>
      </c>
      <c r="P18" s="48">
        <f t="shared" si="1"/>
        <v>6</v>
      </c>
      <c r="Q18">
        <f t="shared" si="0"/>
        <v>0</v>
      </c>
    </row>
    <row r="19" spans="1:17" x14ac:dyDescent="0.25">
      <c r="A19" s="56" t="s">
        <v>83</v>
      </c>
      <c r="B19" s="51" t="s">
        <v>478</v>
      </c>
      <c r="C19" s="23">
        <v>4</v>
      </c>
      <c r="D19" s="41">
        <v>4</v>
      </c>
      <c r="E19" s="38">
        <v>2</v>
      </c>
      <c r="F19" s="38">
        <v>2</v>
      </c>
      <c r="G19" s="23">
        <f t="shared" si="2"/>
        <v>3</v>
      </c>
      <c r="H19" s="4">
        <v>3</v>
      </c>
      <c r="I19" s="48">
        <f t="shared" si="3"/>
        <v>9</v>
      </c>
      <c r="J19" s="38">
        <v>4</v>
      </c>
      <c r="K19" s="41">
        <v>4</v>
      </c>
      <c r="L19" s="38">
        <v>2</v>
      </c>
      <c r="M19" s="38">
        <v>2</v>
      </c>
      <c r="N19" s="23">
        <f t="shared" si="4"/>
        <v>3</v>
      </c>
      <c r="O19" s="38">
        <v>3</v>
      </c>
      <c r="P19" s="48">
        <f t="shared" si="1"/>
        <v>9</v>
      </c>
      <c r="Q19">
        <f t="shared" si="0"/>
        <v>0</v>
      </c>
    </row>
    <row r="20" spans="1:17" x14ac:dyDescent="0.25">
      <c r="A20" s="56" t="s">
        <v>84</v>
      </c>
      <c r="B20" s="53" t="s">
        <v>479</v>
      </c>
      <c r="C20" s="39">
        <v>4</v>
      </c>
      <c r="D20" s="6">
        <v>4</v>
      </c>
      <c r="E20" s="40">
        <v>3</v>
      </c>
      <c r="F20" s="40">
        <v>2</v>
      </c>
      <c r="G20" s="39">
        <f>ROUND(((D20+C20+E20+F20)/4), 2)</f>
        <v>3.25</v>
      </c>
      <c r="H20" s="6">
        <v>3</v>
      </c>
      <c r="I20" s="49">
        <f t="shared" si="3"/>
        <v>10</v>
      </c>
      <c r="J20" s="40">
        <v>4</v>
      </c>
      <c r="K20" s="6">
        <v>4</v>
      </c>
      <c r="L20" s="40">
        <v>3</v>
      </c>
      <c r="M20" s="40">
        <v>2</v>
      </c>
      <c r="N20" s="39">
        <f>ROUND(((K20+J20+L20+M20)/4), 2)</f>
        <v>3.25</v>
      </c>
      <c r="O20" s="40">
        <v>3</v>
      </c>
      <c r="P20" s="49">
        <f t="shared" si="1"/>
        <v>10</v>
      </c>
      <c r="Q20">
        <f t="shared" si="0"/>
        <v>0</v>
      </c>
    </row>
    <row r="22" spans="1:17" x14ac:dyDescent="0.25">
      <c r="B22" s="43"/>
      <c r="J22" s="37"/>
      <c r="K22" s="37"/>
      <c r="L22" s="37"/>
      <c r="M22" s="37"/>
    </row>
    <row r="23" spans="1:17" x14ac:dyDescent="0.25">
      <c r="B23" s="43"/>
      <c r="J23" s="37"/>
      <c r="K23" s="37"/>
      <c r="L23" s="37"/>
      <c r="M23" s="37"/>
    </row>
    <row r="24" spans="1:17" ht="26.25" x14ac:dyDescent="0.4">
      <c r="B24" s="1" t="s">
        <v>457</v>
      </c>
    </row>
    <row r="25" spans="1:17" x14ac:dyDescent="0.25">
      <c r="A25" s="4" t="s">
        <v>60</v>
      </c>
      <c r="D25" s="17"/>
      <c r="E25" s="32" t="s">
        <v>39</v>
      </c>
      <c r="K25"/>
    </row>
    <row r="26" spans="1:17" x14ac:dyDescent="0.25">
      <c r="A26" s="33" t="s">
        <v>461</v>
      </c>
      <c r="B26" s="33" t="s">
        <v>9</v>
      </c>
      <c r="C26" s="115" t="s">
        <v>27</v>
      </c>
      <c r="D26" s="116" t="s">
        <v>43</v>
      </c>
      <c r="E26" s="33" t="s">
        <v>275</v>
      </c>
      <c r="F26" s="115" t="s">
        <v>11</v>
      </c>
      <c r="G26" s="46" t="s">
        <v>36</v>
      </c>
      <c r="H26" s="33" t="s">
        <v>4</v>
      </c>
      <c r="I26" s="47" t="s">
        <v>37</v>
      </c>
      <c r="K26"/>
    </row>
    <row r="27" spans="1:17" x14ac:dyDescent="0.25">
      <c r="A27" s="56" t="s">
        <v>68</v>
      </c>
      <c r="B27" s="34" t="s">
        <v>463</v>
      </c>
      <c r="C27" s="41">
        <v>4</v>
      </c>
      <c r="D27" s="54">
        <v>3</v>
      </c>
      <c r="E27" s="41">
        <v>3</v>
      </c>
      <c r="F27" s="41">
        <v>2</v>
      </c>
      <c r="G27" s="50">
        <f>ROUND(((D27+C27+E27+F27)/4), 2)</f>
        <v>3</v>
      </c>
      <c r="H27" s="4">
        <v>1</v>
      </c>
      <c r="I27" s="48">
        <f>MIN(10, ROUND(G27*H27, 0))</f>
        <v>3</v>
      </c>
      <c r="K27"/>
    </row>
    <row r="28" spans="1:17" x14ac:dyDescent="0.25">
      <c r="A28" s="56" t="s">
        <v>69</v>
      </c>
      <c r="B28" s="3" t="s">
        <v>464</v>
      </c>
      <c r="C28" s="41">
        <v>4</v>
      </c>
      <c r="D28" s="41">
        <v>3</v>
      </c>
      <c r="E28" s="4">
        <v>3</v>
      </c>
      <c r="F28" s="4">
        <v>3</v>
      </c>
      <c r="G28" s="23">
        <f>ROUND(((D28+C28+E28+F28)/4), 2)</f>
        <v>3.25</v>
      </c>
      <c r="H28" s="4">
        <v>2</v>
      </c>
      <c r="I28" s="48">
        <f t="shared" ref="I28:I43" si="5">MIN(10, ROUND(G28*H28, 0))</f>
        <v>7</v>
      </c>
      <c r="K28"/>
    </row>
    <row r="29" spans="1:17" x14ac:dyDescent="0.25">
      <c r="A29" s="56" t="s">
        <v>70</v>
      </c>
      <c r="B29" s="3" t="s">
        <v>465</v>
      </c>
      <c r="C29" s="41">
        <v>4</v>
      </c>
      <c r="D29" s="41">
        <v>1</v>
      </c>
      <c r="E29" s="41">
        <v>3</v>
      </c>
      <c r="F29" s="41">
        <v>2</v>
      </c>
      <c r="G29" s="23">
        <f t="shared" ref="G29:G42" si="6">ROUND(((D29+C29+E29+F29)/4), 2)</f>
        <v>2.5</v>
      </c>
      <c r="H29" s="4">
        <v>3</v>
      </c>
      <c r="I29" s="48">
        <f t="shared" si="5"/>
        <v>8</v>
      </c>
      <c r="K29"/>
    </row>
    <row r="30" spans="1:17" x14ac:dyDescent="0.25">
      <c r="A30" s="56" t="s">
        <v>71</v>
      </c>
      <c r="B30" s="3" t="s">
        <v>466</v>
      </c>
      <c r="C30" s="41">
        <v>4</v>
      </c>
      <c r="D30" s="41">
        <v>1</v>
      </c>
      <c r="E30" s="41">
        <v>3</v>
      </c>
      <c r="F30" s="41">
        <v>0</v>
      </c>
      <c r="G30" s="23">
        <f t="shared" si="6"/>
        <v>2</v>
      </c>
      <c r="H30" s="4">
        <v>3</v>
      </c>
      <c r="I30" s="48">
        <f t="shared" si="5"/>
        <v>6</v>
      </c>
      <c r="K30"/>
    </row>
    <row r="31" spans="1:17" x14ac:dyDescent="0.25">
      <c r="A31" s="56" t="s">
        <v>72</v>
      </c>
      <c r="B31" s="3" t="s">
        <v>467</v>
      </c>
      <c r="C31" s="41">
        <v>4</v>
      </c>
      <c r="D31" s="41">
        <v>4</v>
      </c>
      <c r="E31" s="41">
        <v>3</v>
      </c>
      <c r="F31" s="41">
        <v>2</v>
      </c>
      <c r="G31" s="23">
        <f t="shared" si="6"/>
        <v>3.25</v>
      </c>
      <c r="H31" s="38">
        <v>2</v>
      </c>
      <c r="I31" s="48">
        <f t="shared" si="5"/>
        <v>7</v>
      </c>
      <c r="K31"/>
    </row>
    <row r="32" spans="1:17" x14ac:dyDescent="0.25">
      <c r="A32" s="56" t="s">
        <v>73</v>
      </c>
      <c r="B32" s="3" t="s">
        <v>468</v>
      </c>
      <c r="C32" s="41">
        <v>4</v>
      </c>
      <c r="D32" s="41">
        <v>4</v>
      </c>
      <c r="E32" s="41">
        <v>3</v>
      </c>
      <c r="F32" s="41">
        <v>2</v>
      </c>
      <c r="G32" s="23">
        <f t="shared" si="6"/>
        <v>3.25</v>
      </c>
      <c r="H32" s="38">
        <v>3</v>
      </c>
      <c r="I32" s="48">
        <f t="shared" si="5"/>
        <v>10</v>
      </c>
      <c r="K32"/>
    </row>
    <row r="33" spans="1:11" x14ac:dyDescent="0.25">
      <c r="A33" s="56" t="s">
        <v>74</v>
      </c>
      <c r="B33" t="s">
        <v>469</v>
      </c>
      <c r="C33" s="10">
        <v>2</v>
      </c>
      <c r="D33" s="38">
        <v>2</v>
      </c>
      <c r="E33" s="41">
        <v>3</v>
      </c>
      <c r="F33" s="41">
        <v>2</v>
      </c>
      <c r="G33" s="23">
        <f t="shared" si="6"/>
        <v>2.25</v>
      </c>
      <c r="H33" s="38">
        <v>3</v>
      </c>
      <c r="I33" s="48">
        <f t="shared" si="5"/>
        <v>7</v>
      </c>
      <c r="K33"/>
    </row>
    <row r="34" spans="1:11" x14ac:dyDescent="0.25">
      <c r="A34" s="56" t="s">
        <v>75</v>
      </c>
      <c r="B34" s="51" t="s">
        <v>470</v>
      </c>
      <c r="C34" s="23">
        <v>2</v>
      </c>
      <c r="D34" s="41">
        <v>2</v>
      </c>
      <c r="E34" s="38">
        <v>3</v>
      </c>
      <c r="F34" s="38">
        <v>2</v>
      </c>
      <c r="G34" s="23">
        <f t="shared" si="6"/>
        <v>2.25</v>
      </c>
      <c r="H34" s="38">
        <v>3</v>
      </c>
      <c r="I34" s="48">
        <f t="shared" si="5"/>
        <v>7</v>
      </c>
      <c r="K34"/>
    </row>
    <row r="35" spans="1:11" x14ac:dyDescent="0.25">
      <c r="A35" s="56" t="s">
        <v>76</v>
      </c>
      <c r="B35" s="51" t="s">
        <v>471</v>
      </c>
      <c r="C35" s="10">
        <v>1</v>
      </c>
      <c r="D35" s="41">
        <v>1</v>
      </c>
      <c r="E35" s="41">
        <v>2</v>
      </c>
      <c r="F35" s="41">
        <v>2</v>
      </c>
      <c r="G35" s="23">
        <f t="shared" si="6"/>
        <v>1.5</v>
      </c>
      <c r="H35" s="38">
        <v>2</v>
      </c>
      <c r="I35" s="48">
        <f t="shared" si="5"/>
        <v>3</v>
      </c>
      <c r="K35"/>
    </row>
    <row r="36" spans="1:11" x14ac:dyDescent="0.25">
      <c r="A36" s="56" t="s">
        <v>77</v>
      </c>
      <c r="B36" s="52" t="s">
        <v>472</v>
      </c>
      <c r="C36" s="38">
        <v>2</v>
      </c>
      <c r="D36" s="41">
        <v>2</v>
      </c>
      <c r="E36" s="38">
        <v>3</v>
      </c>
      <c r="F36" s="38">
        <v>2</v>
      </c>
      <c r="G36" s="23">
        <f t="shared" si="6"/>
        <v>2.25</v>
      </c>
      <c r="H36" s="38">
        <v>2</v>
      </c>
      <c r="I36" s="48">
        <f t="shared" si="5"/>
        <v>5</v>
      </c>
      <c r="K36"/>
    </row>
    <row r="37" spans="1:11" x14ac:dyDescent="0.25">
      <c r="A37" s="56" t="s">
        <v>78</v>
      </c>
      <c r="B37" s="51" t="s">
        <v>473</v>
      </c>
      <c r="C37" s="38">
        <v>3</v>
      </c>
      <c r="D37" s="41">
        <v>2</v>
      </c>
      <c r="E37" s="38">
        <v>3</v>
      </c>
      <c r="F37" s="38">
        <v>2</v>
      </c>
      <c r="G37" s="23">
        <f t="shared" si="6"/>
        <v>2.5</v>
      </c>
      <c r="H37" s="38">
        <v>2</v>
      </c>
      <c r="I37" s="48">
        <f t="shared" si="5"/>
        <v>5</v>
      </c>
      <c r="K37"/>
    </row>
    <row r="38" spans="1:11" x14ac:dyDescent="0.25">
      <c r="A38" s="56" t="s">
        <v>79</v>
      </c>
      <c r="B38" s="51" t="s">
        <v>474</v>
      </c>
      <c r="C38" s="38">
        <v>3</v>
      </c>
      <c r="D38" s="41">
        <v>2</v>
      </c>
      <c r="E38" s="38">
        <v>3</v>
      </c>
      <c r="F38" s="38">
        <v>2</v>
      </c>
      <c r="G38" s="23">
        <f t="shared" si="6"/>
        <v>2.5</v>
      </c>
      <c r="H38" s="38">
        <v>3</v>
      </c>
      <c r="I38" s="48">
        <f t="shared" si="5"/>
        <v>8</v>
      </c>
      <c r="K38"/>
    </row>
    <row r="39" spans="1:11" x14ac:dyDescent="0.25">
      <c r="A39" s="56" t="s">
        <v>80</v>
      </c>
      <c r="B39" s="51" t="s">
        <v>475</v>
      </c>
      <c r="C39" s="38">
        <v>4</v>
      </c>
      <c r="D39" s="41">
        <v>2</v>
      </c>
      <c r="E39" s="38">
        <v>3</v>
      </c>
      <c r="F39" s="38">
        <v>2</v>
      </c>
      <c r="G39" s="23">
        <f t="shared" si="6"/>
        <v>2.75</v>
      </c>
      <c r="H39" s="38">
        <v>2</v>
      </c>
      <c r="I39" s="48">
        <f t="shared" si="5"/>
        <v>6</v>
      </c>
      <c r="K39"/>
    </row>
    <row r="40" spans="1:11" x14ac:dyDescent="0.25">
      <c r="A40" s="56" t="s">
        <v>81</v>
      </c>
      <c r="B40" s="51" t="s">
        <v>476</v>
      </c>
      <c r="C40" s="38">
        <v>4</v>
      </c>
      <c r="D40" s="41">
        <v>1</v>
      </c>
      <c r="E40" s="38">
        <v>1</v>
      </c>
      <c r="F40" s="38">
        <v>2</v>
      </c>
      <c r="G40" s="23">
        <f t="shared" si="6"/>
        <v>2</v>
      </c>
      <c r="H40" s="38">
        <v>3</v>
      </c>
      <c r="I40" s="48">
        <f t="shared" si="5"/>
        <v>6</v>
      </c>
      <c r="K40"/>
    </row>
    <row r="41" spans="1:11" x14ac:dyDescent="0.25">
      <c r="A41" s="56" t="s">
        <v>82</v>
      </c>
      <c r="B41" s="51" t="s">
        <v>477</v>
      </c>
      <c r="C41" s="38">
        <v>4</v>
      </c>
      <c r="D41" s="41">
        <v>4</v>
      </c>
      <c r="E41" s="38">
        <v>2</v>
      </c>
      <c r="F41" s="38">
        <v>2</v>
      </c>
      <c r="G41" s="23">
        <f t="shared" si="6"/>
        <v>3</v>
      </c>
      <c r="H41" s="38">
        <v>2</v>
      </c>
      <c r="I41" s="48">
        <f t="shared" si="5"/>
        <v>6</v>
      </c>
      <c r="K41"/>
    </row>
    <row r="42" spans="1:11" x14ac:dyDescent="0.25">
      <c r="A42" s="56" t="s">
        <v>83</v>
      </c>
      <c r="B42" s="51" t="s">
        <v>478</v>
      </c>
      <c r="C42" s="38">
        <v>4</v>
      </c>
      <c r="D42" s="41">
        <v>4</v>
      </c>
      <c r="E42" s="38">
        <v>2</v>
      </c>
      <c r="F42" s="38">
        <v>2</v>
      </c>
      <c r="G42" s="23">
        <f t="shared" si="6"/>
        <v>3</v>
      </c>
      <c r="H42" s="38">
        <v>3</v>
      </c>
      <c r="I42" s="48">
        <f t="shared" si="5"/>
        <v>9</v>
      </c>
      <c r="K42"/>
    </row>
    <row r="43" spans="1:11" x14ac:dyDescent="0.25">
      <c r="A43" s="56" t="s">
        <v>84</v>
      </c>
      <c r="B43" s="53" t="s">
        <v>479</v>
      </c>
      <c r="C43" s="40">
        <v>4</v>
      </c>
      <c r="D43" s="6">
        <v>4</v>
      </c>
      <c r="E43" s="40">
        <v>3</v>
      </c>
      <c r="F43" s="40">
        <v>2</v>
      </c>
      <c r="G43" s="39">
        <f>ROUND(((D43+C43+E43+F43)/4), 2)</f>
        <v>3.25</v>
      </c>
      <c r="H43" s="40">
        <v>3</v>
      </c>
      <c r="I43" s="49">
        <f t="shared" si="5"/>
        <v>10</v>
      </c>
      <c r="K43"/>
    </row>
    <row r="46" spans="1:11" ht="26.25" x14ac:dyDescent="0.4">
      <c r="B46" s="1" t="s">
        <v>458</v>
      </c>
    </row>
    <row r="47" spans="1:11" x14ac:dyDescent="0.25">
      <c r="A47" s="4" t="s">
        <v>60</v>
      </c>
      <c r="D47" s="17"/>
      <c r="E47" s="32"/>
    </row>
    <row r="48" spans="1:11" x14ac:dyDescent="0.25">
      <c r="A48" s="33" t="s">
        <v>461</v>
      </c>
      <c r="B48" s="33" t="s">
        <v>9</v>
      </c>
      <c r="C48" s="47" t="s">
        <v>459</v>
      </c>
      <c r="D48" s="47" t="s">
        <v>460</v>
      </c>
    </row>
    <row r="49" spans="1:4" x14ac:dyDescent="0.25">
      <c r="A49" s="56" t="s">
        <v>68</v>
      </c>
      <c r="B49" s="34" t="s">
        <v>463</v>
      </c>
      <c r="C49" s="48">
        <v>3</v>
      </c>
      <c r="D49" s="48">
        <v>3</v>
      </c>
    </row>
    <row r="50" spans="1:4" x14ac:dyDescent="0.25">
      <c r="A50" s="56" t="s">
        <v>69</v>
      </c>
      <c r="B50" s="3" t="s">
        <v>464</v>
      </c>
      <c r="C50" s="48">
        <v>6</v>
      </c>
      <c r="D50" s="48">
        <v>7</v>
      </c>
    </row>
    <row r="51" spans="1:4" x14ac:dyDescent="0.25">
      <c r="A51" s="56" t="s">
        <v>70</v>
      </c>
      <c r="B51" s="3" t="s">
        <v>465</v>
      </c>
      <c r="C51" s="48">
        <v>7</v>
      </c>
      <c r="D51" s="48">
        <v>8</v>
      </c>
    </row>
    <row r="52" spans="1:4" x14ac:dyDescent="0.25">
      <c r="A52" s="56" t="s">
        <v>71</v>
      </c>
      <c r="B52" s="3" t="s">
        <v>466</v>
      </c>
      <c r="C52" s="48">
        <v>5</v>
      </c>
      <c r="D52" s="48">
        <v>6</v>
      </c>
    </row>
    <row r="53" spans="1:4" x14ac:dyDescent="0.25">
      <c r="A53" s="56" t="s">
        <v>72</v>
      </c>
      <c r="B53" s="3" t="s">
        <v>467</v>
      </c>
      <c r="C53" s="48">
        <v>7</v>
      </c>
      <c r="D53" s="48">
        <v>7</v>
      </c>
    </row>
    <row r="54" spans="1:4" x14ac:dyDescent="0.25">
      <c r="A54" s="56" t="s">
        <v>73</v>
      </c>
      <c r="B54" s="3" t="s">
        <v>468</v>
      </c>
      <c r="C54" s="48">
        <v>10</v>
      </c>
      <c r="D54" s="48">
        <v>10</v>
      </c>
    </row>
    <row r="55" spans="1:4" x14ac:dyDescent="0.25">
      <c r="A55" s="56" t="s">
        <v>74</v>
      </c>
      <c r="B55" t="s">
        <v>469</v>
      </c>
      <c r="C55" s="48">
        <v>7</v>
      </c>
      <c r="D55" s="48">
        <v>7</v>
      </c>
    </row>
    <row r="56" spans="1:4" x14ac:dyDescent="0.25">
      <c r="A56" s="56" t="s">
        <v>75</v>
      </c>
      <c r="B56" s="51" t="s">
        <v>470</v>
      </c>
      <c r="C56" s="48">
        <v>5</v>
      </c>
      <c r="D56" s="48">
        <v>7</v>
      </c>
    </row>
    <row r="57" spans="1:4" x14ac:dyDescent="0.25">
      <c r="A57" s="56" t="s">
        <v>76</v>
      </c>
      <c r="B57" s="51" t="s">
        <v>471</v>
      </c>
      <c r="C57" s="48">
        <v>3</v>
      </c>
      <c r="D57" s="48">
        <v>3</v>
      </c>
    </row>
    <row r="58" spans="1:4" x14ac:dyDescent="0.25">
      <c r="A58" s="56" t="s">
        <v>77</v>
      </c>
      <c r="B58" s="52" t="s">
        <v>472</v>
      </c>
      <c r="C58" s="48">
        <v>5</v>
      </c>
      <c r="D58" s="48">
        <v>5</v>
      </c>
    </row>
    <row r="59" spans="1:4" x14ac:dyDescent="0.25">
      <c r="A59" s="56" t="s">
        <v>78</v>
      </c>
      <c r="B59" s="51" t="s">
        <v>473</v>
      </c>
      <c r="C59" s="48">
        <v>8</v>
      </c>
      <c r="D59" s="48">
        <v>5</v>
      </c>
    </row>
    <row r="60" spans="1:4" x14ac:dyDescent="0.25">
      <c r="A60" s="56" t="s">
        <v>79</v>
      </c>
      <c r="B60" s="51" t="s">
        <v>474</v>
      </c>
      <c r="C60" s="48">
        <v>5</v>
      </c>
      <c r="D60" s="48">
        <v>8</v>
      </c>
    </row>
    <row r="61" spans="1:4" x14ac:dyDescent="0.25">
      <c r="A61" s="56" t="s">
        <v>80</v>
      </c>
      <c r="B61" s="51" t="s">
        <v>475</v>
      </c>
      <c r="C61" s="48">
        <v>5</v>
      </c>
      <c r="D61" s="48">
        <v>6</v>
      </c>
    </row>
    <row r="62" spans="1:4" x14ac:dyDescent="0.25">
      <c r="A62" s="56" t="s">
        <v>81</v>
      </c>
      <c r="B62" s="51" t="s">
        <v>476</v>
      </c>
      <c r="C62" s="48">
        <v>6</v>
      </c>
      <c r="D62" s="48">
        <v>6</v>
      </c>
    </row>
    <row r="63" spans="1:4" x14ac:dyDescent="0.25">
      <c r="A63" s="56" t="s">
        <v>82</v>
      </c>
      <c r="B63" s="51" t="s">
        <v>477</v>
      </c>
      <c r="C63" s="48">
        <v>6</v>
      </c>
      <c r="D63" s="48">
        <v>6</v>
      </c>
    </row>
    <row r="64" spans="1:4" x14ac:dyDescent="0.25">
      <c r="A64" s="56" t="s">
        <v>83</v>
      </c>
      <c r="B64" s="51" t="s">
        <v>478</v>
      </c>
      <c r="C64" s="48">
        <v>9</v>
      </c>
      <c r="D64" s="48">
        <v>9</v>
      </c>
    </row>
    <row r="65" spans="1:4" x14ac:dyDescent="0.25">
      <c r="A65" s="56" t="s">
        <v>84</v>
      </c>
      <c r="B65" s="53" t="s">
        <v>479</v>
      </c>
      <c r="C65" s="49">
        <v>10</v>
      </c>
      <c r="D65" s="49">
        <v>10</v>
      </c>
    </row>
  </sheetData>
  <pageMargins left="0.7" right="0.7" top="0.78740157499999996" bottom="0.78740157499999996" header="0.3" footer="0.3"/>
  <pageSetup paperSize="9" scale="53" orientation="landscape" r:id="rId1"/>
  <extLst>
    <ext xmlns:x14="http://schemas.microsoft.com/office/spreadsheetml/2009/9/main" uri="{78C0D931-6437-407d-A8EE-F0AAD7539E65}">
      <x14:conditionalFormattings>
        <x14:conditionalFormatting xmlns:xm="http://schemas.microsoft.com/office/excel/2006/main">
          <x14:cfRule type="iconSet" priority="52" id="{CE3E1A35-17C1-4254-BDAA-DB91301DFA4F}">
            <x14:iconSet custom="1">
              <x14:cfvo type="percent">
                <xm:f>0</xm:f>
              </x14:cfvo>
              <x14:cfvo type="num">
                <xm:f>4</xm:f>
              </x14:cfvo>
              <x14:cfvo type="num">
                <xm:f>7</xm:f>
              </x14:cfvo>
              <x14:cfIcon iconSet="4RedToBlack" iconId="1"/>
              <x14:cfIcon iconSet="3TrafficLights1" iconId="1"/>
              <x14:cfIcon iconSet="3TrafficLights1" iconId="0"/>
            </x14:iconSet>
          </x14:cfRule>
          <xm:sqref>P4:P20</xm:sqref>
        </x14:conditionalFormatting>
        <x14:conditionalFormatting xmlns:xm="http://schemas.microsoft.com/office/excel/2006/main">
          <x14:cfRule type="iconSet" priority="54" id="{709B235F-63E3-4660-B256-0309169812CD}">
            <x14:iconSet custom="1">
              <x14:cfvo type="percent">
                <xm:f>0</xm:f>
              </x14:cfvo>
              <x14:cfvo type="num">
                <xm:f>4</xm:f>
              </x14:cfvo>
              <x14:cfvo type="num">
                <xm:f>7</xm:f>
              </x14:cfvo>
              <x14:cfIcon iconSet="4RedToBlack" iconId="1"/>
              <x14:cfIcon iconSet="3TrafficLights1" iconId="1"/>
              <x14:cfIcon iconSet="3TrafficLights1" iconId="0"/>
            </x14:iconSet>
          </x14:cfRule>
          <xm:sqref>I4:I20</xm:sqref>
        </x14:conditionalFormatting>
        <x14:conditionalFormatting xmlns:xm="http://schemas.microsoft.com/office/excel/2006/main">
          <x14:cfRule type="iconSet" priority="4" id="{2E41C5A3-54AC-4DDF-AD70-4007B999D186}">
            <x14:iconSet custom="1">
              <x14:cfvo type="percent">
                <xm:f>0</xm:f>
              </x14:cfvo>
              <x14:cfvo type="num">
                <xm:f>4</xm:f>
              </x14:cfvo>
              <x14:cfvo type="num">
                <xm:f>7</xm:f>
              </x14:cfvo>
              <x14:cfIcon iconSet="4RedToBlack" iconId="1"/>
              <x14:cfIcon iconSet="3TrafficLights1" iconId="1"/>
              <x14:cfIcon iconSet="3TrafficLights1" iconId="0"/>
            </x14:iconSet>
          </x14:cfRule>
          <xm:sqref>I27:I43</xm:sqref>
        </x14:conditionalFormatting>
        <x14:conditionalFormatting xmlns:xm="http://schemas.microsoft.com/office/excel/2006/main">
          <x14:cfRule type="iconSet" priority="2" id="{0BDE4070-C01A-41C0-AE11-96AE556C45B4}">
            <x14:iconSet custom="1">
              <x14:cfvo type="percent">
                <xm:f>0</xm:f>
              </x14:cfvo>
              <x14:cfvo type="num">
                <xm:f>4</xm:f>
              </x14:cfvo>
              <x14:cfvo type="num">
                <xm:f>7</xm:f>
              </x14:cfvo>
              <x14:cfIcon iconSet="4RedToBlack" iconId="1"/>
              <x14:cfIcon iconSet="3TrafficLights1" iconId="1"/>
              <x14:cfIcon iconSet="3TrafficLights1" iconId="0"/>
            </x14:iconSet>
          </x14:cfRule>
          <xm:sqref>C49:C65</xm:sqref>
        </x14:conditionalFormatting>
        <x14:conditionalFormatting xmlns:xm="http://schemas.microsoft.com/office/excel/2006/main">
          <x14:cfRule type="iconSet" priority="1" id="{4B991457-1835-4C57-8A66-EB9771A32F32}">
            <x14:iconSet custom="1">
              <x14:cfvo type="percent">
                <xm:f>0</xm:f>
              </x14:cfvo>
              <x14:cfvo type="num">
                <xm:f>4</xm:f>
              </x14:cfvo>
              <x14:cfvo type="num">
                <xm:f>7</xm:f>
              </x14:cfvo>
              <x14:cfIcon iconSet="4RedToBlack" iconId="1"/>
              <x14:cfIcon iconSet="3TrafficLights1" iconId="1"/>
              <x14:cfIcon iconSet="3TrafficLights1" iconId="0"/>
            </x14:iconSet>
          </x14:cfRule>
          <xm:sqref>D49:D65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workbookViewId="0">
      <selection activeCell="B7" sqref="B7"/>
    </sheetView>
  </sheetViews>
  <sheetFormatPr baseColWidth="10" defaultColWidth="11.42578125" defaultRowHeight="15" x14ac:dyDescent="0.25"/>
  <cols>
    <col min="1" max="1" width="28.140625" customWidth="1"/>
    <col min="2" max="3" width="32" bestFit="1" customWidth="1"/>
    <col min="4" max="4" width="19.85546875" bestFit="1" customWidth="1"/>
    <col min="5" max="5" width="43.42578125" bestFit="1" customWidth="1"/>
    <col min="6" max="6" width="60.7109375" bestFit="1" customWidth="1"/>
    <col min="8" max="8" width="22.5703125" bestFit="1" customWidth="1"/>
    <col min="9" max="9" width="33" bestFit="1" customWidth="1"/>
  </cols>
  <sheetData>
    <row r="1" spans="1:8" ht="26.25" x14ac:dyDescent="0.4">
      <c r="A1" s="1" t="s">
        <v>3</v>
      </c>
    </row>
    <row r="2" spans="1:8" x14ac:dyDescent="0.25">
      <c r="A2" s="17"/>
      <c r="B2" s="17"/>
      <c r="C2" s="17"/>
      <c r="H2" s="21" t="s">
        <v>19</v>
      </c>
    </row>
    <row r="3" spans="1:8" x14ac:dyDescent="0.25">
      <c r="A3" s="16" t="s">
        <v>27</v>
      </c>
      <c r="B3" s="14" t="s">
        <v>33</v>
      </c>
      <c r="C3" s="16" t="s">
        <v>275</v>
      </c>
      <c r="D3" s="15" t="s">
        <v>11</v>
      </c>
      <c r="E3" s="16" t="s">
        <v>4</v>
      </c>
      <c r="F3" s="16" t="s">
        <v>20</v>
      </c>
      <c r="H3" s="20" t="s">
        <v>5</v>
      </c>
    </row>
    <row r="4" spans="1:8" x14ac:dyDescent="0.25">
      <c r="A4" s="22" t="s">
        <v>28</v>
      </c>
      <c r="B4" s="22" t="s">
        <v>23</v>
      </c>
      <c r="C4" s="22"/>
      <c r="D4" s="22"/>
      <c r="E4" s="7"/>
      <c r="F4" s="11"/>
      <c r="H4" s="30" t="s">
        <v>6</v>
      </c>
    </row>
    <row r="5" spans="1:8" x14ac:dyDescent="0.25">
      <c r="A5" s="11" t="s">
        <v>30</v>
      </c>
      <c r="B5" s="11" t="s">
        <v>139</v>
      </c>
      <c r="C5" s="11" t="s">
        <v>483</v>
      </c>
      <c r="D5" s="7" t="s">
        <v>18</v>
      </c>
      <c r="E5" s="11" t="s">
        <v>14</v>
      </c>
      <c r="F5" s="11"/>
      <c r="H5" s="18"/>
    </row>
    <row r="6" spans="1:8" x14ac:dyDescent="0.25">
      <c r="A6" s="11" t="s">
        <v>29</v>
      </c>
      <c r="B6" s="11" t="s">
        <v>53</v>
      </c>
      <c r="C6" s="11" t="s">
        <v>482</v>
      </c>
      <c r="D6" s="7" t="s">
        <v>17</v>
      </c>
      <c r="E6" s="11" t="s">
        <v>13</v>
      </c>
      <c r="F6" s="11"/>
      <c r="H6" s="18"/>
    </row>
    <row r="7" spans="1:8" x14ac:dyDescent="0.25">
      <c r="A7" s="11" t="s">
        <v>31</v>
      </c>
      <c r="B7" s="11" t="s">
        <v>24</v>
      </c>
      <c r="C7" s="11" t="s">
        <v>481</v>
      </c>
      <c r="D7" s="7" t="s">
        <v>16</v>
      </c>
      <c r="E7" s="11" t="s">
        <v>12</v>
      </c>
      <c r="F7" s="11"/>
      <c r="H7" s="18"/>
    </row>
    <row r="8" spans="1:8" x14ac:dyDescent="0.25">
      <c r="A8" s="12" t="s">
        <v>32</v>
      </c>
      <c r="B8" s="12" t="s">
        <v>25</v>
      </c>
      <c r="C8" s="12"/>
      <c r="D8" s="12" t="s">
        <v>15</v>
      </c>
      <c r="E8" s="11" t="s">
        <v>26</v>
      </c>
      <c r="F8" s="11"/>
      <c r="H8" s="19"/>
    </row>
    <row r="9" spans="1:8" x14ac:dyDescent="0.25">
      <c r="A9" s="26"/>
      <c r="B9" s="27" t="s">
        <v>480</v>
      </c>
      <c r="C9" s="24"/>
      <c r="D9" s="7"/>
      <c r="E9" s="31" t="s">
        <v>35</v>
      </c>
      <c r="F9" s="29" t="s">
        <v>170</v>
      </c>
    </row>
    <row r="10" spans="1:8" x14ac:dyDescent="0.25">
      <c r="A10" s="8"/>
      <c r="B10" s="28" t="s">
        <v>34</v>
      </c>
      <c r="C10" s="25"/>
      <c r="D10" s="9"/>
      <c r="E10" s="9"/>
      <c r="F10" s="13" t="s">
        <v>56</v>
      </c>
    </row>
    <row r="11" spans="1:8" x14ac:dyDescent="0.25">
      <c r="D11" s="34"/>
      <c r="E11" s="114" t="s">
        <v>449</v>
      </c>
    </row>
    <row r="12" spans="1:8" x14ac:dyDescent="0.25">
      <c r="D12" s="3"/>
      <c r="E12" s="113" t="s">
        <v>450</v>
      </c>
    </row>
    <row r="13" spans="1:8" x14ac:dyDescent="0.25">
      <c r="D13" s="3"/>
      <c r="E13" s="113" t="s">
        <v>451</v>
      </c>
    </row>
    <row r="14" spans="1:8" x14ac:dyDescent="0.25">
      <c r="D14" s="3"/>
      <c r="E14" s="113" t="s">
        <v>452</v>
      </c>
    </row>
    <row r="15" spans="1:8" x14ac:dyDescent="0.25">
      <c r="D15" s="113" t="s">
        <v>445</v>
      </c>
      <c r="E15" s="3"/>
    </row>
    <row r="16" spans="1:8" x14ac:dyDescent="0.25">
      <c r="D16" s="113" t="s">
        <v>446</v>
      </c>
      <c r="E16" s="3"/>
    </row>
    <row r="17" spans="1:5" x14ac:dyDescent="0.25">
      <c r="D17" s="113" t="s">
        <v>447</v>
      </c>
      <c r="E17" s="3"/>
    </row>
    <row r="18" spans="1:5" x14ac:dyDescent="0.25">
      <c r="D18" s="113" t="s">
        <v>448</v>
      </c>
      <c r="E18" s="3"/>
    </row>
    <row r="19" spans="1:5" x14ac:dyDescent="0.25">
      <c r="E19" s="2"/>
    </row>
    <row r="20" spans="1:5" x14ac:dyDescent="0.25">
      <c r="A20" t="s">
        <v>7</v>
      </c>
    </row>
    <row r="21" spans="1:5" x14ac:dyDescent="0.25">
      <c r="A21" s="5" t="s">
        <v>8</v>
      </c>
    </row>
    <row r="22" spans="1:5" x14ac:dyDescent="0.25">
      <c r="A22" t="s">
        <v>21</v>
      </c>
    </row>
  </sheetData>
  <hyperlinks>
    <hyperlink ref="A21" r:id="rId1"/>
  </hyperlinks>
  <pageMargins left="0.7" right="0.7" top="0.78740157499999996" bottom="0.78740157499999996" header="0.3" footer="0.3"/>
  <pageSetup paperSize="9" scale="52" orientation="landscape"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topLeftCell="A20" workbookViewId="0">
      <selection activeCell="F39" sqref="F39"/>
    </sheetView>
  </sheetViews>
  <sheetFormatPr baseColWidth="10" defaultColWidth="9.140625" defaultRowHeight="15" x14ac:dyDescent="0.25"/>
  <cols>
    <col min="2" max="2" width="37.5703125" customWidth="1"/>
  </cols>
  <sheetData>
    <row r="1" spans="1:3" x14ac:dyDescent="0.25">
      <c r="A1" s="61" t="s">
        <v>87</v>
      </c>
      <c r="B1" t="s">
        <v>145</v>
      </c>
      <c r="C1" s="63" t="s">
        <v>144</v>
      </c>
    </row>
    <row r="2" spans="1:3" x14ac:dyDescent="0.25">
      <c r="C2" t="s">
        <v>140</v>
      </c>
    </row>
    <row r="3" spans="1:3" x14ac:dyDescent="0.25">
      <c r="C3" t="s">
        <v>141</v>
      </c>
    </row>
    <row r="4" spans="1:3" x14ac:dyDescent="0.25">
      <c r="C4" t="s">
        <v>142</v>
      </c>
    </row>
    <row r="5" spans="1:3" x14ac:dyDescent="0.25">
      <c r="C5" t="s">
        <v>151</v>
      </c>
    </row>
    <row r="6" spans="1:3" x14ac:dyDescent="0.25">
      <c r="C6" t="s">
        <v>162</v>
      </c>
    </row>
    <row r="7" spans="1:3" x14ac:dyDescent="0.25">
      <c r="C7" t="s">
        <v>143</v>
      </c>
    </row>
    <row r="8" spans="1:3" x14ac:dyDescent="0.25">
      <c r="C8" t="s">
        <v>160</v>
      </c>
    </row>
    <row r="9" spans="1:3" x14ac:dyDescent="0.25">
      <c r="C9" t="s">
        <v>161</v>
      </c>
    </row>
    <row r="10" spans="1:3" x14ac:dyDescent="0.25">
      <c r="C10" t="s">
        <v>204</v>
      </c>
    </row>
    <row r="12" spans="1:3" x14ac:dyDescent="0.25">
      <c r="B12" t="s">
        <v>146</v>
      </c>
      <c r="C12" t="s">
        <v>147</v>
      </c>
    </row>
    <row r="13" spans="1:3" x14ac:dyDescent="0.25">
      <c r="C13" t="s">
        <v>148</v>
      </c>
    </row>
    <row r="14" spans="1:3" x14ac:dyDescent="0.25">
      <c r="C14" t="s">
        <v>149</v>
      </c>
    </row>
    <row r="15" spans="1:3" x14ac:dyDescent="0.25">
      <c r="C15" t="s">
        <v>150</v>
      </c>
    </row>
    <row r="18" spans="1:3" x14ac:dyDescent="0.25">
      <c r="A18" s="61" t="s">
        <v>74</v>
      </c>
      <c r="B18" t="s">
        <v>154</v>
      </c>
      <c r="C18" t="s">
        <v>155</v>
      </c>
    </row>
    <row r="19" spans="1:3" x14ac:dyDescent="0.25">
      <c r="C19" t="s">
        <v>156</v>
      </c>
    </row>
    <row r="21" spans="1:3" x14ac:dyDescent="0.25">
      <c r="B21" t="s">
        <v>152</v>
      </c>
      <c r="C21" t="s">
        <v>159</v>
      </c>
    </row>
    <row r="23" spans="1:3" x14ac:dyDescent="0.25">
      <c r="B23" t="s">
        <v>153</v>
      </c>
      <c r="C23" t="s">
        <v>157</v>
      </c>
    </row>
    <row r="24" spans="1:3" x14ac:dyDescent="0.25">
      <c r="C24" t="s">
        <v>158</v>
      </c>
    </row>
    <row r="25" spans="1:3" x14ac:dyDescent="0.25">
      <c r="C25" t="s">
        <v>198</v>
      </c>
    </row>
    <row r="27" spans="1:3" x14ac:dyDescent="0.25">
      <c r="B27" t="s">
        <v>244</v>
      </c>
      <c r="C27" t="s">
        <v>245</v>
      </c>
    </row>
    <row r="29" spans="1:3" x14ac:dyDescent="0.25">
      <c r="A29" s="61" t="s">
        <v>75</v>
      </c>
      <c r="B29" t="s">
        <v>163</v>
      </c>
      <c r="C29" t="s">
        <v>197</v>
      </c>
    </row>
    <row r="30" spans="1:3" x14ac:dyDescent="0.25">
      <c r="C30" t="s">
        <v>164</v>
      </c>
    </row>
    <row r="32" spans="1:3" x14ac:dyDescent="0.25">
      <c r="B32" t="s">
        <v>166</v>
      </c>
      <c r="C32" t="s">
        <v>165</v>
      </c>
    </row>
    <row r="34" spans="1:12" x14ac:dyDescent="0.25">
      <c r="B34" t="s">
        <v>203</v>
      </c>
      <c r="C34" t="s">
        <v>167</v>
      </c>
      <c r="F34" t="s">
        <v>168</v>
      </c>
    </row>
    <row r="35" spans="1:12" x14ac:dyDescent="0.25">
      <c r="C35" t="s">
        <v>202</v>
      </c>
      <c r="F35" t="s">
        <v>169</v>
      </c>
    </row>
    <row r="37" spans="1:12" x14ac:dyDescent="0.25">
      <c r="C37" t="s">
        <v>186</v>
      </c>
      <c r="F37" t="s">
        <v>187</v>
      </c>
    </row>
    <row r="38" spans="1:12" x14ac:dyDescent="0.25">
      <c r="C38" t="s">
        <v>190</v>
      </c>
      <c r="F38" t="s">
        <v>191</v>
      </c>
      <c r="L38" s="65" t="s">
        <v>188</v>
      </c>
    </row>
    <row r="39" spans="1:12" x14ac:dyDescent="0.25">
      <c r="C39" t="s">
        <v>189</v>
      </c>
      <c r="F39" t="s">
        <v>236</v>
      </c>
      <c r="L39" s="64"/>
    </row>
    <row r="40" spans="1:12" x14ac:dyDescent="0.25">
      <c r="C40" t="s">
        <v>192</v>
      </c>
      <c r="F40" t="s">
        <v>201</v>
      </c>
    </row>
    <row r="42" spans="1:12" x14ac:dyDescent="0.25">
      <c r="A42" s="61" t="s">
        <v>71</v>
      </c>
      <c r="B42" t="s">
        <v>227</v>
      </c>
      <c r="C42" t="s">
        <v>441</v>
      </c>
    </row>
    <row r="43" spans="1:12" x14ac:dyDescent="0.25">
      <c r="A43" s="3"/>
      <c r="C43" t="s">
        <v>205</v>
      </c>
    </row>
    <row r="44" spans="1:12" x14ac:dyDescent="0.25">
      <c r="C44" t="s">
        <v>208</v>
      </c>
    </row>
    <row r="47" spans="1:12" x14ac:dyDescent="0.25">
      <c r="B47" t="s">
        <v>229</v>
      </c>
      <c r="C47" t="s">
        <v>228</v>
      </c>
    </row>
    <row r="49" spans="1:3" x14ac:dyDescent="0.25">
      <c r="B49" t="s">
        <v>206</v>
      </c>
      <c r="C49" t="s">
        <v>207</v>
      </c>
    </row>
    <row r="50" spans="1:3" x14ac:dyDescent="0.25">
      <c r="C50" t="s">
        <v>209</v>
      </c>
    </row>
    <row r="52" spans="1:3" x14ac:dyDescent="0.25">
      <c r="B52" t="s">
        <v>240</v>
      </c>
      <c r="C52" t="s">
        <v>241</v>
      </c>
    </row>
    <row r="54" spans="1:3" x14ac:dyDescent="0.25">
      <c r="B54" t="s">
        <v>199</v>
      </c>
      <c r="C54" t="s">
        <v>200</v>
      </c>
    </row>
    <row r="56" spans="1:3" x14ac:dyDescent="0.25">
      <c r="B56" t="s">
        <v>210</v>
      </c>
      <c r="C56" t="s">
        <v>217</v>
      </c>
    </row>
    <row r="58" spans="1:3" x14ac:dyDescent="0.25">
      <c r="A58" s="61" t="s">
        <v>86</v>
      </c>
      <c r="B58" t="s">
        <v>211</v>
      </c>
      <c r="C58" t="s">
        <v>212</v>
      </c>
    </row>
    <row r="59" spans="1:3" x14ac:dyDescent="0.25">
      <c r="A59" s="51"/>
      <c r="B59" t="s">
        <v>213</v>
      </c>
    </row>
    <row r="60" spans="1:3" x14ac:dyDescent="0.25">
      <c r="B60" t="s">
        <v>214</v>
      </c>
    </row>
    <row r="62" spans="1:3" x14ac:dyDescent="0.25">
      <c r="B62" t="s">
        <v>215</v>
      </c>
      <c r="C62" t="s">
        <v>216</v>
      </c>
    </row>
    <row r="63" spans="1:3" x14ac:dyDescent="0.25">
      <c r="C63" t="s">
        <v>218</v>
      </c>
    </row>
    <row r="64" spans="1:3" x14ac:dyDescent="0.25">
      <c r="C64" t="s">
        <v>219</v>
      </c>
    </row>
    <row r="65" spans="1:4" x14ac:dyDescent="0.25">
      <c r="C65" t="s">
        <v>221</v>
      </c>
    </row>
    <row r="66" spans="1:4" x14ac:dyDescent="0.25">
      <c r="C66" t="s">
        <v>220</v>
      </c>
    </row>
    <row r="67" spans="1:4" x14ac:dyDescent="0.25">
      <c r="C67" t="s">
        <v>223</v>
      </c>
    </row>
    <row r="68" spans="1:4" x14ac:dyDescent="0.25">
      <c r="C68" t="s">
        <v>442</v>
      </c>
    </row>
    <row r="70" spans="1:4" x14ac:dyDescent="0.25">
      <c r="A70" s="61" t="s">
        <v>70</v>
      </c>
      <c r="B70" t="s">
        <v>226</v>
      </c>
    </row>
    <row r="71" spans="1:4" x14ac:dyDescent="0.25">
      <c r="A71" s="3"/>
      <c r="B71" t="s">
        <v>230</v>
      </c>
    </row>
    <row r="72" spans="1:4" x14ac:dyDescent="0.25">
      <c r="A72" s="61"/>
    </row>
    <row r="73" spans="1:4" x14ac:dyDescent="0.25">
      <c r="A73" s="61" t="s">
        <v>72</v>
      </c>
      <c r="B73" t="s">
        <v>231</v>
      </c>
    </row>
    <row r="74" spans="1:4" x14ac:dyDescent="0.25">
      <c r="A74" s="61"/>
    </row>
    <row r="75" spans="1:4" x14ac:dyDescent="0.25">
      <c r="A75" s="61" t="s">
        <v>77</v>
      </c>
      <c r="B75" t="s">
        <v>237</v>
      </c>
    </row>
    <row r="76" spans="1:4" x14ac:dyDescent="0.25">
      <c r="A76" s="51"/>
    </row>
    <row r="77" spans="1:4" x14ac:dyDescent="0.25">
      <c r="A77" s="61"/>
    </row>
    <row r="78" spans="1:4" x14ac:dyDescent="0.25">
      <c r="A78" s="61" t="s">
        <v>85</v>
      </c>
      <c r="B78" t="s">
        <v>232</v>
      </c>
      <c r="C78" t="s">
        <v>233</v>
      </c>
    </row>
    <row r="79" spans="1:4" x14ac:dyDescent="0.25">
      <c r="A79" s="51"/>
      <c r="D79" t="s">
        <v>234</v>
      </c>
    </row>
    <row r="80" spans="1:4" x14ac:dyDescent="0.25">
      <c r="A80" s="17"/>
      <c r="D80" t="s">
        <v>235</v>
      </c>
    </row>
    <row r="82" spans="1:3" x14ac:dyDescent="0.25">
      <c r="A82" s="61"/>
    </row>
    <row r="83" spans="1:3" x14ac:dyDescent="0.25">
      <c r="A83" s="61" t="s">
        <v>69</v>
      </c>
      <c r="B83" t="s">
        <v>227</v>
      </c>
      <c r="C83" t="s">
        <v>242</v>
      </c>
    </row>
    <row r="84" spans="1:3" x14ac:dyDescent="0.25">
      <c r="A84" s="3"/>
      <c r="B84" t="s">
        <v>229</v>
      </c>
      <c r="C84" t="s">
        <v>242</v>
      </c>
    </row>
    <row r="85" spans="1:3" x14ac:dyDescent="0.25">
      <c r="A85" s="61"/>
      <c r="B85" t="s">
        <v>206</v>
      </c>
      <c r="C85" t="s">
        <v>243</v>
      </c>
    </row>
    <row r="86" spans="1:3" x14ac:dyDescent="0.25">
      <c r="A86" s="61"/>
      <c r="B86" t="s">
        <v>210</v>
      </c>
      <c r="C86" t="s">
        <v>242</v>
      </c>
    </row>
    <row r="87" spans="1:3" x14ac:dyDescent="0.25">
      <c r="A87" s="61"/>
      <c r="C87" s="17"/>
    </row>
    <row r="88" spans="1:3" x14ac:dyDescent="0.25">
      <c r="A88" s="61" t="s">
        <v>81</v>
      </c>
      <c r="B88" t="s">
        <v>247</v>
      </c>
      <c r="C88" s="66" t="s">
        <v>248</v>
      </c>
    </row>
    <row r="89" spans="1:3" x14ac:dyDescent="0.25">
      <c r="A89" s="51"/>
    </row>
    <row r="90" spans="1:3" x14ac:dyDescent="0.25">
      <c r="A90" s="61"/>
      <c r="B90" t="s">
        <v>246</v>
      </c>
      <c r="C90" s="66" t="s">
        <v>253</v>
      </c>
    </row>
    <row r="91" spans="1:3" x14ac:dyDescent="0.25">
      <c r="A91" s="61"/>
      <c r="C91" s="66"/>
    </row>
    <row r="92" spans="1:3" x14ac:dyDescent="0.25">
      <c r="A92" s="61"/>
      <c r="B92" t="s">
        <v>250</v>
      </c>
      <c r="C92" t="s">
        <v>251</v>
      </c>
    </row>
    <row r="93" spans="1:3" x14ac:dyDescent="0.25">
      <c r="A93" s="61"/>
    </row>
    <row r="94" spans="1:3" x14ac:dyDescent="0.25">
      <c r="A94" s="61"/>
      <c r="B94" t="s">
        <v>249</v>
      </c>
      <c r="C94" t="s">
        <v>257</v>
      </c>
    </row>
    <row r="95" spans="1:3" x14ac:dyDescent="0.25">
      <c r="A95" s="61"/>
    </row>
    <row r="96" spans="1:3" x14ac:dyDescent="0.25">
      <c r="A96" s="61" t="s">
        <v>82</v>
      </c>
      <c r="B96" t="s">
        <v>252</v>
      </c>
    </row>
    <row r="97" spans="1:5" x14ac:dyDescent="0.25">
      <c r="A97" s="61"/>
    </row>
    <row r="98" spans="1:5" x14ac:dyDescent="0.25">
      <c r="A98" s="61" t="s">
        <v>83</v>
      </c>
      <c r="B98" t="s">
        <v>255</v>
      </c>
      <c r="C98" t="s">
        <v>258</v>
      </c>
    </row>
    <row r="99" spans="1:5" x14ac:dyDescent="0.25">
      <c r="A99" s="61"/>
      <c r="C99" t="s">
        <v>256</v>
      </c>
    </row>
    <row r="100" spans="1:5" x14ac:dyDescent="0.25">
      <c r="A100" s="61"/>
    </row>
    <row r="101" spans="1:5" x14ac:dyDescent="0.25">
      <c r="A101" s="61" t="s">
        <v>79</v>
      </c>
      <c r="B101" t="s">
        <v>203</v>
      </c>
      <c r="C101" t="s">
        <v>259</v>
      </c>
    </row>
    <row r="102" spans="1:5" x14ac:dyDescent="0.25">
      <c r="A102" s="61"/>
    </row>
    <row r="103" spans="1:5" x14ac:dyDescent="0.25">
      <c r="A103" s="61" t="s">
        <v>84</v>
      </c>
      <c r="B103" t="s">
        <v>224</v>
      </c>
      <c r="C103" t="s">
        <v>225</v>
      </c>
    </row>
    <row r="104" spans="1:5" x14ac:dyDescent="0.25">
      <c r="A104" s="61"/>
    </row>
    <row r="105" spans="1:5" x14ac:dyDescent="0.25">
      <c r="A105" s="61" t="s">
        <v>76</v>
      </c>
      <c r="B105" t="s">
        <v>260</v>
      </c>
      <c r="C105" t="s">
        <v>261</v>
      </c>
    </row>
    <row r="106" spans="1:5" x14ac:dyDescent="0.25">
      <c r="A106" s="61"/>
    </row>
    <row r="107" spans="1:5" x14ac:dyDescent="0.25">
      <c r="A107" s="61"/>
      <c r="B107" t="s">
        <v>262</v>
      </c>
      <c r="E107" t="s">
        <v>263</v>
      </c>
    </row>
    <row r="108" spans="1:5" x14ac:dyDescent="0.25">
      <c r="A108" s="61"/>
    </row>
    <row r="109" spans="1:5" x14ac:dyDescent="0.25">
      <c r="A109" s="61" t="s">
        <v>73</v>
      </c>
      <c r="B109" t="s">
        <v>264</v>
      </c>
    </row>
    <row r="110" spans="1:5" x14ac:dyDescent="0.25">
      <c r="A110" s="61"/>
    </row>
    <row r="111" spans="1:5" x14ac:dyDescent="0.25">
      <c r="A111" s="61"/>
      <c r="B111" t="s">
        <v>462</v>
      </c>
    </row>
    <row r="112" spans="1:5" x14ac:dyDescent="0.25">
      <c r="A112" s="61"/>
    </row>
    <row r="113" spans="1:3" x14ac:dyDescent="0.25">
      <c r="A113" s="61" t="s">
        <v>68</v>
      </c>
      <c r="B113" t="s">
        <v>265</v>
      </c>
    </row>
    <row r="114" spans="1:3" x14ac:dyDescent="0.25">
      <c r="A114" s="61"/>
    </row>
    <row r="115" spans="1:3" x14ac:dyDescent="0.25">
      <c r="A115" s="61" t="s">
        <v>78</v>
      </c>
      <c r="B115" t="s">
        <v>266</v>
      </c>
      <c r="C115" t="s">
        <v>267</v>
      </c>
    </row>
    <row r="116" spans="1:3" x14ac:dyDescent="0.25">
      <c r="A116" s="61"/>
    </row>
    <row r="117" spans="1:3" x14ac:dyDescent="0.25">
      <c r="A117" s="61" t="s">
        <v>80</v>
      </c>
      <c r="B117" t="s">
        <v>268</v>
      </c>
    </row>
    <row r="118" spans="1:3" x14ac:dyDescent="0.25">
      <c r="A118" s="61"/>
    </row>
    <row r="119" spans="1:3" x14ac:dyDescent="0.25">
      <c r="A119" s="61" t="s">
        <v>193</v>
      </c>
      <c r="B119" t="s">
        <v>194</v>
      </c>
      <c r="C119" t="s">
        <v>238</v>
      </c>
    </row>
    <row r="120" spans="1:3" x14ac:dyDescent="0.25">
      <c r="B120" t="s">
        <v>195</v>
      </c>
      <c r="C120" t="s">
        <v>196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10" workbookViewId="0">
      <selection activeCell="B22" sqref="B22"/>
    </sheetView>
  </sheetViews>
  <sheetFormatPr baseColWidth="10" defaultColWidth="9.140625" defaultRowHeight="15" x14ac:dyDescent="0.25"/>
  <cols>
    <col min="2" max="2" width="92.5703125" bestFit="1" customWidth="1"/>
    <col min="3" max="3" width="19" bestFit="1" customWidth="1"/>
    <col min="4" max="4" width="15.140625" customWidth="1"/>
    <col min="5" max="5" width="18.85546875" bestFit="1" customWidth="1"/>
    <col min="6" max="6" width="15.7109375" bestFit="1" customWidth="1"/>
    <col min="7" max="7" width="15.7109375" customWidth="1"/>
    <col min="8" max="8" width="6.28515625" bestFit="1" customWidth="1"/>
  </cols>
  <sheetData>
    <row r="1" spans="1:8" ht="26.25" x14ac:dyDescent="0.4">
      <c r="A1" s="1" t="s">
        <v>67</v>
      </c>
    </row>
    <row r="2" spans="1:8" x14ac:dyDescent="0.25">
      <c r="C2" t="s">
        <v>107</v>
      </c>
    </row>
    <row r="3" spans="1:8" x14ac:dyDescent="0.25">
      <c r="A3" s="33" t="s">
        <v>106</v>
      </c>
      <c r="B3" s="33" t="s">
        <v>91</v>
      </c>
      <c r="C3" s="33" t="s">
        <v>103</v>
      </c>
      <c r="D3" s="33" t="s">
        <v>93</v>
      </c>
      <c r="E3" s="33" t="s">
        <v>94</v>
      </c>
      <c r="F3" s="33" t="s">
        <v>95</v>
      </c>
      <c r="G3" s="33" t="s">
        <v>114</v>
      </c>
      <c r="H3" s="33" t="s">
        <v>59</v>
      </c>
    </row>
    <row r="4" spans="1:8" x14ac:dyDescent="0.25">
      <c r="A4" s="117" t="s">
        <v>98</v>
      </c>
      <c r="B4" s="118"/>
      <c r="C4" s="118"/>
      <c r="D4" s="118"/>
      <c r="E4" s="118"/>
      <c r="F4" s="118"/>
      <c r="G4" s="118"/>
      <c r="H4" s="119"/>
    </row>
    <row r="5" spans="1:8" x14ac:dyDescent="0.25">
      <c r="A5" s="56" t="s">
        <v>88</v>
      </c>
      <c r="B5" s="34" t="s">
        <v>111</v>
      </c>
      <c r="C5" s="34" t="s">
        <v>92</v>
      </c>
      <c r="D5" s="34"/>
      <c r="E5" s="34"/>
      <c r="F5" s="34"/>
      <c r="G5" s="58" t="s">
        <v>115</v>
      </c>
      <c r="H5" s="34"/>
    </row>
    <row r="6" spans="1:8" x14ac:dyDescent="0.25">
      <c r="A6" s="56" t="s">
        <v>89</v>
      </c>
      <c r="B6" s="3" t="s">
        <v>112</v>
      </c>
      <c r="C6" s="3"/>
      <c r="D6" s="3"/>
      <c r="E6" s="3"/>
      <c r="F6" s="3"/>
      <c r="G6" s="17" t="s">
        <v>115</v>
      </c>
      <c r="H6" s="3"/>
    </row>
    <row r="7" spans="1:8" x14ac:dyDescent="0.25">
      <c r="A7" s="56" t="s">
        <v>90</v>
      </c>
      <c r="B7" s="3" t="s">
        <v>113</v>
      </c>
      <c r="C7" s="3"/>
      <c r="D7" s="3"/>
      <c r="E7" s="3"/>
      <c r="F7" s="3"/>
      <c r="G7" s="17" t="s">
        <v>115</v>
      </c>
      <c r="H7" s="3" t="s">
        <v>125</v>
      </c>
    </row>
    <row r="8" spans="1:8" x14ac:dyDescent="0.25">
      <c r="A8" s="56" t="s">
        <v>116</v>
      </c>
      <c r="B8" s="3" t="s">
        <v>118</v>
      </c>
      <c r="C8" s="3"/>
      <c r="D8" s="3"/>
      <c r="E8" s="3"/>
      <c r="F8" s="3"/>
      <c r="G8" s="17" t="s">
        <v>115</v>
      </c>
      <c r="H8" s="3" t="s">
        <v>117</v>
      </c>
    </row>
    <row r="9" spans="1:8" x14ac:dyDescent="0.25">
      <c r="A9" s="56" t="s">
        <v>120</v>
      </c>
      <c r="B9" s="3" t="s">
        <v>119</v>
      </c>
      <c r="C9" s="3"/>
      <c r="D9" s="3"/>
      <c r="E9" s="3"/>
      <c r="F9" s="3"/>
      <c r="G9" s="17" t="s">
        <v>115</v>
      </c>
      <c r="H9" s="3" t="s">
        <v>124</v>
      </c>
    </row>
    <row r="10" spans="1:8" x14ac:dyDescent="0.25">
      <c r="A10" s="56" t="s">
        <v>122</v>
      </c>
      <c r="B10" s="3" t="s">
        <v>121</v>
      </c>
      <c r="C10" s="3"/>
      <c r="D10" s="3"/>
      <c r="E10" s="3"/>
      <c r="F10" s="3"/>
      <c r="G10" s="17" t="s">
        <v>115</v>
      </c>
      <c r="H10" s="3" t="s">
        <v>123</v>
      </c>
    </row>
    <row r="11" spans="1:8" x14ac:dyDescent="0.25">
      <c r="A11" s="56"/>
      <c r="B11" s="59" t="s">
        <v>126</v>
      </c>
      <c r="C11" s="3"/>
      <c r="D11" s="3"/>
      <c r="E11" s="3"/>
      <c r="F11" s="3"/>
      <c r="G11" s="17"/>
      <c r="H11" s="3"/>
    </row>
    <row r="12" spans="1:8" x14ac:dyDescent="0.25">
      <c r="A12" s="56" t="s">
        <v>96</v>
      </c>
      <c r="B12" s="3"/>
      <c r="C12" s="3"/>
      <c r="D12" s="3"/>
      <c r="E12" s="3"/>
      <c r="F12" s="35"/>
      <c r="G12" s="17"/>
      <c r="H12" s="35"/>
    </row>
    <row r="13" spans="1:8" x14ac:dyDescent="0.25">
      <c r="A13" s="117" t="s">
        <v>97</v>
      </c>
      <c r="B13" s="118"/>
      <c r="C13" s="118"/>
      <c r="D13" s="118"/>
      <c r="E13" s="118"/>
      <c r="F13" s="118"/>
      <c r="G13" s="118"/>
      <c r="H13" s="119"/>
    </row>
    <row r="14" spans="1:8" x14ac:dyDescent="0.25">
      <c r="A14" s="56" t="s">
        <v>99</v>
      </c>
      <c r="B14" s="34" t="s">
        <v>110</v>
      </c>
      <c r="C14" s="34" t="s">
        <v>92</v>
      </c>
      <c r="D14" s="34"/>
      <c r="E14" s="34"/>
      <c r="F14" s="34"/>
      <c r="G14" s="34"/>
      <c r="H14" s="34"/>
    </row>
    <row r="15" spans="1:8" x14ac:dyDescent="0.25">
      <c r="A15" s="56" t="s">
        <v>99</v>
      </c>
      <c r="B15" s="3"/>
      <c r="C15" s="3"/>
      <c r="D15" s="3"/>
      <c r="E15" s="3"/>
      <c r="F15" s="3"/>
      <c r="G15" s="3"/>
      <c r="H15" s="3"/>
    </row>
    <row r="16" spans="1:8" x14ac:dyDescent="0.25">
      <c r="A16" s="56" t="s">
        <v>99</v>
      </c>
      <c r="B16" s="3"/>
      <c r="C16" s="3"/>
      <c r="D16" s="3"/>
      <c r="E16" s="3"/>
      <c r="F16" s="3"/>
      <c r="G16" s="3"/>
      <c r="H16" s="3"/>
    </row>
    <row r="17" spans="1:8" x14ac:dyDescent="0.25">
      <c r="A17" s="56" t="s">
        <v>96</v>
      </c>
      <c r="B17" s="60" t="s">
        <v>128</v>
      </c>
      <c r="C17" s="3"/>
      <c r="D17" s="3"/>
      <c r="E17" s="3"/>
      <c r="F17" s="3"/>
      <c r="G17" s="3"/>
      <c r="H17" s="3"/>
    </row>
    <row r="18" spans="1:8" x14ac:dyDescent="0.25">
      <c r="A18" s="117" t="s">
        <v>100</v>
      </c>
      <c r="B18" s="118"/>
      <c r="C18" s="118"/>
      <c r="D18" s="118"/>
      <c r="E18" s="118"/>
      <c r="F18" s="118"/>
      <c r="G18" s="118"/>
      <c r="H18" s="119"/>
    </row>
    <row r="19" spans="1:8" x14ac:dyDescent="0.25">
      <c r="A19" s="56" t="s">
        <v>99</v>
      </c>
      <c r="B19" s="34" t="s">
        <v>110</v>
      </c>
      <c r="C19" s="34" t="s">
        <v>92</v>
      </c>
      <c r="D19" s="34"/>
      <c r="E19" s="34"/>
      <c r="F19" s="34"/>
      <c r="G19" s="34"/>
      <c r="H19" s="34"/>
    </row>
    <row r="20" spans="1:8" x14ac:dyDescent="0.25">
      <c r="A20" s="56" t="s">
        <v>99</v>
      </c>
      <c r="B20" s="3"/>
      <c r="C20" s="3"/>
      <c r="D20" s="3"/>
      <c r="E20" s="3"/>
      <c r="F20" s="3"/>
      <c r="G20" s="3"/>
      <c r="H20" s="3"/>
    </row>
    <row r="21" spans="1:8" x14ac:dyDescent="0.25">
      <c r="A21" s="56" t="s">
        <v>99</v>
      </c>
      <c r="B21" s="3"/>
      <c r="C21" s="3"/>
      <c r="D21" s="3"/>
      <c r="E21" s="3"/>
      <c r="F21" s="3"/>
      <c r="G21" s="3"/>
      <c r="H21" s="3"/>
    </row>
    <row r="22" spans="1:8" x14ac:dyDescent="0.25">
      <c r="A22" s="56" t="s">
        <v>96</v>
      </c>
      <c r="B22" s="3"/>
      <c r="C22" s="3"/>
      <c r="D22" s="3"/>
      <c r="E22" s="3"/>
      <c r="F22" s="3"/>
      <c r="G22" s="3"/>
      <c r="H22" s="3"/>
    </row>
    <row r="23" spans="1:8" x14ac:dyDescent="0.25">
      <c r="A23" s="117" t="s">
        <v>101</v>
      </c>
      <c r="B23" s="118"/>
      <c r="C23" s="118"/>
      <c r="D23" s="118"/>
      <c r="E23" s="118"/>
      <c r="F23" s="118"/>
      <c r="G23" s="118"/>
      <c r="H23" s="119"/>
    </row>
    <row r="24" spans="1:8" x14ac:dyDescent="0.25">
      <c r="A24" s="56" t="s">
        <v>99</v>
      </c>
      <c r="B24" s="34" t="s">
        <v>110</v>
      </c>
      <c r="C24" s="34" t="s">
        <v>92</v>
      </c>
      <c r="D24" s="34"/>
      <c r="E24" s="34"/>
      <c r="F24" s="34"/>
      <c r="G24" s="34"/>
      <c r="H24" s="34"/>
    </row>
    <row r="25" spans="1:8" x14ac:dyDescent="0.25">
      <c r="A25" s="56" t="s">
        <v>99</v>
      </c>
      <c r="B25" s="3"/>
      <c r="C25" s="3"/>
      <c r="D25" s="3"/>
      <c r="E25" s="3"/>
      <c r="F25" s="3"/>
      <c r="G25" s="3"/>
      <c r="H25" s="3"/>
    </row>
    <row r="26" spans="1:8" x14ac:dyDescent="0.25">
      <c r="A26" s="56" t="s">
        <v>99</v>
      </c>
      <c r="B26" s="3"/>
      <c r="C26" s="3"/>
      <c r="D26" s="3"/>
      <c r="E26" s="3"/>
      <c r="F26" s="3"/>
      <c r="G26" s="3"/>
      <c r="H26" s="3"/>
    </row>
    <row r="27" spans="1:8" x14ac:dyDescent="0.25">
      <c r="A27" s="56" t="s">
        <v>96</v>
      </c>
      <c r="B27" s="60" t="s">
        <v>129</v>
      </c>
      <c r="C27" s="3"/>
      <c r="D27" s="3"/>
      <c r="E27" s="3"/>
      <c r="F27" s="3"/>
      <c r="G27" s="3"/>
      <c r="H27" s="3"/>
    </row>
    <row r="28" spans="1:8" x14ac:dyDescent="0.25">
      <c r="A28" s="117" t="s">
        <v>102</v>
      </c>
      <c r="B28" s="118"/>
      <c r="C28" s="118"/>
      <c r="D28" s="118"/>
      <c r="E28" s="118"/>
      <c r="F28" s="118"/>
      <c r="G28" s="118"/>
      <c r="H28" s="119"/>
    </row>
    <row r="29" spans="1:8" x14ac:dyDescent="0.25">
      <c r="A29" s="56" t="s">
        <v>99</v>
      </c>
      <c r="B29" s="34" t="s">
        <v>110</v>
      </c>
      <c r="C29" s="34" t="s">
        <v>92</v>
      </c>
      <c r="D29" s="34"/>
      <c r="E29" s="34"/>
      <c r="F29" s="34"/>
      <c r="G29" s="34"/>
      <c r="H29" s="34"/>
    </row>
    <row r="30" spans="1:8" x14ac:dyDescent="0.25">
      <c r="A30" s="56" t="s">
        <v>99</v>
      </c>
      <c r="B30" s="3"/>
      <c r="C30" s="3"/>
      <c r="D30" s="3"/>
      <c r="E30" s="3"/>
      <c r="F30" s="3"/>
      <c r="G30" s="3"/>
      <c r="H30" s="3"/>
    </row>
    <row r="31" spans="1:8" x14ac:dyDescent="0.25">
      <c r="A31" s="56" t="s">
        <v>99</v>
      </c>
      <c r="B31" s="3"/>
      <c r="C31" s="3"/>
      <c r="D31" s="3"/>
      <c r="E31" s="3"/>
      <c r="F31" s="3"/>
      <c r="G31" s="3"/>
      <c r="H31" s="3"/>
    </row>
    <row r="32" spans="1:8" x14ac:dyDescent="0.25">
      <c r="A32" s="57" t="s">
        <v>96</v>
      </c>
      <c r="B32" s="60" t="s">
        <v>127</v>
      </c>
      <c r="C32" s="35"/>
      <c r="D32" s="35"/>
      <c r="E32" s="35"/>
      <c r="F32" s="35"/>
      <c r="G32" s="35"/>
      <c r="H32" s="35"/>
    </row>
    <row r="34" spans="2:2" x14ac:dyDescent="0.25">
      <c r="B34" s="61"/>
    </row>
    <row r="35" spans="2:2" x14ac:dyDescent="0.25">
      <c r="B35" s="62" t="s">
        <v>130</v>
      </c>
    </row>
    <row r="37" spans="2:2" x14ac:dyDescent="0.25">
      <c r="B37" t="s">
        <v>131</v>
      </c>
    </row>
    <row r="38" spans="2:2" x14ac:dyDescent="0.25">
      <c r="B38" s="5" t="s">
        <v>132</v>
      </c>
    </row>
    <row r="39" spans="2:2" x14ac:dyDescent="0.25">
      <c r="B39" t="s">
        <v>133</v>
      </c>
    </row>
    <row r="40" spans="2:2" x14ac:dyDescent="0.25">
      <c r="B40" t="s">
        <v>134</v>
      </c>
    </row>
    <row r="41" spans="2:2" x14ac:dyDescent="0.25">
      <c r="B41" t="s">
        <v>135</v>
      </c>
    </row>
    <row r="42" spans="2:2" x14ac:dyDescent="0.25">
      <c r="B42" t="s">
        <v>136</v>
      </c>
    </row>
    <row r="43" spans="2:2" x14ac:dyDescent="0.25">
      <c r="B43" t="s">
        <v>137</v>
      </c>
    </row>
    <row r="44" spans="2:2" x14ac:dyDescent="0.25">
      <c r="B44" t="s">
        <v>138</v>
      </c>
    </row>
  </sheetData>
  <mergeCells count="5">
    <mergeCell ref="A4:H4"/>
    <mergeCell ref="A13:H13"/>
    <mergeCell ref="A18:H18"/>
    <mergeCell ref="A23:H23"/>
    <mergeCell ref="A28:H28"/>
  </mergeCells>
  <hyperlinks>
    <hyperlink ref="B38"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3"/>
  <sheetViews>
    <sheetView zoomScale="85" zoomScaleNormal="85" workbookViewId="0">
      <selection activeCell="F3" sqref="F3"/>
    </sheetView>
  </sheetViews>
  <sheetFormatPr baseColWidth="10" defaultColWidth="11.42578125" defaultRowHeight="15" x14ac:dyDescent="0.25"/>
  <cols>
    <col min="2" max="2" width="73.140625" customWidth="1"/>
    <col min="3" max="3" width="13.5703125" bestFit="1" customWidth="1"/>
    <col min="4" max="4" width="4.2851562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s>
  <sheetData>
    <row r="1" spans="1:18" ht="26.25" x14ac:dyDescent="0.4">
      <c r="B1" s="1" t="s">
        <v>57</v>
      </c>
    </row>
    <row r="2" spans="1:18" x14ac:dyDescent="0.25">
      <c r="A2" s="4" t="s">
        <v>60</v>
      </c>
      <c r="D2" s="4"/>
      <c r="E2" s="32" t="s">
        <v>38</v>
      </c>
      <c r="L2" s="32" t="s">
        <v>39</v>
      </c>
    </row>
    <row r="3" spans="1:18" x14ac:dyDescent="0.25">
      <c r="A3" s="33" t="s">
        <v>105</v>
      </c>
      <c r="B3" s="33" t="s">
        <v>9</v>
      </c>
      <c r="C3" s="33" t="s">
        <v>27</v>
      </c>
      <c r="D3" s="33" t="s">
        <v>43</v>
      </c>
      <c r="E3" s="33" t="s">
        <v>10</v>
      </c>
      <c r="F3" s="36" t="s">
        <v>11</v>
      </c>
      <c r="G3" s="46" t="s">
        <v>36</v>
      </c>
      <c r="H3" s="33" t="s">
        <v>4</v>
      </c>
      <c r="I3" s="47" t="s">
        <v>37</v>
      </c>
      <c r="J3" s="36" t="s">
        <v>27</v>
      </c>
      <c r="K3" s="55" t="s">
        <v>43</v>
      </c>
      <c r="L3" s="33" t="s">
        <v>10</v>
      </c>
      <c r="M3" s="36" t="s">
        <v>11</v>
      </c>
      <c r="N3" s="46" t="s">
        <v>36</v>
      </c>
      <c r="O3" s="33" t="s">
        <v>4</v>
      </c>
      <c r="P3" s="47" t="s">
        <v>37</v>
      </c>
      <c r="Q3" s="45" t="s">
        <v>45</v>
      </c>
    </row>
    <row r="4" spans="1:18" x14ac:dyDescent="0.25">
      <c r="A4" s="56" t="s">
        <v>68</v>
      </c>
      <c r="B4" s="34" t="s">
        <v>439</v>
      </c>
      <c r="C4" s="42">
        <v>3</v>
      </c>
      <c r="D4" s="54">
        <v>3</v>
      </c>
      <c r="E4" s="41">
        <v>2</v>
      </c>
      <c r="F4" s="41">
        <v>2</v>
      </c>
      <c r="G4" s="50">
        <f>ROUND(((D4+C4+E4+F4)/4), 2)</f>
        <v>2.5</v>
      </c>
      <c r="H4" s="4">
        <v>1</v>
      </c>
      <c r="I4" s="48">
        <f>MIN(10, ROUND(G4*H4, 0))</f>
        <v>3</v>
      </c>
      <c r="J4" s="41">
        <v>3</v>
      </c>
      <c r="K4" s="54">
        <v>3</v>
      </c>
      <c r="L4" s="41">
        <v>2</v>
      </c>
      <c r="M4" s="41">
        <v>2</v>
      </c>
      <c r="N4" s="50">
        <f>ROUND(((K4+J4+L4+M4)/4), 2)</f>
        <v>2.5</v>
      </c>
      <c r="O4" s="4">
        <v>1</v>
      </c>
      <c r="P4" s="48">
        <f>MIN(10, ROUND(N4*O4, 0))</f>
        <v>3</v>
      </c>
      <c r="Q4">
        <f t="shared" ref="Q4:Q23" si="0">I4-P4</f>
        <v>0</v>
      </c>
      <c r="R4" t="s">
        <v>54</v>
      </c>
    </row>
    <row r="5" spans="1:18" x14ac:dyDescent="0.25">
      <c r="A5" s="56" t="s">
        <v>69</v>
      </c>
      <c r="B5" s="3" t="s">
        <v>420</v>
      </c>
      <c r="C5" s="10">
        <v>3</v>
      </c>
      <c r="D5" s="41">
        <v>2</v>
      </c>
      <c r="E5" s="38">
        <v>2</v>
      </c>
      <c r="F5" s="38">
        <v>2</v>
      </c>
      <c r="G5" s="23">
        <f>ROUND(((D5+C5+E5+F5)/4), 2)</f>
        <v>2.25</v>
      </c>
      <c r="H5" s="4">
        <v>3</v>
      </c>
      <c r="I5" s="48">
        <f>MIN(10, ROUND(G5*H5, 0))</f>
        <v>7</v>
      </c>
      <c r="J5" s="41">
        <v>3</v>
      </c>
      <c r="K5" s="41">
        <v>2</v>
      </c>
      <c r="L5" s="38">
        <v>2</v>
      </c>
      <c r="M5" s="38">
        <v>2</v>
      </c>
      <c r="N5" s="23">
        <f>ROUND(((K5+J5+L5+M5)/4), 2)</f>
        <v>2.25</v>
      </c>
      <c r="O5" s="4">
        <v>3</v>
      </c>
      <c r="P5" s="48">
        <f t="shared" ref="P5:P23" si="1">MIN(10, ROUND(N5*O5, 0))</f>
        <v>7</v>
      </c>
      <c r="Q5">
        <f t="shared" si="0"/>
        <v>0</v>
      </c>
      <c r="R5" t="s">
        <v>54</v>
      </c>
    </row>
    <row r="6" spans="1:18" x14ac:dyDescent="0.25">
      <c r="A6" s="56" t="s">
        <v>70</v>
      </c>
      <c r="B6" s="3" t="s">
        <v>423</v>
      </c>
      <c r="C6" s="10">
        <v>3</v>
      </c>
      <c r="D6" s="41">
        <v>2</v>
      </c>
      <c r="E6" s="41">
        <v>3</v>
      </c>
      <c r="F6" s="41">
        <v>3</v>
      </c>
      <c r="G6" s="23">
        <f t="shared" ref="G6:G22" si="2">ROUND(((D6+C6+E6+F6)/4), 2)</f>
        <v>2.75</v>
      </c>
      <c r="H6" s="4">
        <v>3</v>
      </c>
      <c r="I6" s="48">
        <f t="shared" ref="I6:I23" si="3">MIN(10, ROUND(G6*H6, 0))</f>
        <v>8</v>
      </c>
      <c r="J6" s="41">
        <v>3</v>
      </c>
      <c r="K6" s="41">
        <v>1</v>
      </c>
      <c r="L6" s="41">
        <v>3</v>
      </c>
      <c r="M6" s="41">
        <v>3</v>
      </c>
      <c r="N6" s="23">
        <f t="shared" ref="N6:N22" si="4">ROUND(((K6+J6+L6+M6)/4), 2)</f>
        <v>2.5</v>
      </c>
      <c r="O6" s="4">
        <v>3</v>
      </c>
      <c r="P6" s="48">
        <f t="shared" si="1"/>
        <v>8</v>
      </c>
      <c r="Q6">
        <f t="shared" si="0"/>
        <v>0</v>
      </c>
      <c r="R6" t="s">
        <v>54</v>
      </c>
    </row>
    <row r="7" spans="1:18" x14ac:dyDescent="0.25">
      <c r="A7" s="56" t="s">
        <v>71</v>
      </c>
      <c r="B7" s="3" t="s">
        <v>422</v>
      </c>
      <c r="C7" s="10">
        <v>3</v>
      </c>
      <c r="D7" s="41">
        <v>1</v>
      </c>
      <c r="E7" s="4">
        <v>3</v>
      </c>
      <c r="F7" s="4">
        <v>3</v>
      </c>
      <c r="G7" s="23">
        <f t="shared" si="2"/>
        <v>2.5</v>
      </c>
      <c r="H7" s="4">
        <v>3</v>
      </c>
      <c r="I7" s="48">
        <f t="shared" si="3"/>
        <v>8</v>
      </c>
      <c r="J7" s="38">
        <v>4</v>
      </c>
      <c r="K7" s="38">
        <v>2</v>
      </c>
      <c r="L7" s="38">
        <v>3</v>
      </c>
      <c r="M7" s="38">
        <v>3</v>
      </c>
      <c r="N7" s="23">
        <f t="shared" si="4"/>
        <v>3</v>
      </c>
      <c r="O7" s="4">
        <v>3</v>
      </c>
      <c r="P7" s="48">
        <f t="shared" si="1"/>
        <v>9</v>
      </c>
      <c r="Q7">
        <f t="shared" si="0"/>
        <v>-1</v>
      </c>
      <c r="R7" t="s">
        <v>54</v>
      </c>
    </row>
    <row r="8" spans="1:18" x14ac:dyDescent="0.25">
      <c r="A8" s="56" t="s">
        <v>72</v>
      </c>
      <c r="B8" s="3" t="s">
        <v>437</v>
      </c>
      <c r="C8" s="10">
        <v>3</v>
      </c>
      <c r="D8" s="41">
        <v>1</v>
      </c>
      <c r="E8" s="4">
        <v>3</v>
      </c>
      <c r="F8" s="4">
        <v>3</v>
      </c>
      <c r="G8" s="23">
        <f t="shared" si="2"/>
        <v>2.5</v>
      </c>
      <c r="H8" s="4">
        <v>3</v>
      </c>
      <c r="I8" s="48">
        <f t="shared" si="3"/>
        <v>8</v>
      </c>
      <c r="J8" s="38">
        <v>4</v>
      </c>
      <c r="K8" s="38">
        <v>1</v>
      </c>
      <c r="L8" s="38">
        <v>3</v>
      </c>
      <c r="M8" s="38">
        <v>3</v>
      </c>
      <c r="N8" s="23">
        <f t="shared" si="4"/>
        <v>2.75</v>
      </c>
      <c r="O8" s="4">
        <v>3</v>
      </c>
      <c r="P8" s="48">
        <f t="shared" si="1"/>
        <v>8</v>
      </c>
      <c r="Q8">
        <f t="shared" si="0"/>
        <v>0</v>
      </c>
      <c r="R8" t="s">
        <v>54</v>
      </c>
    </row>
    <row r="9" spans="1:18" x14ac:dyDescent="0.25">
      <c r="A9" s="56" t="s">
        <v>73</v>
      </c>
      <c r="B9" s="3" t="s">
        <v>424</v>
      </c>
      <c r="C9" s="10">
        <v>3</v>
      </c>
      <c r="D9" s="41">
        <v>1</v>
      </c>
      <c r="E9" s="41">
        <v>1</v>
      </c>
      <c r="F9" s="41">
        <v>0</v>
      </c>
      <c r="G9" s="23">
        <f t="shared" si="2"/>
        <v>1.25</v>
      </c>
      <c r="H9" s="4">
        <v>3</v>
      </c>
      <c r="I9" s="48">
        <f t="shared" si="3"/>
        <v>4</v>
      </c>
      <c r="J9" s="41">
        <v>3</v>
      </c>
      <c r="K9" s="41">
        <v>1</v>
      </c>
      <c r="L9" s="41">
        <v>1</v>
      </c>
      <c r="M9" s="41">
        <v>0</v>
      </c>
      <c r="N9" s="23">
        <f t="shared" si="4"/>
        <v>1.25</v>
      </c>
      <c r="O9" s="4">
        <v>3</v>
      </c>
      <c r="P9" s="48">
        <f t="shared" si="1"/>
        <v>4</v>
      </c>
      <c r="Q9">
        <f t="shared" si="0"/>
        <v>0</v>
      </c>
      <c r="R9" t="s">
        <v>54</v>
      </c>
    </row>
    <row r="10" spans="1:18" x14ac:dyDescent="0.25">
      <c r="A10" s="56" t="s">
        <v>74</v>
      </c>
      <c r="B10" s="3" t="s">
        <v>426</v>
      </c>
      <c r="C10" s="10">
        <v>4</v>
      </c>
      <c r="D10" s="41">
        <v>4</v>
      </c>
      <c r="E10" s="41">
        <v>3</v>
      </c>
      <c r="F10" s="41">
        <v>3</v>
      </c>
      <c r="G10" s="23">
        <f t="shared" si="2"/>
        <v>3.5</v>
      </c>
      <c r="H10" s="4">
        <v>2</v>
      </c>
      <c r="I10" s="48">
        <f t="shared" si="3"/>
        <v>7</v>
      </c>
      <c r="J10" s="41">
        <v>4</v>
      </c>
      <c r="K10" s="41">
        <v>4</v>
      </c>
      <c r="L10" s="41">
        <v>3</v>
      </c>
      <c r="M10" s="41">
        <v>3</v>
      </c>
      <c r="N10" s="23">
        <f t="shared" si="4"/>
        <v>3.5</v>
      </c>
      <c r="O10" s="38">
        <v>2</v>
      </c>
      <c r="P10" s="48">
        <f t="shared" si="1"/>
        <v>7</v>
      </c>
      <c r="Q10">
        <f t="shared" si="0"/>
        <v>0</v>
      </c>
    </row>
    <row r="11" spans="1:18" x14ac:dyDescent="0.25">
      <c r="A11" s="56" t="s">
        <v>75</v>
      </c>
      <c r="B11" s="3" t="s">
        <v>427</v>
      </c>
      <c r="C11" s="10">
        <v>4</v>
      </c>
      <c r="D11" s="41">
        <v>4</v>
      </c>
      <c r="E11" s="41">
        <v>3</v>
      </c>
      <c r="F11" s="41">
        <v>2</v>
      </c>
      <c r="G11" s="23">
        <f t="shared" si="2"/>
        <v>3.25</v>
      </c>
      <c r="H11" s="4">
        <v>3</v>
      </c>
      <c r="I11" s="48">
        <f t="shared" si="3"/>
        <v>10</v>
      </c>
      <c r="J11" s="41">
        <v>4</v>
      </c>
      <c r="K11" s="41">
        <v>4</v>
      </c>
      <c r="L11" s="41">
        <v>3</v>
      </c>
      <c r="M11" s="41">
        <v>2</v>
      </c>
      <c r="N11" s="23">
        <f t="shared" si="4"/>
        <v>3.25</v>
      </c>
      <c r="O11" s="38">
        <v>3</v>
      </c>
      <c r="P11" s="48">
        <f t="shared" si="1"/>
        <v>10</v>
      </c>
      <c r="Q11">
        <f t="shared" si="0"/>
        <v>0</v>
      </c>
      <c r="R11" t="s">
        <v>54</v>
      </c>
    </row>
    <row r="12" spans="1:18" x14ac:dyDescent="0.25">
      <c r="A12" s="56" t="s">
        <v>76</v>
      </c>
      <c r="B12" t="s">
        <v>440</v>
      </c>
      <c r="C12" s="10">
        <v>2</v>
      </c>
      <c r="D12" s="38">
        <v>2</v>
      </c>
      <c r="E12" s="41">
        <v>2</v>
      </c>
      <c r="F12" s="41">
        <v>2</v>
      </c>
      <c r="G12" s="23">
        <f t="shared" si="2"/>
        <v>2</v>
      </c>
      <c r="H12" s="4">
        <v>3</v>
      </c>
      <c r="I12" s="48">
        <f t="shared" si="3"/>
        <v>6</v>
      </c>
      <c r="J12" s="41">
        <v>2</v>
      </c>
      <c r="K12" s="38">
        <v>2</v>
      </c>
      <c r="L12" s="41">
        <v>2</v>
      </c>
      <c r="M12" s="41">
        <v>2</v>
      </c>
      <c r="N12" s="23">
        <f t="shared" si="4"/>
        <v>2</v>
      </c>
      <c r="O12" s="38">
        <v>2</v>
      </c>
      <c r="P12" s="48">
        <f t="shared" si="1"/>
        <v>4</v>
      </c>
      <c r="Q12">
        <f t="shared" si="0"/>
        <v>2</v>
      </c>
    </row>
    <row r="13" spans="1:18" x14ac:dyDescent="0.25">
      <c r="A13" s="56" t="s">
        <v>77</v>
      </c>
      <c r="B13" s="51" t="s">
        <v>428</v>
      </c>
      <c r="C13" s="23">
        <v>2</v>
      </c>
      <c r="D13" s="41">
        <v>3</v>
      </c>
      <c r="E13" s="38">
        <v>3</v>
      </c>
      <c r="F13" s="38">
        <v>2</v>
      </c>
      <c r="G13" s="23">
        <f t="shared" si="2"/>
        <v>2.5</v>
      </c>
      <c r="H13" s="4">
        <v>3</v>
      </c>
      <c r="I13" s="48">
        <f t="shared" si="3"/>
        <v>8</v>
      </c>
      <c r="J13" s="38">
        <v>2</v>
      </c>
      <c r="K13" s="41">
        <v>3</v>
      </c>
      <c r="L13" s="38">
        <v>3</v>
      </c>
      <c r="M13" s="38">
        <v>2</v>
      </c>
      <c r="N13" s="23">
        <f t="shared" si="4"/>
        <v>2.5</v>
      </c>
      <c r="O13" s="38">
        <v>3</v>
      </c>
      <c r="P13" s="48">
        <f t="shared" si="1"/>
        <v>8</v>
      </c>
      <c r="Q13">
        <f t="shared" si="0"/>
        <v>0</v>
      </c>
      <c r="R13" t="s">
        <v>54</v>
      </c>
    </row>
    <row r="14" spans="1:18" x14ac:dyDescent="0.25">
      <c r="A14" s="56" t="s">
        <v>78</v>
      </c>
      <c r="B14" s="51" t="s">
        <v>429</v>
      </c>
      <c r="C14" s="10">
        <v>1</v>
      </c>
      <c r="D14" s="41">
        <v>2</v>
      </c>
      <c r="E14" s="41">
        <v>2</v>
      </c>
      <c r="F14" s="41">
        <v>1</v>
      </c>
      <c r="G14" s="23">
        <f t="shared" si="2"/>
        <v>1.5</v>
      </c>
      <c r="H14" s="4">
        <v>2</v>
      </c>
      <c r="I14" s="48">
        <f t="shared" si="3"/>
        <v>3</v>
      </c>
      <c r="J14" s="41">
        <v>1</v>
      </c>
      <c r="K14" s="41">
        <v>2</v>
      </c>
      <c r="L14" s="41">
        <v>2</v>
      </c>
      <c r="M14" s="41">
        <v>1</v>
      </c>
      <c r="N14" s="23">
        <f t="shared" si="4"/>
        <v>1.5</v>
      </c>
      <c r="O14" s="38">
        <v>2</v>
      </c>
      <c r="P14" s="48">
        <f t="shared" si="1"/>
        <v>3</v>
      </c>
      <c r="Q14">
        <f t="shared" si="0"/>
        <v>0</v>
      </c>
    </row>
    <row r="15" spans="1:18" x14ac:dyDescent="0.25">
      <c r="A15" s="56" t="s">
        <v>79</v>
      </c>
      <c r="B15" s="52" t="s">
        <v>430</v>
      </c>
      <c r="C15" s="23">
        <v>2</v>
      </c>
      <c r="D15" s="41">
        <v>2</v>
      </c>
      <c r="E15" s="38">
        <v>3</v>
      </c>
      <c r="F15" s="38">
        <v>3</v>
      </c>
      <c r="G15" s="23">
        <f t="shared" si="2"/>
        <v>2.5</v>
      </c>
      <c r="H15" s="4">
        <v>2</v>
      </c>
      <c r="I15" s="48">
        <f t="shared" si="3"/>
        <v>5</v>
      </c>
      <c r="J15" s="38">
        <v>2</v>
      </c>
      <c r="K15" s="41">
        <v>2</v>
      </c>
      <c r="L15" s="38">
        <v>3</v>
      </c>
      <c r="M15" s="38">
        <v>3</v>
      </c>
      <c r="N15" s="23">
        <f t="shared" si="4"/>
        <v>2.5</v>
      </c>
      <c r="O15" s="38">
        <v>2</v>
      </c>
      <c r="P15" s="48">
        <f t="shared" si="1"/>
        <v>5</v>
      </c>
      <c r="Q15">
        <f t="shared" si="0"/>
        <v>0</v>
      </c>
    </row>
    <row r="16" spans="1:18" x14ac:dyDescent="0.25">
      <c r="A16" s="56" t="s">
        <v>80</v>
      </c>
      <c r="B16" s="51" t="s">
        <v>431</v>
      </c>
      <c r="C16" s="23">
        <v>2</v>
      </c>
      <c r="D16" s="41">
        <v>2</v>
      </c>
      <c r="E16" s="38">
        <v>3</v>
      </c>
      <c r="F16" s="38">
        <v>3</v>
      </c>
      <c r="G16" s="23">
        <f t="shared" si="2"/>
        <v>2.5</v>
      </c>
      <c r="H16" s="4">
        <v>1</v>
      </c>
      <c r="I16" s="48">
        <f t="shared" si="3"/>
        <v>3</v>
      </c>
      <c r="J16" s="38">
        <v>2</v>
      </c>
      <c r="K16" s="41">
        <v>2</v>
      </c>
      <c r="L16" s="38">
        <v>3</v>
      </c>
      <c r="M16" s="38">
        <v>3</v>
      </c>
      <c r="N16" s="23">
        <f t="shared" si="4"/>
        <v>2.5</v>
      </c>
      <c r="O16" s="38">
        <v>1</v>
      </c>
      <c r="P16" s="48">
        <f t="shared" si="1"/>
        <v>3</v>
      </c>
      <c r="Q16">
        <f t="shared" si="0"/>
        <v>0</v>
      </c>
    </row>
    <row r="17" spans="1:21" x14ac:dyDescent="0.25">
      <c r="A17" s="56" t="s">
        <v>81</v>
      </c>
      <c r="B17" s="51" t="s">
        <v>432</v>
      </c>
      <c r="C17" s="23">
        <v>2</v>
      </c>
      <c r="D17" s="41">
        <v>1</v>
      </c>
      <c r="E17" s="38">
        <v>3</v>
      </c>
      <c r="F17" s="38">
        <v>3</v>
      </c>
      <c r="G17" s="23">
        <f t="shared" si="2"/>
        <v>2.25</v>
      </c>
      <c r="H17" s="4">
        <v>3</v>
      </c>
      <c r="I17" s="48">
        <f t="shared" si="3"/>
        <v>7</v>
      </c>
      <c r="J17" s="38">
        <v>2</v>
      </c>
      <c r="K17" s="41">
        <v>1</v>
      </c>
      <c r="L17" s="38">
        <v>3</v>
      </c>
      <c r="M17" s="38">
        <v>3</v>
      </c>
      <c r="N17" s="23">
        <f t="shared" si="4"/>
        <v>2.25</v>
      </c>
      <c r="O17" s="38">
        <v>2</v>
      </c>
      <c r="P17" s="48">
        <f t="shared" si="1"/>
        <v>5</v>
      </c>
      <c r="Q17">
        <f t="shared" si="0"/>
        <v>2</v>
      </c>
      <c r="R17" t="s">
        <v>55</v>
      </c>
    </row>
    <row r="18" spans="1:21" x14ac:dyDescent="0.25">
      <c r="A18" s="56" t="s">
        <v>82</v>
      </c>
      <c r="B18" s="51" t="s">
        <v>433</v>
      </c>
      <c r="C18" s="23">
        <v>2</v>
      </c>
      <c r="D18" s="41">
        <v>1</v>
      </c>
      <c r="E18" s="38">
        <v>3</v>
      </c>
      <c r="F18" s="38">
        <v>3</v>
      </c>
      <c r="G18" s="23">
        <f t="shared" si="2"/>
        <v>2.25</v>
      </c>
      <c r="H18" s="4">
        <v>2</v>
      </c>
      <c r="I18" s="48">
        <f t="shared" si="3"/>
        <v>5</v>
      </c>
      <c r="J18" s="38">
        <v>2</v>
      </c>
      <c r="K18" s="41">
        <v>1</v>
      </c>
      <c r="L18" s="38">
        <v>3</v>
      </c>
      <c r="M18" s="38">
        <v>3</v>
      </c>
      <c r="N18" s="23">
        <f t="shared" si="4"/>
        <v>2.25</v>
      </c>
      <c r="O18" s="38">
        <v>3</v>
      </c>
      <c r="P18" s="48">
        <f t="shared" si="1"/>
        <v>7</v>
      </c>
      <c r="Q18">
        <f t="shared" si="0"/>
        <v>-2</v>
      </c>
    </row>
    <row r="19" spans="1:21" x14ac:dyDescent="0.25">
      <c r="A19" s="56" t="s">
        <v>83</v>
      </c>
      <c r="B19" s="51" t="s">
        <v>434</v>
      </c>
      <c r="C19" s="23">
        <v>1</v>
      </c>
      <c r="D19" s="41">
        <v>2</v>
      </c>
      <c r="E19" s="38">
        <v>3</v>
      </c>
      <c r="F19" s="38">
        <v>3</v>
      </c>
      <c r="G19" s="23">
        <f t="shared" si="2"/>
        <v>2.25</v>
      </c>
      <c r="H19" s="4">
        <v>2</v>
      </c>
      <c r="I19" s="48">
        <f t="shared" si="3"/>
        <v>5</v>
      </c>
      <c r="J19" s="38">
        <v>1</v>
      </c>
      <c r="K19" s="41">
        <v>2</v>
      </c>
      <c r="L19" s="38">
        <v>3</v>
      </c>
      <c r="M19" s="38">
        <v>3</v>
      </c>
      <c r="N19" s="23">
        <f t="shared" si="4"/>
        <v>2.25</v>
      </c>
      <c r="O19" s="38">
        <v>2</v>
      </c>
      <c r="P19" s="48">
        <f t="shared" si="1"/>
        <v>5</v>
      </c>
      <c r="Q19">
        <f t="shared" si="0"/>
        <v>0</v>
      </c>
    </row>
    <row r="20" spans="1:21" x14ac:dyDescent="0.25">
      <c r="A20" s="56" t="s">
        <v>84</v>
      </c>
      <c r="B20" s="51" t="s">
        <v>435</v>
      </c>
      <c r="C20" s="23">
        <v>1</v>
      </c>
      <c r="D20" s="41">
        <v>1</v>
      </c>
      <c r="E20" s="38">
        <v>2</v>
      </c>
      <c r="F20" s="38">
        <v>2</v>
      </c>
      <c r="G20" s="23">
        <f t="shared" si="2"/>
        <v>1.5</v>
      </c>
      <c r="H20" s="4">
        <v>3</v>
      </c>
      <c r="I20" s="48">
        <f t="shared" si="3"/>
        <v>5</v>
      </c>
      <c r="J20" s="38">
        <v>1</v>
      </c>
      <c r="K20" s="41">
        <v>1</v>
      </c>
      <c r="L20" s="38">
        <v>2</v>
      </c>
      <c r="M20" s="38">
        <v>1</v>
      </c>
      <c r="N20" s="23">
        <f t="shared" si="4"/>
        <v>1.25</v>
      </c>
      <c r="O20" s="38">
        <v>3</v>
      </c>
      <c r="P20" s="48">
        <f t="shared" si="1"/>
        <v>4</v>
      </c>
      <c r="Q20">
        <f t="shared" si="0"/>
        <v>1</v>
      </c>
      <c r="R20" t="s">
        <v>54</v>
      </c>
    </row>
    <row r="21" spans="1:21" x14ac:dyDescent="0.25">
      <c r="A21" s="56" t="s">
        <v>85</v>
      </c>
      <c r="B21" s="51" t="s">
        <v>51</v>
      </c>
      <c r="C21" s="23">
        <v>4</v>
      </c>
      <c r="D21" s="41">
        <v>4</v>
      </c>
      <c r="E21" s="38">
        <v>1</v>
      </c>
      <c r="F21" s="38">
        <v>2</v>
      </c>
      <c r="G21" s="23">
        <f t="shared" si="2"/>
        <v>2.75</v>
      </c>
      <c r="H21" s="4">
        <v>3</v>
      </c>
      <c r="I21" s="48">
        <f t="shared" si="3"/>
        <v>8</v>
      </c>
      <c r="J21" s="38">
        <v>4</v>
      </c>
      <c r="K21" s="41">
        <v>4</v>
      </c>
      <c r="L21" s="38">
        <v>1</v>
      </c>
      <c r="M21" s="38">
        <v>2</v>
      </c>
      <c r="N21" s="23">
        <f t="shared" si="4"/>
        <v>2.75</v>
      </c>
      <c r="O21" s="38">
        <v>3</v>
      </c>
      <c r="P21" s="48">
        <f t="shared" si="1"/>
        <v>8</v>
      </c>
      <c r="Q21">
        <f t="shared" si="0"/>
        <v>0</v>
      </c>
      <c r="R21" t="s">
        <v>54</v>
      </c>
    </row>
    <row r="22" spans="1:21" x14ac:dyDescent="0.25">
      <c r="A22" s="56" t="s">
        <v>86</v>
      </c>
      <c r="B22" s="51" t="s">
        <v>50</v>
      </c>
      <c r="C22" s="23">
        <v>4</v>
      </c>
      <c r="D22" s="41">
        <v>4</v>
      </c>
      <c r="E22" s="38">
        <v>2</v>
      </c>
      <c r="F22" s="38">
        <v>2</v>
      </c>
      <c r="G22" s="23">
        <f t="shared" si="2"/>
        <v>3</v>
      </c>
      <c r="H22" s="4">
        <v>3</v>
      </c>
      <c r="I22" s="48">
        <f t="shared" si="3"/>
        <v>9</v>
      </c>
      <c r="J22" s="38">
        <v>4</v>
      </c>
      <c r="K22" s="41">
        <v>4</v>
      </c>
      <c r="L22" s="38">
        <v>2</v>
      </c>
      <c r="M22" s="38">
        <v>1</v>
      </c>
      <c r="N22" s="23">
        <f t="shared" si="4"/>
        <v>2.75</v>
      </c>
      <c r="O22" s="38">
        <v>3</v>
      </c>
      <c r="P22" s="48">
        <f t="shared" si="1"/>
        <v>8</v>
      </c>
      <c r="Q22">
        <f t="shared" si="0"/>
        <v>1</v>
      </c>
    </row>
    <row r="23" spans="1:21" x14ac:dyDescent="0.25">
      <c r="A23" s="57" t="s">
        <v>87</v>
      </c>
      <c r="B23" s="53" t="s">
        <v>436</v>
      </c>
      <c r="C23" s="39">
        <v>4</v>
      </c>
      <c r="D23" s="6">
        <v>4</v>
      </c>
      <c r="E23" s="40">
        <v>3</v>
      </c>
      <c r="F23" s="40">
        <v>3</v>
      </c>
      <c r="G23" s="39">
        <f>ROUND(((D23+C23+E23+F23)/4), 2)</f>
        <v>3.5</v>
      </c>
      <c r="H23" s="6">
        <v>3</v>
      </c>
      <c r="I23" s="49">
        <f t="shared" si="3"/>
        <v>10</v>
      </c>
      <c r="J23" s="40">
        <v>4</v>
      </c>
      <c r="K23" s="6">
        <v>4</v>
      </c>
      <c r="L23" s="40">
        <v>3</v>
      </c>
      <c r="M23" s="40">
        <v>3</v>
      </c>
      <c r="N23" s="39">
        <f>ROUND(((K23+J23+L23+M23)/4), 2)</f>
        <v>3.5</v>
      </c>
      <c r="O23" s="40">
        <v>3</v>
      </c>
      <c r="P23" s="49">
        <f t="shared" si="1"/>
        <v>10</v>
      </c>
      <c r="Q23">
        <f t="shared" si="0"/>
        <v>0</v>
      </c>
      <c r="R23" t="s">
        <v>54</v>
      </c>
    </row>
    <row r="25" spans="1:21" x14ac:dyDescent="0.25">
      <c r="B25" s="43" t="s">
        <v>42</v>
      </c>
      <c r="J25" s="37"/>
      <c r="K25" s="37"/>
      <c r="L25" s="37"/>
      <c r="M25" s="37"/>
    </row>
    <row r="26" spans="1:21" x14ac:dyDescent="0.25">
      <c r="B26" s="43" t="s">
        <v>41</v>
      </c>
      <c r="J26" s="37"/>
      <c r="K26" s="37"/>
      <c r="L26" s="37"/>
      <c r="M26" s="37"/>
    </row>
    <row r="27" spans="1:21" x14ac:dyDescent="0.25">
      <c r="B27" s="43" t="s">
        <v>44</v>
      </c>
    </row>
    <row r="28" spans="1:21" x14ac:dyDescent="0.25">
      <c r="B28" s="44" t="s">
        <v>46</v>
      </c>
      <c r="G28" s="41"/>
      <c r="N28" s="41"/>
    </row>
    <row r="30" spans="1:21" x14ac:dyDescent="0.25">
      <c r="B30" s="44"/>
      <c r="R30" t="s">
        <v>179</v>
      </c>
    </row>
    <row r="31" spans="1:21" x14ac:dyDescent="0.25">
      <c r="R31" t="s">
        <v>180</v>
      </c>
      <c r="T31" t="s">
        <v>181</v>
      </c>
    </row>
    <row r="32" spans="1:21" x14ac:dyDescent="0.25">
      <c r="A32" s="56" t="s">
        <v>75</v>
      </c>
      <c r="B32" s="3" t="s">
        <v>40</v>
      </c>
      <c r="C32" s="10">
        <v>4</v>
      </c>
      <c r="D32" s="41">
        <v>4</v>
      </c>
      <c r="E32" s="41">
        <v>3</v>
      </c>
      <c r="F32" s="41">
        <v>1</v>
      </c>
      <c r="G32" s="23">
        <v>3.25</v>
      </c>
      <c r="H32" s="4">
        <v>2</v>
      </c>
      <c r="I32" s="48">
        <f>MIN(10, ROUND(G32*H32, 0))</f>
        <v>7</v>
      </c>
      <c r="J32" s="41">
        <v>4</v>
      </c>
      <c r="K32" s="41">
        <v>4</v>
      </c>
      <c r="L32" s="41">
        <v>3</v>
      </c>
      <c r="M32" s="41">
        <v>2</v>
      </c>
      <c r="N32" s="23">
        <v>3.25</v>
      </c>
      <c r="O32" s="38">
        <v>3</v>
      </c>
      <c r="P32" s="48">
        <v>10</v>
      </c>
      <c r="Q32">
        <v>0</v>
      </c>
      <c r="R32" s="38">
        <v>9.6</v>
      </c>
      <c r="S32" s="5" t="s">
        <v>184</v>
      </c>
      <c r="T32" s="38">
        <v>9.6</v>
      </c>
      <c r="U32" s="5" t="s">
        <v>184</v>
      </c>
    </row>
    <row r="33" spans="1:21" x14ac:dyDescent="0.25">
      <c r="A33" s="57" t="s">
        <v>87</v>
      </c>
      <c r="B33" s="53" t="s">
        <v>47</v>
      </c>
      <c r="C33" s="39">
        <v>4</v>
      </c>
      <c r="D33" s="6">
        <v>4</v>
      </c>
      <c r="E33" s="40">
        <v>3</v>
      </c>
      <c r="F33" s="40">
        <v>3</v>
      </c>
      <c r="G33" s="39">
        <v>3.5</v>
      </c>
      <c r="H33" s="6">
        <v>3</v>
      </c>
      <c r="I33" s="49">
        <v>10</v>
      </c>
      <c r="J33" s="40">
        <v>4</v>
      </c>
      <c r="K33" s="6">
        <v>4</v>
      </c>
      <c r="L33" s="40">
        <v>3</v>
      </c>
      <c r="M33" s="40">
        <v>3</v>
      </c>
      <c r="N33" s="39">
        <v>3.5</v>
      </c>
      <c r="O33" s="40">
        <v>3</v>
      </c>
      <c r="P33" s="49">
        <v>10</v>
      </c>
      <c r="Q33">
        <v>0</v>
      </c>
      <c r="R33" s="4">
        <v>10</v>
      </c>
      <c r="S33" s="5" t="s">
        <v>185</v>
      </c>
      <c r="T33" s="4">
        <v>10</v>
      </c>
      <c r="U33" s="5" t="s">
        <v>185</v>
      </c>
    </row>
    <row r="34" spans="1:21" x14ac:dyDescent="0.25">
      <c r="A34" s="56" t="s">
        <v>71</v>
      </c>
      <c r="B34" s="3" t="s">
        <v>177</v>
      </c>
      <c r="C34" s="10">
        <v>3</v>
      </c>
      <c r="D34" s="41">
        <v>1</v>
      </c>
      <c r="E34" s="4">
        <v>3</v>
      </c>
      <c r="F34" s="4">
        <v>3</v>
      </c>
      <c r="G34" s="23">
        <v>2.5</v>
      </c>
      <c r="H34" s="4">
        <v>3</v>
      </c>
      <c r="I34" s="48">
        <v>8</v>
      </c>
      <c r="J34" s="38">
        <v>4</v>
      </c>
      <c r="K34" s="38">
        <v>2</v>
      </c>
      <c r="L34" s="38">
        <v>3</v>
      </c>
      <c r="M34" s="38">
        <v>3</v>
      </c>
      <c r="N34" s="23">
        <v>3</v>
      </c>
      <c r="O34" s="4">
        <v>3</v>
      </c>
      <c r="P34" s="48">
        <v>9</v>
      </c>
      <c r="Q34">
        <v>-1</v>
      </c>
      <c r="R34" s="38">
        <v>6.5</v>
      </c>
      <c r="S34" s="5" t="s">
        <v>183</v>
      </c>
      <c r="T34" s="4">
        <v>7.4</v>
      </c>
      <c r="U34" s="5" t="s">
        <v>182</v>
      </c>
    </row>
    <row r="35" spans="1:21" x14ac:dyDescent="0.25">
      <c r="A35" s="56" t="s">
        <v>86</v>
      </c>
      <c r="B35" s="51" t="s">
        <v>50</v>
      </c>
      <c r="C35" s="23">
        <v>4</v>
      </c>
      <c r="D35" s="41">
        <v>4</v>
      </c>
      <c r="E35" s="38">
        <v>2</v>
      </c>
      <c r="F35" s="38">
        <v>2</v>
      </c>
      <c r="G35" s="23">
        <v>3</v>
      </c>
      <c r="H35" s="4">
        <v>3</v>
      </c>
      <c r="I35" s="48">
        <v>9</v>
      </c>
      <c r="J35" s="38">
        <v>4</v>
      </c>
      <c r="K35" s="41">
        <v>4</v>
      </c>
      <c r="L35" s="38">
        <v>2</v>
      </c>
      <c r="M35" s="38">
        <v>1</v>
      </c>
      <c r="N35" s="23">
        <v>2.75</v>
      </c>
      <c r="O35" s="38">
        <v>3</v>
      </c>
      <c r="P35" s="48">
        <v>8</v>
      </c>
      <c r="Q35">
        <v>1</v>
      </c>
      <c r="R35" s="4"/>
      <c r="T35" s="4"/>
    </row>
    <row r="36" spans="1:21" x14ac:dyDescent="0.25">
      <c r="A36" s="56" t="s">
        <v>70</v>
      </c>
      <c r="B36" s="3" t="s">
        <v>175</v>
      </c>
      <c r="C36" s="10">
        <v>3</v>
      </c>
      <c r="D36" s="41">
        <v>2</v>
      </c>
      <c r="E36" s="41">
        <v>3</v>
      </c>
      <c r="F36" s="41">
        <v>3</v>
      </c>
      <c r="G36" s="23">
        <v>2.75</v>
      </c>
      <c r="H36" s="4">
        <v>3</v>
      </c>
      <c r="I36" s="48">
        <v>8</v>
      </c>
      <c r="J36" s="41">
        <v>3</v>
      </c>
      <c r="K36" s="41">
        <v>1</v>
      </c>
      <c r="L36" s="41">
        <v>3</v>
      </c>
      <c r="M36" s="41">
        <v>3</v>
      </c>
      <c r="N36" s="23">
        <v>2.5</v>
      </c>
      <c r="O36" s="4">
        <v>3</v>
      </c>
      <c r="P36" s="48">
        <v>8</v>
      </c>
      <c r="Q36">
        <v>0</v>
      </c>
      <c r="R36" s="4"/>
      <c r="T36" s="4"/>
    </row>
    <row r="37" spans="1:21" x14ac:dyDescent="0.25">
      <c r="A37" s="56" t="s">
        <v>72</v>
      </c>
      <c r="B37" s="3" t="s">
        <v>178</v>
      </c>
      <c r="C37" s="10">
        <v>3</v>
      </c>
      <c r="D37" s="41">
        <v>1</v>
      </c>
      <c r="E37" s="4">
        <v>3</v>
      </c>
      <c r="F37" s="4">
        <v>3</v>
      </c>
      <c r="G37" s="23">
        <v>2.5</v>
      </c>
      <c r="H37" s="4">
        <v>3</v>
      </c>
      <c r="I37" s="48">
        <v>8</v>
      </c>
      <c r="J37" s="38">
        <v>4</v>
      </c>
      <c r="K37" s="38">
        <v>1</v>
      </c>
      <c r="L37" s="38">
        <v>3</v>
      </c>
      <c r="M37" s="38">
        <v>3</v>
      </c>
      <c r="N37" s="23">
        <v>2.75</v>
      </c>
      <c r="O37" s="4">
        <v>3</v>
      </c>
      <c r="P37" s="48">
        <v>8</v>
      </c>
      <c r="Q37">
        <v>0</v>
      </c>
      <c r="R37" s="4"/>
      <c r="T37" s="4"/>
    </row>
    <row r="38" spans="1:21" x14ac:dyDescent="0.25">
      <c r="A38" s="56" t="s">
        <v>77</v>
      </c>
      <c r="B38" s="51" t="s">
        <v>173</v>
      </c>
      <c r="C38" s="23">
        <v>2</v>
      </c>
      <c r="D38" s="41">
        <v>3</v>
      </c>
      <c r="E38" s="38">
        <v>3</v>
      </c>
      <c r="F38" s="38">
        <v>2</v>
      </c>
      <c r="G38" s="23">
        <v>2.5</v>
      </c>
      <c r="H38" s="4">
        <v>3</v>
      </c>
      <c r="I38" s="48">
        <v>8</v>
      </c>
      <c r="J38" s="38">
        <v>2</v>
      </c>
      <c r="K38" s="41">
        <v>3</v>
      </c>
      <c r="L38" s="38">
        <v>3</v>
      </c>
      <c r="M38" s="38">
        <v>2</v>
      </c>
      <c r="N38" s="23">
        <v>2.5</v>
      </c>
      <c r="O38" s="38">
        <v>3</v>
      </c>
      <c r="P38" s="48">
        <v>8</v>
      </c>
      <c r="Q38">
        <v>0</v>
      </c>
      <c r="R38" s="4"/>
      <c r="T38" s="4"/>
    </row>
    <row r="39" spans="1:21" x14ac:dyDescent="0.25">
      <c r="A39" s="56" t="s">
        <v>85</v>
      </c>
      <c r="B39" s="51" t="s">
        <v>51</v>
      </c>
      <c r="C39" s="23">
        <v>4</v>
      </c>
      <c r="D39" s="41">
        <v>4</v>
      </c>
      <c r="E39" s="38">
        <v>1</v>
      </c>
      <c r="F39" s="38">
        <v>2</v>
      </c>
      <c r="G39" s="23">
        <v>2.75</v>
      </c>
      <c r="H39" s="4">
        <v>3</v>
      </c>
      <c r="I39" s="48">
        <v>8</v>
      </c>
      <c r="J39" s="38">
        <v>4</v>
      </c>
      <c r="K39" s="41">
        <v>4</v>
      </c>
      <c r="L39" s="38">
        <v>1</v>
      </c>
      <c r="M39" s="38">
        <v>2</v>
      </c>
      <c r="N39" s="23">
        <v>2.75</v>
      </c>
      <c r="O39" s="38">
        <v>3</v>
      </c>
      <c r="P39" s="48">
        <v>8</v>
      </c>
      <c r="Q39">
        <v>0</v>
      </c>
      <c r="R39" s="4"/>
      <c r="T39" s="4"/>
    </row>
    <row r="40" spans="1:21" x14ac:dyDescent="0.25">
      <c r="A40" s="56" t="s">
        <v>69</v>
      </c>
      <c r="B40" s="3" t="s">
        <v>176</v>
      </c>
      <c r="C40" s="10">
        <v>3</v>
      </c>
      <c r="D40" s="41">
        <v>2</v>
      </c>
      <c r="E40" s="38">
        <v>2</v>
      </c>
      <c r="F40" s="38">
        <v>2</v>
      </c>
      <c r="G40" s="23">
        <v>2.25</v>
      </c>
      <c r="H40" s="4">
        <v>3</v>
      </c>
      <c r="I40" s="48">
        <v>7</v>
      </c>
      <c r="J40" s="41">
        <v>3</v>
      </c>
      <c r="K40" s="41">
        <v>2</v>
      </c>
      <c r="L40" s="38">
        <v>2</v>
      </c>
      <c r="M40" s="38">
        <v>2</v>
      </c>
      <c r="N40" s="23">
        <v>2.25</v>
      </c>
      <c r="O40" s="4">
        <v>3</v>
      </c>
      <c r="P40" s="48">
        <v>7</v>
      </c>
      <c r="Q40">
        <v>0</v>
      </c>
      <c r="R40" s="4"/>
      <c r="T40" s="4"/>
    </row>
    <row r="41" spans="1:21" x14ac:dyDescent="0.25">
      <c r="A41" s="56" t="s">
        <v>74</v>
      </c>
      <c r="B41" s="3" t="s">
        <v>0</v>
      </c>
      <c r="C41" s="10">
        <v>4</v>
      </c>
      <c r="D41" s="41">
        <v>4</v>
      </c>
      <c r="E41" s="41">
        <v>3</v>
      </c>
      <c r="F41" s="41">
        <v>3</v>
      </c>
      <c r="G41" s="23">
        <v>3.5</v>
      </c>
      <c r="H41" s="4">
        <v>2</v>
      </c>
      <c r="I41" s="48">
        <v>7</v>
      </c>
      <c r="J41" s="41">
        <v>4</v>
      </c>
      <c r="K41" s="41">
        <v>4</v>
      </c>
      <c r="L41" s="41">
        <v>3</v>
      </c>
      <c r="M41" s="41">
        <v>3</v>
      </c>
      <c r="N41" s="23">
        <v>3.5</v>
      </c>
      <c r="O41" s="38">
        <v>2</v>
      </c>
      <c r="P41" s="48">
        <v>7</v>
      </c>
      <c r="Q41">
        <v>0</v>
      </c>
      <c r="R41" s="4"/>
      <c r="T41" s="4"/>
    </row>
    <row r="42" spans="1:21" x14ac:dyDescent="0.25">
      <c r="A42" s="56" t="s">
        <v>81</v>
      </c>
      <c r="B42" s="51" t="s">
        <v>171</v>
      </c>
      <c r="C42" s="23">
        <v>2</v>
      </c>
      <c r="D42" s="41">
        <v>1</v>
      </c>
      <c r="E42" s="38">
        <v>3</v>
      </c>
      <c r="F42" s="38">
        <v>3</v>
      </c>
      <c r="G42" s="23">
        <v>2.25</v>
      </c>
      <c r="H42" s="4">
        <v>3</v>
      </c>
      <c r="I42" s="48">
        <v>7</v>
      </c>
      <c r="J42" s="38">
        <v>2</v>
      </c>
      <c r="K42" s="41">
        <v>1</v>
      </c>
      <c r="L42" s="38">
        <v>3</v>
      </c>
      <c r="M42" s="38">
        <v>3</v>
      </c>
      <c r="N42" s="23">
        <v>2.25</v>
      </c>
      <c r="O42" s="38">
        <v>2</v>
      </c>
      <c r="P42" s="48">
        <v>5</v>
      </c>
      <c r="Q42">
        <v>2</v>
      </c>
      <c r="R42" s="4"/>
      <c r="T42" s="4"/>
    </row>
    <row r="43" spans="1:21" x14ac:dyDescent="0.25">
      <c r="A43" s="56" t="s">
        <v>82</v>
      </c>
      <c r="B43" s="51" t="s">
        <v>2</v>
      </c>
      <c r="C43" s="23">
        <v>2</v>
      </c>
      <c r="D43" s="41">
        <v>1</v>
      </c>
      <c r="E43" s="38">
        <v>3</v>
      </c>
      <c r="F43" s="38">
        <v>3</v>
      </c>
      <c r="G43" s="23">
        <v>2.25</v>
      </c>
      <c r="H43" s="4">
        <v>2</v>
      </c>
      <c r="I43" s="48">
        <v>5</v>
      </c>
      <c r="J43" s="38">
        <v>2</v>
      </c>
      <c r="K43" s="41">
        <v>1</v>
      </c>
      <c r="L43" s="38">
        <v>3</v>
      </c>
      <c r="M43" s="38">
        <v>3</v>
      </c>
      <c r="N43" s="23">
        <v>2.25</v>
      </c>
      <c r="O43" s="38">
        <v>3</v>
      </c>
      <c r="P43" s="48">
        <v>7</v>
      </c>
      <c r="Q43">
        <v>-2</v>
      </c>
      <c r="R43" s="4"/>
      <c r="T43" s="4"/>
    </row>
  </sheetData>
  <hyperlinks>
    <hyperlink ref="S34" r:id="rId1" display="https://nvd.nist.gov/vuln-metrics/cvss/v3-calculator?vector=AV:A/AC:L/PR:L/UI:N/S:C/C:H/I:N/A:N/E:X/RL:O/RC:C"/>
    <hyperlink ref="U34" r:id="rId2" display="https://nvd.nist.gov/vuln-metrics/cvss/v3-calculator?vector=AV:N/AC:L/PR:L/UI:N/S:C/C:H/I:N/A:N/E:X/RL:O/RC:C"/>
    <hyperlink ref="S32" r:id="rId3" display="https://nvd.nist.gov/vuln-metrics/cvss/v3-calculator?vector=AV:N/AC:L/PR:N/UI:R/S:C/C:H/I:H/A:H"/>
    <hyperlink ref="U32" r:id="rId4" display="https://nvd.nist.gov/vuln-metrics/cvss/v3-calculator?vector=AV:N/AC:L/PR:N/UI:R/S:C/C:H/I:H/A:H"/>
    <hyperlink ref="S33" r:id="rId5" display="https://nvd.nist.gov/vuln-metrics/cvss/v3-calculator?vector=AV:N/AC:L/PR:N/UI:N/S:C/C:H/I:H/A:H"/>
    <hyperlink ref="U33" r:id="rId6" display="https://nvd.nist.gov/vuln-metrics/cvss/v3-calculator?vector=AV:N/AC:L/PR:N/UI:N/S:C/C:H/I:H/A:H"/>
  </hyperlinks>
  <pageMargins left="0.7" right="0.7" top="0.78740157499999996" bottom="0.78740157499999996" header="0.3" footer="0.3"/>
  <pageSetup paperSize="9" scale="50" orientation="landscape" r:id="rId7"/>
  <extLst>
    <ext xmlns:x14="http://schemas.microsoft.com/office/spreadsheetml/2009/9/main" uri="{78C0D931-6437-407d-A8EE-F0AAD7539E65}">
      <x14:conditionalFormattings>
        <x14:conditionalFormatting xmlns:xm="http://schemas.microsoft.com/office/excel/2006/main">
          <x14:cfRule type="iconSet" priority="33" id="{C3AE2D12-9E74-4EE7-8231-DDF7849D71FE}">
            <x14:iconSet custom="1">
              <x14:cfvo type="percent">
                <xm:f>0</xm:f>
              </x14:cfvo>
              <x14:cfvo type="num">
                <xm:f>4</xm:f>
              </x14:cfvo>
              <x14:cfvo type="num">
                <xm:f>7</xm:f>
              </x14:cfvo>
              <x14:cfIcon iconSet="4RedToBlack" iconId="1"/>
              <x14:cfIcon iconSet="3TrafficLights1" iconId="1"/>
              <x14:cfIcon iconSet="3TrafficLights1" iconId="0"/>
            </x14:iconSet>
          </x14:cfRule>
          <xm:sqref>P4:P23</xm:sqref>
        </x14:conditionalFormatting>
        <x14:conditionalFormatting xmlns:xm="http://schemas.microsoft.com/office/excel/2006/main">
          <x14:cfRule type="iconSet" priority="35" id="{5E9329EA-C652-4249-86D0-68688582C30D}">
            <x14:iconSet custom="1">
              <x14:cfvo type="percent">
                <xm:f>0</xm:f>
              </x14:cfvo>
              <x14:cfvo type="num">
                <xm:f>4</xm:f>
              </x14:cfvo>
              <x14:cfvo type="num">
                <xm:f>7</xm:f>
              </x14:cfvo>
              <x14:cfIcon iconSet="4RedToBlack" iconId="1"/>
              <x14:cfIcon iconSet="3TrafficLights1" iconId="1"/>
              <x14:cfIcon iconSet="3TrafficLights1" iconId="0"/>
            </x14:iconSet>
          </x14:cfRule>
          <xm:sqref>I4:I23</xm:sqref>
        </x14:conditionalFormatting>
        <x14:conditionalFormatting xmlns:xm="http://schemas.microsoft.com/office/excel/2006/main">
          <x14:cfRule type="iconSet" priority="39" id="{F0FC799B-F499-49C2-BEC1-A5AB0AC47363}">
            <x14:iconSet custom="1">
              <x14:cfvo type="percent">
                <xm:f>0</xm:f>
              </x14:cfvo>
              <x14:cfvo type="num">
                <xm:f>4</xm:f>
              </x14:cfvo>
              <x14:cfvo type="num">
                <xm:f>7</xm:f>
              </x14:cfvo>
              <x14:cfIcon iconSet="4RedToBlack" iconId="1"/>
              <x14:cfIcon iconSet="3TrafficLights1" iconId="1"/>
              <x14:cfIcon iconSet="3TrafficLights1" iconId="0"/>
            </x14:iconSet>
          </x14:cfRule>
          <xm:sqref>P32:P33</xm:sqref>
        </x14:conditionalFormatting>
        <x14:conditionalFormatting xmlns:xm="http://schemas.microsoft.com/office/excel/2006/main">
          <x14:cfRule type="iconSet" priority="40" id="{C5E4184D-EE7B-438D-963A-E1850DA55180}">
            <x14:iconSet custom="1">
              <x14:cfvo type="percent">
                <xm:f>0</xm:f>
              </x14:cfvo>
              <x14:cfvo type="num">
                <xm:f>4</xm:f>
              </x14:cfvo>
              <x14:cfvo type="num">
                <xm:f>7</xm:f>
              </x14:cfvo>
              <x14:cfIcon iconSet="4RedToBlack" iconId="1"/>
              <x14:cfIcon iconSet="3TrafficLights1" iconId="1"/>
              <x14:cfIcon iconSet="3TrafficLights1" iconId="0"/>
            </x14:iconSet>
          </x14:cfRule>
          <xm:sqref>I33</xm:sqref>
        </x14:conditionalFormatting>
        <x14:conditionalFormatting xmlns:xm="http://schemas.microsoft.com/office/excel/2006/main">
          <x14:cfRule type="iconSet" priority="4" id="{EB89C6B2-878D-4A02-AB23-11F5756EFA34}">
            <x14:iconSet custom="1">
              <x14:cfvo type="percent">
                <xm:f>0</xm:f>
              </x14:cfvo>
              <x14:cfvo type="num">
                <xm:f>4</xm:f>
              </x14:cfvo>
              <x14:cfvo type="num">
                <xm:f>7</xm:f>
              </x14:cfvo>
              <x14:cfIcon iconSet="4RedToBlack" iconId="1"/>
              <x14:cfIcon iconSet="3TrafficLights1" iconId="1"/>
              <x14:cfIcon iconSet="3TrafficLights1" iconId="0"/>
            </x14:iconSet>
          </x14:cfRule>
          <xm:sqref>P36:P43</xm:sqref>
        </x14:conditionalFormatting>
        <x14:conditionalFormatting xmlns:xm="http://schemas.microsoft.com/office/excel/2006/main">
          <x14:cfRule type="iconSet" priority="5" id="{E111A834-19E3-4D22-9799-4BE59182D58C}">
            <x14:iconSet custom="1">
              <x14:cfvo type="percent">
                <xm:f>0</xm:f>
              </x14:cfvo>
              <x14:cfvo type="num">
                <xm:f>4</xm:f>
              </x14:cfvo>
              <x14:cfvo type="num">
                <xm:f>7</xm:f>
              </x14:cfvo>
              <x14:cfIcon iconSet="4RedToBlack" iconId="1"/>
              <x14:cfIcon iconSet="3TrafficLights1" iconId="1"/>
              <x14:cfIcon iconSet="3TrafficLights1" iconId="0"/>
            </x14:iconSet>
          </x14:cfRule>
          <xm:sqref>I36:I43</xm:sqref>
        </x14:conditionalFormatting>
        <x14:conditionalFormatting xmlns:xm="http://schemas.microsoft.com/office/excel/2006/main">
          <x14:cfRule type="iconSet" priority="2" id="{5325B94A-1D08-46D0-9452-A80083BF36C8}">
            <x14:iconSet custom="1">
              <x14:cfvo type="percent">
                <xm:f>0</xm:f>
              </x14:cfvo>
              <x14:cfvo type="num">
                <xm:f>4</xm:f>
              </x14:cfvo>
              <x14:cfvo type="num">
                <xm:f>7</xm:f>
              </x14:cfvo>
              <x14:cfIcon iconSet="4RedToBlack" iconId="1"/>
              <x14:cfIcon iconSet="3TrafficLights1" iconId="1"/>
              <x14:cfIcon iconSet="3TrafficLights1" iconId="0"/>
            </x14:iconSet>
          </x14:cfRule>
          <xm:sqref>P34:P35</xm:sqref>
        </x14:conditionalFormatting>
        <x14:conditionalFormatting xmlns:xm="http://schemas.microsoft.com/office/excel/2006/main">
          <x14:cfRule type="iconSet" priority="3" id="{5C1E872B-F551-46D8-8C32-67D6A9002AC8}">
            <x14:iconSet custom="1">
              <x14:cfvo type="percent">
                <xm:f>0</xm:f>
              </x14:cfvo>
              <x14:cfvo type="num">
                <xm:f>4</xm:f>
              </x14:cfvo>
              <x14:cfvo type="num">
                <xm:f>7</xm:f>
              </x14:cfvo>
              <x14:cfIcon iconSet="4RedToBlack" iconId="1"/>
              <x14:cfIcon iconSet="3TrafficLights1" iconId="1"/>
              <x14:cfIcon iconSet="3TrafficLights1" iconId="0"/>
            </x14:iconSet>
          </x14:cfRule>
          <xm:sqref>I34:I35</xm:sqref>
        </x14:conditionalFormatting>
        <x14:conditionalFormatting xmlns:xm="http://schemas.microsoft.com/office/excel/2006/main">
          <x14:cfRule type="iconSet" priority="1" id="{BFB65072-4CDB-4F49-8CAF-E7FE7D200585}">
            <x14:iconSet custom="1">
              <x14:cfvo type="percent">
                <xm:f>0</xm:f>
              </x14:cfvo>
              <x14:cfvo type="num">
                <xm:f>4</xm:f>
              </x14:cfvo>
              <x14:cfvo type="num">
                <xm:f>7</xm:f>
              </x14:cfvo>
              <x14:cfIcon iconSet="4RedToBlack" iconId="1"/>
              <x14:cfIcon iconSet="3TrafficLights1" iconId="1"/>
              <x14:cfIcon iconSet="3TrafficLights1" iconId="0"/>
            </x14:iconSet>
          </x14:cfRule>
          <xm:sqref>I32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1"/>
  <sheetViews>
    <sheetView topLeftCell="E1" zoomScale="85" zoomScaleNormal="85" workbookViewId="0">
      <selection activeCell="N5" sqref="N5:Q5"/>
    </sheetView>
  </sheetViews>
  <sheetFormatPr baseColWidth="10" defaultColWidth="9.140625" defaultRowHeight="15" x14ac:dyDescent="0.25"/>
  <cols>
    <col min="1" max="1" width="10.5703125" bestFit="1" customWidth="1"/>
    <col min="2" max="2" width="57.28515625" customWidth="1"/>
    <col min="3" max="3" width="19.28515625" bestFit="1" customWidth="1"/>
    <col min="4" max="4" width="16.7109375" customWidth="1"/>
    <col min="5" max="5" width="12.42578125" customWidth="1"/>
    <col min="6" max="6" width="17.5703125" customWidth="1"/>
    <col min="7" max="7" width="13.42578125" bestFit="1" customWidth="1"/>
    <col min="8" max="8" width="17" bestFit="1" customWidth="1"/>
    <col min="9" max="9" width="15.140625" bestFit="1" customWidth="1"/>
    <col min="10" max="10" width="11.28515625" bestFit="1" customWidth="1"/>
    <col min="11" max="11" width="19.140625" bestFit="1" customWidth="1"/>
    <col min="12" max="13" width="17.5703125" customWidth="1"/>
    <col min="14" max="14" width="22.7109375" bestFit="1" customWidth="1"/>
    <col min="15" max="15" width="18.7109375" customWidth="1"/>
    <col min="16" max="16" width="20.28515625" bestFit="1" customWidth="1"/>
    <col min="17" max="17" width="20.140625" bestFit="1" customWidth="1"/>
    <col min="18" max="18" width="18.85546875" bestFit="1" customWidth="1"/>
    <col min="19" max="19" width="19.5703125" bestFit="1" customWidth="1"/>
    <col min="20" max="20" width="16.28515625" bestFit="1" customWidth="1"/>
    <col min="21" max="21" width="16.140625" bestFit="1" customWidth="1"/>
    <col min="22" max="23" width="14.5703125" bestFit="1" customWidth="1"/>
    <col min="24" max="24" width="12.85546875" bestFit="1" customWidth="1"/>
  </cols>
  <sheetData>
    <row r="1" spans="1:23" ht="26.25" x14ac:dyDescent="0.4">
      <c r="A1" s="1" t="s">
        <v>57</v>
      </c>
      <c r="C1" s="1"/>
      <c r="R1" s="17"/>
    </row>
    <row r="3" spans="1:23" ht="21" x14ac:dyDescent="0.35">
      <c r="A3" s="69" t="s">
        <v>38</v>
      </c>
      <c r="E3" s="4"/>
    </row>
    <row r="4" spans="1:23" x14ac:dyDescent="0.25">
      <c r="A4" s="4" t="s">
        <v>60</v>
      </c>
      <c r="D4" s="128" t="s">
        <v>277</v>
      </c>
      <c r="E4" s="129"/>
      <c r="F4" s="129"/>
      <c r="G4" s="129"/>
      <c r="H4" s="129"/>
      <c r="I4" s="129"/>
      <c r="J4" s="129"/>
      <c r="K4" s="129"/>
      <c r="L4" s="129"/>
      <c r="M4" s="130"/>
      <c r="N4" s="128" t="s">
        <v>4</v>
      </c>
      <c r="O4" s="129"/>
      <c r="P4" s="129"/>
      <c r="Q4" s="129"/>
      <c r="R4" s="129"/>
      <c r="S4" s="129"/>
      <c r="T4" s="129"/>
      <c r="U4" s="129"/>
      <c r="V4" s="129"/>
      <c r="W4" s="130"/>
    </row>
    <row r="5" spans="1:23" x14ac:dyDescent="0.25">
      <c r="A5" s="33" t="s">
        <v>105</v>
      </c>
      <c r="B5" s="67" t="s">
        <v>9</v>
      </c>
      <c r="C5" s="94" t="s">
        <v>288</v>
      </c>
      <c r="D5" s="93" t="s">
        <v>269</v>
      </c>
      <c r="E5" s="90" t="s">
        <v>270</v>
      </c>
      <c r="F5" s="90" t="s">
        <v>271</v>
      </c>
      <c r="G5" s="91" t="s">
        <v>272</v>
      </c>
      <c r="H5" s="91" t="s">
        <v>273</v>
      </c>
      <c r="I5" s="91" t="s">
        <v>274</v>
      </c>
      <c r="J5" s="91" t="s">
        <v>275</v>
      </c>
      <c r="K5" s="91" t="s">
        <v>276</v>
      </c>
      <c r="L5" s="96" t="s">
        <v>278</v>
      </c>
      <c r="M5" s="97" t="s">
        <v>278</v>
      </c>
      <c r="N5" s="93" t="s">
        <v>280</v>
      </c>
      <c r="O5" s="90" t="s">
        <v>281</v>
      </c>
      <c r="P5" s="90" t="s">
        <v>282</v>
      </c>
      <c r="Q5" s="91" t="s">
        <v>283</v>
      </c>
      <c r="R5" s="91" t="s">
        <v>284</v>
      </c>
      <c r="S5" s="91" t="s">
        <v>285</v>
      </c>
      <c r="T5" s="91" t="s">
        <v>286</v>
      </c>
      <c r="U5" s="91" t="s">
        <v>287</v>
      </c>
      <c r="V5" s="96" t="s">
        <v>279</v>
      </c>
      <c r="W5" s="97" t="s">
        <v>279</v>
      </c>
    </row>
    <row r="6" spans="1:23" ht="23.25" x14ac:dyDescent="0.25">
      <c r="A6" s="56" t="s">
        <v>68</v>
      </c>
      <c r="B6" s="68" t="s">
        <v>439</v>
      </c>
      <c r="C6" s="95" t="str">
        <f>INDEX($E$56:$G$58, MATCH(M6,$E$55:$G$55,0),MATCH(W6,$D$56:$D$58,0))</f>
        <v>Medium</v>
      </c>
      <c r="D6" s="106" t="s">
        <v>385</v>
      </c>
      <c r="E6" s="107" t="s">
        <v>355</v>
      </c>
      <c r="F6" s="107" t="s">
        <v>388</v>
      </c>
      <c r="G6" s="107" t="s">
        <v>389</v>
      </c>
      <c r="H6" s="107" t="s">
        <v>360</v>
      </c>
      <c r="I6" s="107" t="s">
        <v>360</v>
      </c>
      <c r="J6" s="107" t="s">
        <v>362</v>
      </c>
      <c r="K6" s="108" t="s">
        <v>363</v>
      </c>
      <c r="L6" s="100">
        <f t="shared" ref="L6:L25" si="0">(VALUE(LEFT(D6,1))+VALUE(LEFT(E6,1))+VALUE(LEFT(F6,1))+VALUE(LEFT(G6,1))+VALUE(LEFT(H6,1))+VALUE(LEFT(I6,1))+VALUE(LEFT(J6,1))+VALUE(LEFT(K6,1)))/8</f>
        <v>7.25</v>
      </c>
      <c r="M6" s="109" t="str">
        <f t="shared" ref="M6:M25" si="1">IF(L6&lt;3,$J$55,IF(L6&lt;6,$J$54,$J$56))</f>
        <v>HIGH</v>
      </c>
      <c r="N6" s="106" t="s">
        <v>364</v>
      </c>
      <c r="O6" s="107" t="s">
        <v>365</v>
      </c>
      <c r="P6" s="107" t="s">
        <v>365</v>
      </c>
      <c r="Q6" s="107" t="s">
        <v>366</v>
      </c>
      <c r="R6" s="92"/>
      <c r="S6" s="92"/>
      <c r="T6" s="92"/>
      <c r="U6" s="99"/>
      <c r="V6" s="100">
        <f t="shared" ref="V6:V17" si="2">(VALUE(LEFT(N6,1))+VALUE(LEFT(O6,1))+VALUE(LEFT(P6,1))+VALUE(LEFT(Q6,1)))/4</f>
        <v>2.75</v>
      </c>
      <c r="W6" s="98" t="str">
        <f t="shared" ref="W6:W25" si="3">IF(V6&lt;3,$J$55,IF(V6&lt;6,$J$54,$J$56))</f>
        <v>LOW</v>
      </c>
    </row>
    <row r="7" spans="1:23" ht="23.25" x14ac:dyDescent="0.25">
      <c r="A7" s="56" t="s">
        <v>69</v>
      </c>
      <c r="B7" s="51" t="s">
        <v>420</v>
      </c>
      <c r="C7" s="95" t="str">
        <f t="shared" ref="C7:C25" si="4">INDEX($E$56:$G$58, MATCH(M7,$E$55:$G$55,0),MATCH(W7,$D$56:$D$58,0))</f>
        <v>High</v>
      </c>
      <c r="D7" s="106" t="s">
        <v>353</v>
      </c>
      <c r="E7" s="107" t="s">
        <v>384</v>
      </c>
      <c r="F7" s="107" t="s">
        <v>357</v>
      </c>
      <c r="G7" s="107" t="s">
        <v>389</v>
      </c>
      <c r="H7" s="107" t="s">
        <v>360</v>
      </c>
      <c r="I7" s="107" t="s">
        <v>360</v>
      </c>
      <c r="J7" s="107" t="s">
        <v>362</v>
      </c>
      <c r="K7" s="108" t="s">
        <v>363</v>
      </c>
      <c r="L7" s="100">
        <f t="shared" si="0"/>
        <v>8</v>
      </c>
      <c r="M7" s="109" t="str">
        <f t="shared" si="1"/>
        <v>HIGH</v>
      </c>
      <c r="N7" s="106" t="s">
        <v>396</v>
      </c>
      <c r="O7" s="107" t="s">
        <v>365</v>
      </c>
      <c r="P7" s="107" t="s">
        <v>365</v>
      </c>
      <c r="Q7" s="107" t="s">
        <v>383</v>
      </c>
      <c r="R7" s="92"/>
      <c r="S7" s="92"/>
      <c r="T7" s="92"/>
      <c r="U7" s="99"/>
      <c r="V7" s="100">
        <f t="shared" si="2"/>
        <v>3</v>
      </c>
      <c r="W7" s="98" t="str">
        <f t="shared" si="3"/>
        <v>MEDIUM</v>
      </c>
    </row>
    <row r="8" spans="1:23" ht="23.25" x14ac:dyDescent="0.25">
      <c r="A8" s="56" t="s">
        <v>70</v>
      </c>
      <c r="B8" s="3" t="s">
        <v>423</v>
      </c>
      <c r="C8" s="95" t="str">
        <f t="shared" si="4"/>
        <v>High</v>
      </c>
      <c r="D8" s="106" t="s">
        <v>353</v>
      </c>
      <c r="E8" s="107" t="s">
        <v>384</v>
      </c>
      <c r="F8" s="107" t="s">
        <v>357</v>
      </c>
      <c r="G8" s="107" t="s">
        <v>389</v>
      </c>
      <c r="H8" s="107" t="s">
        <v>360</v>
      </c>
      <c r="I8" s="107" t="s">
        <v>360</v>
      </c>
      <c r="J8" s="107" t="s">
        <v>362</v>
      </c>
      <c r="K8" s="108" t="s">
        <v>363</v>
      </c>
      <c r="L8" s="100">
        <f t="shared" si="0"/>
        <v>8</v>
      </c>
      <c r="M8" s="109" t="str">
        <f t="shared" si="1"/>
        <v>HIGH</v>
      </c>
      <c r="N8" s="106" t="s">
        <v>396</v>
      </c>
      <c r="O8" s="107" t="s">
        <v>404</v>
      </c>
      <c r="P8" s="107" t="s">
        <v>365</v>
      </c>
      <c r="Q8" s="107" t="s">
        <v>383</v>
      </c>
      <c r="R8" s="92"/>
      <c r="S8" s="92"/>
      <c r="T8" s="92"/>
      <c r="U8" s="99"/>
      <c r="V8" s="100">
        <f t="shared" si="2"/>
        <v>4.25</v>
      </c>
      <c r="W8" s="98" t="str">
        <f t="shared" si="3"/>
        <v>MEDIUM</v>
      </c>
    </row>
    <row r="9" spans="1:23" ht="23.25" x14ac:dyDescent="0.25">
      <c r="A9" s="56" t="s">
        <v>71</v>
      </c>
      <c r="B9" s="3" t="s">
        <v>422</v>
      </c>
      <c r="C9" s="95" t="str">
        <f t="shared" si="4"/>
        <v>High</v>
      </c>
      <c r="D9" s="106" t="s">
        <v>353</v>
      </c>
      <c r="E9" s="107" t="s">
        <v>384</v>
      </c>
      <c r="F9" s="107" t="s">
        <v>357</v>
      </c>
      <c r="G9" s="107" t="s">
        <v>389</v>
      </c>
      <c r="H9" s="107" t="s">
        <v>391</v>
      </c>
      <c r="I9" s="107" t="s">
        <v>392</v>
      </c>
      <c r="J9" s="107" t="s">
        <v>393</v>
      </c>
      <c r="K9" s="108" t="s">
        <v>363</v>
      </c>
      <c r="L9" s="100">
        <f t="shared" ref="L9" si="5">(VALUE(LEFT(D9,1))+VALUE(LEFT(E9,1))+VALUE(LEFT(F9,1))+VALUE(LEFT(G9,1))+VALUE(LEFT(H9,1))+VALUE(LEFT(I9,1))+VALUE(LEFT(J9,1))+VALUE(LEFT(K9,1)))/8</f>
        <v>6.875</v>
      </c>
      <c r="M9" s="109" t="str">
        <f t="shared" si="1"/>
        <v>HIGH</v>
      </c>
      <c r="N9" s="106" t="s">
        <v>396</v>
      </c>
      <c r="O9" s="107" t="s">
        <v>365</v>
      </c>
      <c r="P9" s="107" t="s">
        <v>365</v>
      </c>
      <c r="Q9" s="107" t="s">
        <v>383</v>
      </c>
      <c r="R9" s="92"/>
      <c r="S9" s="92"/>
      <c r="T9" s="92"/>
      <c r="U9" s="99"/>
      <c r="V9" s="100">
        <f t="shared" si="2"/>
        <v>3</v>
      </c>
      <c r="W9" s="98" t="str">
        <f t="shared" si="3"/>
        <v>MEDIUM</v>
      </c>
    </row>
    <row r="10" spans="1:23" ht="34.5" x14ac:dyDescent="0.25">
      <c r="A10" s="56" t="s">
        <v>72</v>
      </c>
      <c r="B10" s="3" t="s">
        <v>437</v>
      </c>
      <c r="C10" s="95" t="str">
        <f t="shared" si="4"/>
        <v>High</v>
      </c>
      <c r="D10" s="101" t="s">
        <v>353</v>
      </c>
      <c r="E10" s="102" t="s">
        <v>384</v>
      </c>
      <c r="F10" s="102" t="s">
        <v>356</v>
      </c>
      <c r="G10" s="102" t="s">
        <v>387</v>
      </c>
      <c r="H10" s="102" t="s">
        <v>391</v>
      </c>
      <c r="I10" s="102" t="s">
        <v>392</v>
      </c>
      <c r="J10" s="102" t="s">
        <v>393</v>
      </c>
      <c r="K10" s="103" t="s">
        <v>363</v>
      </c>
      <c r="L10" s="104">
        <f t="shared" si="0"/>
        <v>6.25</v>
      </c>
      <c r="M10" s="105" t="str">
        <f t="shared" si="1"/>
        <v>HIGH</v>
      </c>
      <c r="N10" s="101" t="s">
        <v>396</v>
      </c>
      <c r="O10" s="102" t="s">
        <v>404</v>
      </c>
      <c r="P10" s="102" t="s">
        <v>365</v>
      </c>
      <c r="Q10" s="102" t="s">
        <v>383</v>
      </c>
      <c r="R10" s="92"/>
      <c r="S10" s="92"/>
      <c r="T10" s="92"/>
      <c r="U10" s="99"/>
      <c r="V10" s="100">
        <f t="shared" si="2"/>
        <v>4.25</v>
      </c>
      <c r="W10" s="98" t="str">
        <f t="shared" si="3"/>
        <v>MEDIUM</v>
      </c>
    </row>
    <row r="11" spans="1:23" ht="34.5" x14ac:dyDescent="0.25">
      <c r="A11" s="56" t="s">
        <v>73</v>
      </c>
      <c r="B11" s="3" t="s">
        <v>424</v>
      </c>
      <c r="C11" s="95" t="str">
        <f t="shared" si="4"/>
        <v>High</v>
      </c>
      <c r="D11" s="101" t="s">
        <v>385</v>
      </c>
      <c r="E11" s="102" t="s">
        <v>384</v>
      </c>
      <c r="F11" s="102" t="s">
        <v>356</v>
      </c>
      <c r="G11" s="102" t="s">
        <v>387</v>
      </c>
      <c r="H11" s="102" t="s">
        <v>394</v>
      </c>
      <c r="I11" s="102" t="s">
        <v>395</v>
      </c>
      <c r="J11" s="102" t="s">
        <v>393</v>
      </c>
      <c r="K11" s="103" t="s">
        <v>363</v>
      </c>
      <c r="L11" s="104">
        <f t="shared" si="0"/>
        <v>4.625</v>
      </c>
      <c r="M11" s="105" t="str">
        <f t="shared" si="1"/>
        <v>MEDIUM</v>
      </c>
      <c r="N11" s="101" t="s">
        <v>400</v>
      </c>
      <c r="O11" s="102" t="s">
        <v>399</v>
      </c>
      <c r="P11" s="102" t="s">
        <v>365</v>
      </c>
      <c r="Q11" s="102" t="s">
        <v>383</v>
      </c>
      <c r="R11" s="92"/>
      <c r="S11" s="92"/>
      <c r="T11" s="92"/>
      <c r="U11" s="99"/>
      <c r="V11" s="100">
        <f t="shared" si="2"/>
        <v>6.25</v>
      </c>
      <c r="W11" s="98" t="str">
        <f t="shared" si="3"/>
        <v>HIGH</v>
      </c>
    </row>
    <row r="12" spans="1:23" ht="34.5" x14ac:dyDescent="0.25">
      <c r="A12" s="56" t="s">
        <v>74</v>
      </c>
      <c r="B12" s="3" t="s">
        <v>426</v>
      </c>
      <c r="C12" s="95" t="str">
        <f t="shared" si="4"/>
        <v>High</v>
      </c>
      <c r="D12" s="101" t="s">
        <v>353</v>
      </c>
      <c r="E12" s="102" t="s">
        <v>355</v>
      </c>
      <c r="F12" s="102" t="s">
        <v>388</v>
      </c>
      <c r="G12" s="102" t="s">
        <v>358</v>
      </c>
      <c r="H12" s="102" t="s">
        <v>391</v>
      </c>
      <c r="I12" s="102" t="s">
        <v>392</v>
      </c>
      <c r="J12" s="102" t="s">
        <v>362</v>
      </c>
      <c r="K12" s="103" t="s">
        <v>363</v>
      </c>
      <c r="L12" s="104">
        <f t="shared" si="0"/>
        <v>7.5</v>
      </c>
      <c r="M12" s="105" t="str">
        <f t="shared" si="1"/>
        <v>HIGH</v>
      </c>
      <c r="N12" s="101" t="s">
        <v>402</v>
      </c>
      <c r="O12" s="102" t="s">
        <v>397</v>
      </c>
      <c r="P12" s="102" t="s">
        <v>365</v>
      </c>
      <c r="Q12" s="102" t="s">
        <v>366</v>
      </c>
      <c r="R12" s="92"/>
      <c r="S12" s="92"/>
      <c r="T12" s="92"/>
      <c r="U12" s="99"/>
      <c r="V12" s="100">
        <f t="shared" si="2"/>
        <v>4</v>
      </c>
      <c r="W12" s="98" t="str">
        <f t="shared" si="3"/>
        <v>MEDIUM</v>
      </c>
    </row>
    <row r="13" spans="1:23" ht="23.25" x14ac:dyDescent="0.25">
      <c r="A13" s="56" t="s">
        <v>75</v>
      </c>
      <c r="B13" s="3" t="s">
        <v>427</v>
      </c>
      <c r="C13" s="95" t="str">
        <f t="shared" si="4"/>
        <v>Critical</v>
      </c>
      <c r="D13" s="101" t="s">
        <v>353</v>
      </c>
      <c r="E13" s="102" t="s">
        <v>384</v>
      </c>
      <c r="F13" s="102" t="s">
        <v>388</v>
      </c>
      <c r="G13" s="102" t="s">
        <v>358</v>
      </c>
      <c r="H13" s="102" t="s">
        <v>391</v>
      </c>
      <c r="I13" s="102" t="s">
        <v>392</v>
      </c>
      <c r="J13" s="102" t="s">
        <v>362</v>
      </c>
      <c r="K13" s="103" t="s">
        <v>363</v>
      </c>
      <c r="L13" s="104">
        <f t="shared" si="0"/>
        <v>8.125</v>
      </c>
      <c r="M13" s="105" t="str">
        <f t="shared" si="1"/>
        <v>HIGH</v>
      </c>
      <c r="N13" s="101" t="s">
        <v>400</v>
      </c>
      <c r="O13" s="102" t="s">
        <v>399</v>
      </c>
      <c r="P13" s="102" t="s">
        <v>365</v>
      </c>
      <c r="Q13" s="102" t="s">
        <v>366</v>
      </c>
      <c r="R13" s="92"/>
      <c r="S13" s="92"/>
      <c r="T13" s="92"/>
      <c r="U13" s="99"/>
      <c r="V13" s="100">
        <f t="shared" si="2"/>
        <v>6.75</v>
      </c>
      <c r="W13" s="98" t="str">
        <f t="shared" si="3"/>
        <v>HIGH</v>
      </c>
    </row>
    <row r="14" spans="1:23" ht="23.25" x14ac:dyDescent="0.25">
      <c r="A14" s="56" t="s">
        <v>76</v>
      </c>
      <c r="B14" t="s">
        <v>440</v>
      </c>
      <c r="C14" s="95" t="str">
        <f t="shared" si="4"/>
        <v>Medium</v>
      </c>
      <c r="D14" s="101" t="s">
        <v>385</v>
      </c>
      <c r="E14" s="102" t="s">
        <v>355</v>
      </c>
      <c r="F14" s="102" t="s">
        <v>357</v>
      </c>
      <c r="G14" s="102" t="s">
        <v>389</v>
      </c>
      <c r="H14" s="102" t="s">
        <v>359</v>
      </c>
      <c r="I14" s="102" t="s">
        <v>359</v>
      </c>
      <c r="J14" s="102" t="s">
        <v>361</v>
      </c>
      <c r="K14" s="103" t="s">
        <v>363</v>
      </c>
      <c r="L14" s="104">
        <f t="shared" si="0"/>
        <v>4.875</v>
      </c>
      <c r="M14" s="105" t="str">
        <f t="shared" si="1"/>
        <v>MEDIUM</v>
      </c>
      <c r="N14" s="101" t="s">
        <v>396</v>
      </c>
      <c r="O14" s="102" t="s">
        <v>398</v>
      </c>
      <c r="P14" s="102" t="s">
        <v>365</v>
      </c>
      <c r="Q14" s="102" t="s">
        <v>383</v>
      </c>
      <c r="R14" s="92"/>
      <c r="S14" s="92"/>
      <c r="T14" s="92"/>
      <c r="U14" s="99"/>
      <c r="V14" s="100">
        <f t="shared" si="2"/>
        <v>4.75</v>
      </c>
      <c r="W14" s="98" t="str">
        <f t="shared" si="3"/>
        <v>MEDIUM</v>
      </c>
    </row>
    <row r="15" spans="1:23" ht="34.5" x14ac:dyDescent="0.25">
      <c r="A15" s="56" t="s">
        <v>77</v>
      </c>
      <c r="B15" s="51" t="s">
        <v>428</v>
      </c>
      <c r="C15" s="95" t="str">
        <f t="shared" si="4"/>
        <v>High</v>
      </c>
      <c r="D15" s="101" t="s">
        <v>385</v>
      </c>
      <c r="E15" s="102" t="s">
        <v>384</v>
      </c>
      <c r="F15" s="102" t="s">
        <v>356</v>
      </c>
      <c r="G15" s="102" t="s">
        <v>387</v>
      </c>
      <c r="H15" s="102" t="s">
        <v>359</v>
      </c>
      <c r="I15" s="102" t="s">
        <v>359</v>
      </c>
      <c r="J15" s="102" t="s">
        <v>393</v>
      </c>
      <c r="K15" s="103" t="s">
        <v>363</v>
      </c>
      <c r="L15" s="104">
        <f t="shared" si="0"/>
        <v>5.125</v>
      </c>
      <c r="M15" s="105" t="str">
        <f t="shared" si="1"/>
        <v>MEDIUM</v>
      </c>
      <c r="N15" s="101" t="s">
        <v>400</v>
      </c>
      <c r="O15" s="102" t="s">
        <v>399</v>
      </c>
      <c r="P15" s="102" t="s">
        <v>365</v>
      </c>
      <c r="Q15" s="102" t="s">
        <v>383</v>
      </c>
      <c r="R15" s="92"/>
      <c r="S15" s="92"/>
      <c r="T15" s="92"/>
      <c r="U15" s="99"/>
      <c r="V15" s="100">
        <f t="shared" si="2"/>
        <v>6.25</v>
      </c>
      <c r="W15" s="98" t="str">
        <f t="shared" si="3"/>
        <v>HIGH</v>
      </c>
    </row>
    <row r="16" spans="1:23" ht="34.5" x14ac:dyDescent="0.25">
      <c r="A16" s="56" t="s">
        <v>78</v>
      </c>
      <c r="B16" s="51" t="s">
        <v>429</v>
      </c>
      <c r="C16" s="95" t="str">
        <f t="shared" si="4"/>
        <v>Medium</v>
      </c>
      <c r="D16" s="101" t="s">
        <v>385</v>
      </c>
      <c r="E16" s="102" t="s">
        <v>355</v>
      </c>
      <c r="F16" s="102" t="s">
        <v>356</v>
      </c>
      <c r="G16" s="102" t="s">
        <v>387</v>
      </c>
      <c r="H16" s="102" t="s">
        <v>391</v>
      </c>
      <c r="I16" s="102" t="s">
        <v>395</v>
      </c>
      <c r="J16" s="102" t="s">
        <v>361</v>
      </c>
      <c r="K16" s="103" t="s">
        <v>363</v>
      </c>
      <c r="L16" s="104">
        <f t="shared" si="0"/>
        <v>4.5</v>
      </c>
      <c r="M16" s="105" t="str">
        <f t="shared" si="1"/>
        <v>MEDIUM</v>
      </c>
      <c r="N16" s="101" t="s">
        <v>402</v>
      </c>
      <c r="O16" s="102" t="s">
        <v>397</v>
      </c>
      <c r="P16" s="102" t="s">
        <v>365</v>
      </c>
      <c r="Q16" s="102" t="s">
        <v>383</v>
      </c>
      <c r="R16" s="92"/>
      <c r="S16" s="92"/>
      <c r="T16" s="92"/>
      <c r="U16" s="99"/>
      <c r="V16" s="100">
        <f t="shared" si="2"/>
        <v>3.5</v>
      </c>
      <c r="W16" s="98" t="str">
        <f t="shared" si="3"/>
        <v>MEDIUM</v>
      </c>
    </row>
    <row r="17" spans="1:23" ht="34.5" x14ac:dyDescent="0.25">
      <c r="A17" s="56" t="s">
        <v>79</v>
      </c>
      <c r="B17" s="52" t="s">
        <v>430</v>
      </c>
      <c r="C17" s="95" t="str">
        <f t="shared" si="4"/>
        <v>High</v>
      </c>
      <c r="D17" s="101" t="s">
        <v>385</v>
      </c>
      <c r="E17" s="102" t="s">
        <v>355</v>
      </c>
      <c r="F17" s="102" t="s">
        <v>357</v>
      </c>
      <c r="G17" s="102" t="s">
        <v>389</v>
      </c>
      <c r="H17" s="102" t="s">
        <v>360</v>
      </c>
      <c r="I17" s="102" t="s">
        <v>392</v>
      </c>
      <c r="J17" s="102" t="s">
        <v>362</v>
      </c>
      <c r="K17" s="103" t="s">
        <v>363</v>
      </c>
      <c r="L17" s="104">
        <f t="shared" si="0"/>
        <v>6.5</v>
      </c>
      <c r="M17" s="105" t="str">
        <f t="shared" si="1"/>
        <v>HIGH</v>
      </c>
      <c r="N17" s="101" t="s">
        <v>402</v>
      </c>
      <c r="O17" s="102" t="s">
        <v>397</v>
      </c>
      <c r="P17" s="102" t="s">
        <v>365</v>
      </c>
      <c r="Q17" s="102" t="s">
        <v>383</v>
      </c>
      <c r="R17" s="92"/>
      <c r="S17" s="92"/>
      <c r="T17" s="92"/>
      <c r="U17" s="99"/>
      <c r="V17" s="100">
        <f t="shared" si="2"/>
        <v>3.5</v>
      </c>
      <c r="W17" s="98" t="str">
        <f t="shared" si="3"/>
        <v>MEDIUM</v>
      </c>
    </row>
    <row r="18" spans="1:23" ht="23.25" x14ac:dyDescent="0.25">
      <c r="A18" s="56" t="s">
        <v>80</v>
      </c>
      <c r="B18" s="51" t="s">
        <v>431</v>
      </c>
      <c r="C18" s="95" t="str">
        <f t="shared" si="4"/>
        <v>Medium</v>
      </c>
      <c r="D18" s="101" t="s">
        <v>385</v>
      </c>
      <c r="E18" s="102" t="s">
        <v>354</v>
      </c>
      <c r="F18" s="102" t="s">
        <v>357</v>
      </c>
      <c r="G18" s="102" t="s">
        <v>389</v>
      </c>
      <c r="H18" s="102" t="s">
        <v>360</v>
      </c>
      <c r="I18" s="102" t="s">
        <v>360</v>
      </c>
      <c r="J18" s="102" t="s">
        <v>393</v>
      </c>
      <c r="K18" s="103" t="s">
        <v>363</v>
      </c>
      <c r="L18" s="104">
        <f t="shared" si="0"/>
        <v>6.25</v>
      </c>
      <c r="M18" s="105" t="str">
        <f t="shared" si="1"/>
        <v>HIGH</v>
      </c>
      <c r="N18" s="101" t="s">
        <v>365</v>
      </c>
      <c r="O18" s="102" t="s">
        <v>365</v>
      </c>
      <c r="P18" s="102" t="s">
        <v>403</v>
      </c>
      <c r="Q18" s="102" t="s">
        <v>383</v>
      </c>
      <c r="R18" s="102" t="s">
        <v>367</v>
      </c>
      <c r="S18" s="92"/>
      <c r="T18" s="92"/>
      <c r="U18" s="99"/>
      <c r="V18" s="100">
        <f>(VALUE(LEFT(N18,1))+VALUE(LEFT(O18,1))+VALUE(LEFT(P18,1))+VALUE(LEFT(Q18,1))+VALUE(LEFT(R18,1)))/5</f>
        <v>1.8</v>
      </c>
      <c r="W18" s="98" t="str">
        <f t="shared" si="3"/>
        <v>LOW</v>
      </c>
    </row>
    <row r="19" spans="1:23" ht="23.25" x14ac:dyDescent="0.25">
      <c r="A19" s="56" t="s">
        <v>81</v>
      </c>
      <c r="B19" s="51" t="s">
        <v>432</v>
      </c>
      <c r="C19" s="95" t="str">
        <f t="shared" si="4"/>
        <v>High</v>
      </c>
      <c r="D19" s="101" t="s">
        <v>385</v>
      </c>
      <c r="E19" s="102" t="s">
        <v>384</v>
      </c>
      <c r="F19" s="102" t="s">
        <v>357</v>
      </c>
      <c r="G19" s="102" t="s">
        <v>389</v>
      </c>
      <c r="H19" s="102" t="s">
        <v>359</v>
      </c>
      <c r="I19" s="102" t="s">
        <v>359</v>
      </c>
      <c r="J19" s="102" t="s">
        <v>361</v>
      </c>
      <c r="K19" s="103" t="s">
        <v>363</v>
      </c>
      <c r="L19" s="104">
        <f t="shared" si="0"/>
        <v>5.5</v>
      </c>
      <c r="M19" s="105" t="str">
        <f t="shared" si="1"/>
        <v>MEDIUM</v>
      </c>
      <c r="N19" s="101" t="s">
        <v>400</v>
      </c>
      <c r="O19" s="102" t="s">
        <v>399</v>
      </c>
      <c r="P19" s="102" t="s">
        <v>401</v>
      </c>
      <c r="Q19" s="102" t="s">
        <v>383</v>
      </c>
      <c r="R19" s="92"/>
      <c r="S19" s="92"/>
      <c r="T19" s="92"/>
      <c r="U19" s="99"/>
      <c r="V19" s="100">
        <f>(VALUE(LEFT(N19,1))+VALUE(LEFT(O19,1))+VALUE(LEFT(P19,1))+VALUE(LEFT(Q19,1)))/4</f>
        <v>8.5</v>
      </c>
      <c r="W19" s="98" t="str">
        <f t="shared" si="3"/>
        <v>HIGH</v>
      </c>
    </row>
    <row r="20" spans="1:23" ht="23.25" x14ac:dyDescent="0.25">
      <c r="A20" s="56" t="s">
        <v>82</v>
      </c>
      <c r="B20" s="51" t="s">
        <v>433</v>
      </c>
      <c r="C20" s="95" t="str">
        <f t="shared" si="4"/>
        <v>Medium</v>
      </c>
      <c r="D20" s="101" t="s">
        <v>385</v>
      </c>
      <c r="E20" s="102" t="s">
        <v>384</v>
      </c>
      <c r="F20" s="102" t="s">
        <v>357</v>
      </c>
      <c r="G20" s="102" t="s">
        <v>389</v>
      </c>
      <c r="H20" s="102" t="s">
        <v>391</v>
      </c>
      <c r="I20" s="102" t="s">
        <v>392</v>
      </c>
      <c r="J20" s="102" t="s">
        <v>362</v>
      </c>
      <c r="K20" s="103" t="s">
        <v>363</v>
      </c>
      <c r="L20" s="104">
        <f t="shared" si="0"/>
        <v>6.875</v>
      </c>
      <c r="M20" s="105" t="str">
        <f t="shared" si="1"/>
        <v>HIGH</v>
      </c>
      <c r="N20" s="101" t="s">
        <v>365</v>
      </c>
      <c r="O20" s="102" t="s">
        <v>365</v>
      </c>
      <c r="P20" s="102" t="s">
        <v>403</v>
      </c>
      <c r="Q20" s="102" t="s">
        <v>383</v>
      </c>
      <c r="R20" s="102" t="s">
        <v>368</v>
      </c>
      <c r="S20" s="92"/>
      <c r="T20" s="92"/>
      <c r="U20" s="99"/>
      <c r="V20" s="100">
        <f>(VALUE(LEFT(N20,1))+VALUE(LEFT(O20,1))+VALUE(LEFT(P20,1))+VALUE(LEFT(Q20,1))+VALUE(LEFT(R20,1)))/5</f>
        <v>2.2000000000000002</v>
      </c>
      <c r="W20" s="98" t="str">
        <f t="shared" si="3"/>
        <v>LOW</v>
      </c>
    </row>
    <row r="21" spans="1:23" ht="34.5" x14ac:dyDescent="0.25">
      <c r="A21" s="56" t="s">
        <v>83</v>
      </c>
      <c r="B21" s="51" t="s">
        <v>434</v>
      </c>
      <c r="C21" s="95" t="str">
        <f t="shared" si="4"/>
        <v>High</v>
      </c>
      <c r="D21" s="101" t="s">
        <v>385</v>
      </c>
      <c r="E21" s="102" t="s">
        <v>355</v>
      </c>
      <c r="F21" s="102" t="s">
        <v>357</v>
      </c>
      <c r="G21" s="102" t="s">
        <v>386</v>
      </c>
      <c r="H21" s="102" t="s">
        <v>391</v>
      </c>
      <c r="I21" s="102" t="s">
        <v>392</v>
      </c>
      <c r="J21" s="102" t="s">
        <v>393</v>
      </c>
      <c r="K21" s="103" t="s">
        <v>363</v>
      </c>
      <c r="L21" s="104">
        <f t="shared" si="0"/>
        <v>6.125</v>
      </c>
      <c r="M21" s="105" t="str">
        <f t="shared" si="1"/>
        <v>HIGH</v>
      </c>
      <c r="N21" s="101" t="s">
        <v>402</v>
      </c>
      <c r="O21" s="102" t="s">
        <v>397</v>
      </c>
      <c r="P21" s="102" t="s">
        <v>365</v>
      </c>
      <c r="Q21" s="102" t="s">
        <v>383</v>
      </c>
      <c r="R21" s="92"/>
      <c r="S21" s="92"/>
      <c r="T21" s="92"/>
      <c r="U21" s="99"/>
      <c r="V21" s="100">
        <f>(VALUE(LEFT(N21,1))+VALUE(LEFT(O21,1))+VALUE(LEFT(P21,1))+VALUE(LEFT(Q21,1)))/4</f>
        <v>3.5</v>
      </c>
      <c r="W21" s="98" t="str">
        <f t="shared" si="3"/>
        <v>MEDIUM</v>
      </c>
    </row>
    <row r="22" spans="1:23" ht="34.5" x14ac:dyDescent="0.25">
      <c r="A22" s="56" t="s">
        <v>84</v>
      </c>
      <c r="B22" s="51" t="s">
        <v>435</v>
      </c>
      <c r="C22" s="95" t="str">
        <f t="shared" si="4"/>
        <v>High</v>
      </c>
      <c r="D22" s="101" t="s">
        <v>385</v>
      </c>
      <c r="E22" s="102" t="s">
        <v>384</v>
      </c>
      <c r="F22" s="102" t="s">
        <v>356</v>
      </c>
      <c r="G22" s="102" t="s">
        <v>387</v>
      </c>
      <c r="H22" s="102" t="s">
        <v>359</v>
      </c>
      <c r="I22" s="102" t="s">
        <v>359</v>
      </c>
      <c r="J22" s="102" t="s">
        <v>361</v>
      </c>
      <c r="K22" s="103" t="s">
        <v>363</v>
      </c>
      <c r="L22" s="104">
        <f t="shared" si="0"/>
        <v>4.875</v>
      </c>
      <c r="M22" s="105" t="str">
        <f t="shared" si="1"/>
        <v>MEDIUM</v>
      </c>
      <c r="N22" s="101" t="s">
        <v>400</v>
      </c>
      <c r="O22" s="102" t="s">
        <v>399</v>
      </c>
      <c r="P22" s="102" t="s">
        <v>365</v>
      </c>
      <c r="Q22" s="102" t="s">
        <v>383</v>
      </c>
      <c r="R22" s="92"/>
      <c r="S22" s="92"/>
      <c r="T22" s="92"/>
      <c r="U22" s="99"/>
      <c r="V22" s="100">
        <f>(VALUE(LEFT(N22,1))+VALUE(LEFT(O22,1))+VALUE(LEFT(P22,1))+VALUE(LEFT(Q22,1)))/4</f>
        <v>6.25</v>
      </c>
      <c r="W22" s="98" t="str">
        <f t="shared" si="3"/>
        <v>HIGH</v>
      </c>
    </row>
    <row r="23" spans="1:23" ht="23.25" x14ac:dyDescent="0.25">
      <c r="A23" s="56" t="s">
        <v>85</v>
      </c>
      <c r="B23" s="51" t="s">
        <v>51</v>
      </c>
      <c r="C23" s="95" t="str">
        <f t="shared" si="4"/>
        <v>High</v>
      </c>
      <c r="D23" s="101" t="s">
        <v>353</v>
      </c>
      <c r="E23" s="102" t="s">
        <v>355</v>
      </c>
      <c r="F23" s="102" t="s">
        <v>388</v>
      </c>
      <c r="G23" s="102" t="s">
        <v>358</v>
      </c>
      <c r="H23" s="102" t="s">
        <v>360</v>
      </c>
      <c r="I23" s="102" t="s">
        <v>360</v>
      </c>
      <c r="J23" s="102" t="s">
        <v>362</v>
      </c>
      <c r="K23" s="103" t="s">
        <v>390</v>
      </c>
      <c r="L23" s="104">
        <f t="shared" si="0"/>
        <v>8.375</v>
      </c>
      <c r="M23" s="105" t="str">
        <f t="shared" si="1"/>
        <v>HIGH</v>
      </c>
      <c r="N23" s="101" t="s">
        <v>396</v>
      </c>
      <c r="O23" s="102" t="s">
        <v>397</v>
      </c>
      <c r="P23" s="102" t="s">
        <v>365</v>
      </c>
      <c r="Q23" s="102" t="s">
        <v>366</v>
      </c>
      <c r="R23" s="92"/>
      <c r="S23" s="92"/>
      <c r="T23" s="92"/>
      <c r="U23" s="99"/>
      <c r="V23" s="100">
        <f>(VALUE(LEFT(N23,1))+VALUE(LEFT(O23,1))+VALUE(LEFT(P23,1))+VALUE(LEFT(Q23,1)))/4</f>
        <v>4.25</v>
      </c>
      <c r="W23" s="98" t="str">
        <f t="shared" si="3"/>
        <v>MEDIUM</v>
      </c>
    </row>
    <row r="24" spans="1:23" ht="23.25" x14ac:dyDescent="0.25">
      <c r="A24" s="56" t="s">
        <v>86</v>
      </c>
      <c r="B24" s="51" t="s">
        <v>50</v>
      </c>
      <c r="C24" s="95" t="str">
        <f t="shared" si="4"/>
        <v>Critical</v>
      </c>
      <c r="D24" s="101" t="s">
        <v>353</v>
      </c>
      <c r="E24" s="102" t="s">
        <v>384</v>
      </c>
      <c r="F24" s="102" t="s">
        <v>388</v>
      </c>
      <c r="G24" s="102" t="s">
        <v>358</v>
      </c>
      <c r="H24" s="102" t="s">
        <v>360</v>
      </c>
      <c r="I24" s="102" t="s">
        <v>360</v>
      </c>
      <c r="J24" s="102" t="s">
        <v>362</v>
      </c>
      <c r="K24" s="103" t="s">
        <v>390</v>
      </c>
      <c r="L24" s="104">
        <f t="shared" si="0"/>
        <v>9</v>
      </c>
      <c r="M24" s="105" t="str">
        <f t="shared" si="1"/>
        <v>HIGH</v>
      </c>
      <c r="N24" s="101" t="s">
        <v>400</v>
      </c>
      <c r="O24" s="102" t="s">
        <v>399</v>
      </c>
      <c r="P24" s="102" t="s">
        <v>365</v>
      </c>
      <c r="Q24" s="102" t="s">
        <v>366</v>
      </c>
      <c r="R24" s="92"/>
      <c r="S24" s="92"/>
      <c r="T24" s="92"/>
      <c r="U24" s="99"/>
      <c r="V24" s="100">
        <f>(VALUE(LEFT(N24,1))+VALUE(LEFT(O24,1))+VALUE(LEFT(P24,1))+VALUE(LEFT(Q24,1)))/4</f>
        <v>6.75</v>
      </c>
      <c r="W24" s="98" t="str">
        <f t="shared" si="3"/>
        <v>HIGH</v>
      </c>
    </row>
    <row r="25" spans="1:23" ht="23.25" x14ac:dyDescent="0.25">
      <c r="A25" s="57" t="s">
        <v>87</v>
      </c>
      <c r="B25" s="53" t="s">
        <v>436</v>
      </c>
      <c r="C25" s="95" t="str">
        <f t="shared" si="4"/>
        <v>Critical</v>
      </c>
      <c r="D25" s="101" t="s">
        <v>353</v>
      </c>
      <c r="E25" s="102" t="s">
        <v>384</v>
      </c>
      <c r="F25" s="102" t="s">
        <v>388</v>
      </c>
      <c r="G25" s="102" t="s">
        <v>358</v>
      </c>
      <c r="H25" s="102" t="s">
        <v>360</v>
      </c>
      <c r="I25" s="102" t="s">
        <v>360</v>
      </c>
      <c r="J25" s="102" t="s">
        <v>362</v>
      </c>
      <c r="K25" s="103" t="s">
        <v>390</v>
      </c>
      <c r="L25" s="104">
        <f t="shared" si="0"/>
        <v>9</v>
      </c>
      <c r="M25" s="105" t="str">
        <f t="shared" si="1"/>
        <v>HIGH</v>
      </c>
      <c r="N25" s="101" t="s">
        <v>400</v>
      </c>
      <c r="O25" s="102" t="s">
        <v>399</v>
      </c>
      <c r="P25" s="102" t="s">
        <v>365</v>
      </c>
      <c r="Q25" s="102" t="s">
        <v>366</v>
      </c>
      <c r="R25" s="92"/>
      <c r="S25" s="92"/>
      <c r="T25" s="92"/>
      <c r="U25" s="99"/>
      <c r="V25" s="100">
        <f>(VALUE(LEFT(N25,1))+VALUE(LEFT(O25,1))+VALUE(LEFT(P25,1))+VALUE(LEFT(Q25,1)))/4</f>
        <v>6.75</v>
      </c>
      <c r="W25" s="98" t="str">
        <f t="shared" si="3"/>
        <v>HIGH</v>
      </c>
    </row>
    <row r="26" spans="1:23" x14ac:dyDescent="0.25">
      <c r="C26" s="64"/>
    </row>
    <row r="27" spans="1:23" ht="21" x14ac:dyDescent="0.35">
      <c r="A27" s="69" t="s">
        <v>39</v>
      </c>
      <c r="C27" s="64"/>
    </row>
    <row r="28" spans="1:23" x14ac:dyDescent="0.25">
      <c r="A28" s="4" t="s">
        <v>60</v>
      </c>
      <c r="D28" s="128" t="s">
        <v>277</v>
      </c>
      <c r="E28" s="129"/>
      <c r="F28" s="129"/>
      <c r="G28" s="129"/>
      <c r="H28" s="129"/>
      <c r="I28" s="129"/>
      <c r="J28" s="129"/>
      <c r="K28" s="129"/>
      <c r="L28" s="129"/>
      <c r="M28" s="130"/>
      <c r="N28" s="128" t="s">
        <v>4</v>
      </c>
      <c r="O28" s="129"/>
      <c r="P28" s="129"/>
      <c r="Q28" s="129"/>
      <c r="R28" s="129"/>
      <c r="S28" s="129"/>
      <c r="T28" s="129"/>
      <c r="U28" s="129"/>
      <c r="V28" s="129"/>
      <c r="W28" s="130"/>
    </row>
    <row r="29" spans="1:23" x14ac:dyDescent="0.25">
      <c r="A29" s="33" t="s">
        <v>105</v>
      </c>
      <c r="B29" s="67" t="s">
        <v>9</v>
      </c>
      <c r="C29" s="94" t="s">
        <v>288</v>
      </c>
      <c r="D29" s="93" t="s">
        <v>269</v>
      </c>
      <c r="E29" s="90" t="s">
        <v>270</v>
      </c>
      <c r="F29" s="90" t="s">
        <v>271</v>
      </c>
      <c r="G29" s="91" t="s">
        <v>272</v>
      </c>
      <c r="H29" s="91" t="s">
        <v>273</v>
      </c>
      <c r="I29" s="91" t="s">
        <v>274</v>
      </c>
      <c r="J29" s="91" t="s">
        <v>275</v>
      </c>
      <c r="K29" s="91" t="s">
        <v>276</v>
      </c>
      <c r="L29" s="96" t="s">
        <v>278</v>
      </c>
      <c r="M29" s="97" t="s">
        <v>278</v>
      </c>
      <c r="N29" s="93" t="s">
        <v>280</v>
      </c>
      <c r="O29" s="90" t="s">
        <v>281</v>
      </c>
      <c r="P29" s="90" t="s">
        <v>282</v>
      </c>
      <c r="Q29" s="91" t="s">
        <v>283</v>
      </c>
      <c r="R29" s="91" t="s">
        <v>284</v>
      </c>
      <c r="S29" s="91" t="s">
        <v>285</v>
      </c>
      <c r="T29" s="91" t="s">
        <v>286</v>
      </c>
      <c r="U29" s="91" t="s">
        <v>287</v>
      </c>
      <c r="V29" s="96" t="s">
        <v>279</v>
      </c>
      <c r="W29" s="97" t="s">
        <v>279</v>
      </c>
    </row>
    <row r="30" spans="1:23" ht="23.25" x14ac:dyDescent="0.25">
      <c r="A30" s="56" t="s">
        <v>68</v>
      </c>
      <c r="B30" s="68" t="s">
        <v>289</v>
      </c>
      <c r="C30" s="95" t="str">
        <f>INDEX($E$56:$G$58, MATCH(M30,$E$55:$G$55,0),MATCH(W30,$D$56:$D$58,0))</f>
        <v>Medium</v>
      </c>
      <c r="D30" s="106" t="s">
        <v>353</v>
      </c>
      <c r="E30" s="107" t="s">
        <v>355</v>
      </c>
      <c r="F30" s="107" t="s">
        <v>357</v>
      </c>
      <c r="G30" s="107" t="s">
        <v>358</v>
      </c>
      <c r="H30" s="107" t="s">
        <v>360</v>
      </c>
      <c r="I30" s="107" t="s">
        <v>360</v>
      </c>
      <c r="J30" s="107" t="s">
        <v>362</v>
      </c>
      <c r="K30" s="108" t="s">
        <v>363</v>
      </c>
      <c r="L30" s="100">
        <f t="shared" ref="L30:L32" si="6">(VALUE(LEFT(D30,1))+VALUE(LEFT(E30,1))+VALUE(LEFT(F30,1))+VALUE(LEFT(G30,1))+VALUE(LEFT(H30,1))+VALUE(LEFT(I30,1))+VALUE(LEFT(J30,1))+VALUE(LEFT(K30,1)))/8</f>
        <v>8</v>
      </c>
      <c r="M30" s="109" t="str">
        <f t="shared" ref="M30:M32" si="7">IF(L30&lt;3,$J$55,IF(L30&lt;6,$J$54,$J$56))</f>
        <v>HIGH</v>
      </c>
      <c r="N30" s="106" t="s">
        <v>364</v>
      </c>
      <c r="O30" s="107" t="s">
        <v>365</v>
      </c>
      <c r="P30" s="107" t="s">
        <v>365</v>
      </c>
      <c r="Q30" s="107" t="s">
        <v>366</v>
      </c>
      <c r="R30" s="92"/>
      <c r="S30" s="92"/>
      <c r="T30" s="92"/>
      <c r="U30" s="99"/>
      <c r="V30" s="100">
        <f t="shared" ref="V30:V41" si="8">(VALUE(LEFT(N30,1))+VALUE(LEFT(O30,1))+VALUE(LEFT(P30,1))+VALUE(LEFT(Q30,1)))/4</f>
        <v>2.75</v>
      </c>
      <c r="W30" s="98" t="str">
        <f t="shared" ref="W30:W49" si="9">IF(V30&lt;3,$J$55,IF(V30&lt;6,$J$54,$J$56))</f>
        <v>LOW</v>
      </c>
    </row>
    <row r="31" spans="1:23" ht="23.25" x14ac:dyDescent="0.25">
      <c r="A31" s="56" t="s">
        <v>69</v>
      </c>
      <c r="B31" s="51" t="s">
        <v>176</v>
      </c>
      <c r="C31" s="95" t="str">
        <f t="shared" ref="C31:C49" si="10">INDEX($E$56:$G$58, MATCH(M31,$E$55:$G$55,0),MATCH(W31,$D$56:$D$58,0))</f>
        <v>High</v>
      </c>
      <c r="D31" s="106" t="s">
        <v>353</v>
      </c>
      <c r="E31" s="107" t="s">
        <v>384</v>
      </c>
      <c r="F31" s="107" t="s">
        <v>357</v>
      </c>
      <c r="G31" s="107" t="s">
        <v>389</v>
      </c>
      <c r="H31" s="107" t="s">
        <v>360</v>
      </c>
      <c r="I31" s="107" t="s">
        <v>360</v>
      </c>
      <c r="J31" s="107" t="s">
        <v>362</v>
      </c>
      <c r="K31" s="108" t="s">
        <v>363</v>
      </c>
      <c r="L31" s="100">
        <f t="shared" si="6"/>
        <v>8</v>
      </c>
      <c r="M31" s="109" t="str">
        <f t="shared" si="7"/>
        <v>HIGH</v>
      </c>
      <c r="N31" s="106" t="s">
        <v>396</v>
      </c>
      <c r="O31" s="107" t="s">
        <v>365</v>
      </c>
      <c r="P31" s="107" t="s">
        <v>365</v>
      </c>
      <c r="Q31" s="107" t="s">
        <v>383</v>
      </c>
      <c r="R31" s="92"/>
      <c r="S31" s="92"/>
      <c r="T31" s="92"/>
      <c r="U31" s="99"/>
      <c r="V31" s="100">
        <f t="shared" si="8"/>
        <v>3</v>
      </c>
      <c r="W31" s="98" t="str">
        <f t="shared" si="9"/>
        <v>MEDIUM</v>
      </c>
    </row>
    <row r="32" spans="1:23" ht="23.25" x14ac:dyDescent="0.25">
      <c r="A32" s="56" t="s">
        <v>70</v>
      </c>
      <c r="B32" s="51" t="s">
        <v>175</v>
      </c>
      <c r="C32" s="95" t="str">
        <f t="shared" si="10"/>
        <v>High</v>
      </c>
      <c r="D32" s="106" t="s">
        <v>353</v>
      </c>
      <c r="E32" s="107" t="s">
        <v>384</v>
      </c>
      <c r="F32" s="107" t="s">
        <v>357</v>
      </c>
      <c r="G32" s="107" t="s">
        <v>389</v>
      </c>
      <c r="H32" s="107" t="s">
        <v>360</v>
      </c>
      <c r="I32" s="107" t="s">
        <v>360</v>
      </c>
      <c r="J32" s="107" t="s">
        <v>362</v>
      </c>
      <c r="K32" s="108" t="s">
        <v>363</v>
      </c>
      <c r="L32" s="100">
        <f t="shared" si="6"/>
        <v>8</v>
      </c>
      <c r="M32" s="109" t="str">
        <f t="shared" si="7"/>
        <v>HIGH</v>
      </c>
      <c r="N32" s="106" t="s">
        <v>396</v>
      </c>
      <c r="O32" s="107" t="s">
        <v>398</v>
      </c>
      <c r="P32" s="107" t="s">
        <v>365</v>
      </c>
      <c r="Q32" s="107" t="s">
        <v>383</v>
      </c>
      <c r="R32" s="92"/>
      <c r="S32" s="92"/>
      <c r="T32" s="92"/>
      <c r="U32" s="99"/>
      <c r="V32" s="100">
        <f t="shared" si="8"/>
        <v>4.75</v>
      </c>
      <c r="W32" s="98" t="str">
        <f t="shared" si="9"/>
        <v>MEDIUM</v>
      </c>
    </row>
    <row r="33" spans="1:23" ht="23.25" x14ac:dyDescent="0.25">
      <c r="A33" s="56" t="s">
        <v>71</v>
      </c>
      <c r="B33" s="51" t="s">
        <v>177</v>
      </c>
      <c r="C33" s="95" t="str">
        <f t="shared" si="10"/>
        <v>High</v>
      </c>
      <c r="D33" s="106" t="s">
        <v>353</v>
      </c>
      <c r="E33" s="107" t="s">
        <v>384</v>
      </c>
      <c r="F33" s="107" t="s">
        <v>357</v>
      </c>
      <c r="G33" s="107" t="s">
        <v>389</v>
      </c>
      <c r="H33" s="107" t="s">
        <v>391</v>
      </c>
      <c r="I33" s="107" t="s">
        <v>392</v>
      </c>
      <c r="J33" s="107" t="s">
        <v>393</v>
      </c>
      <c r="K33" s="108" t="s">
        <v>363</v>
      </c>
      <c r="L33" s="100">
        <f t="shared" ref="L33:L49" si="11">(VALUE(LEFT(D33,1))+VALUE(LEFT(E33,1))+VALUE(LEFT(F33,1))+VALUE(LEFT(G33,1))+VALUE(LEFT(H33,1))+VALUE(LEFT(I33,1))+VALUE(LEFT(J33,1))+VALUE(LEFT(K33,1)))/8</f>
        <v>6.875</v>
      </c>
      <c r="M33" s="109" t="str">
        <f t="shared" ref="M33:M49" si="12">IF(L33&lt;3,$J$55,IF(L33&lt;6,$J$54,$J$56))</f>
        <v>HIGH</v>
      </c>
      <c r="N33" s="106" t="s">
        <v>396</v>
      </c>
      <c r="O33" s="107" t="s">
        <v>365</v>
      </c>
      <c r="P33" s="107" t="s">
        <v>365</v>
      </c>
      <c r="Q33" s="107" t="s">
        <v>383</v>
      </c>
      <c r="R33" s="92"/>
      <c r="S33" s="92"/>
      <c r="T33" s="92"/>
      <c r="U33" s="99"/>
      <c r="V33" s="100">
        <f t="shared" si="8"/>
        <v>3</v>
      </c>
      <c r="W33" s="98" t="str">
        <f t="shared" si="9"/>
        <v>MEDIUM</v>
      </c>
    </row>
    <row r="34" spans="1:23" ht="23.25" x14ac:dyDescent="0.25">
      <c r="A34" s="56" t="s">
        <v>72</v>
      </c>
      <c r="B34" s="51" t="s">
        <v>178</v>
      </c>
      <c r="C34" s="95" t="str">
        <f t="shared" si="10"/>
        <v>High</v>
      </c>
      <c r="D34" s="101" t="s">
        <v>385</v>
      </c>
      <c r="E34" s="102" t="s">
        <v>384</v>
      </c>
      <c r="F34" s="102" t="s">
        <v>357</v>
      </c>
      <c r="G34" s="102" t="s">
        <v>386</v>
      </c>
      <c r="H34" s="102" t="s">
        <v>391</v>
      </c>
      <c r="I34" s="102" t="s">
        <v>392</v>
      </c>
      <c r="J34" s="102" t="s">
        <v>393</v>
      </c>
      <c r="K34" s="103" t="s">
        <v>363</v>
      </c>
      <c r="L34" s="104">
        <f t="shared" si="11"/>
        <v>6.75</v>
      </c>
      <c r="M34" s="105" t="str">
        <f t="shared" si="12"/>
        <v>HIGH</v>
      </c>
      <c r="N34" s="101" t="s">
        <v>365</v>
      </c>
      <c r="O34" s="102" t="s">
        <v>398</v>
      </c>
      <c r="P34" s="102" t="s">
        <v>365</v>
      </c>
      <c r="Q34" s="102" t="s">
        <v>383</v>
      </c>
      <c r="R34" s="92"/>
      <c r="S34" s="92"/>
      <c r="T34" s="92"/>
      <c r="U34" s="99"/>
      <c r="V34" s="100">
        <f t="shared" si="8"/>
        <v>3.5</v>
      </c>
      <c r="W34" s="98" t="str">
        <f t="shared" si="9"/>
        <v>MEDIUM</v>
      </c>
    </row>
    <row r="35" spans="1:23" ht="34.5" x14ac:dyDescent="0.25">
      <c r="A35" s="56" t="s">
        <v>73</v>
      </c>
      <c r="B35" s="51" t="s">
        <v>174</v>
      </c>
      <c r="C35" s="95" t="str">
        <f t="shared" si="10"/>
        <v>Medium</v>
      </c>
      <c r="D35" s="101" t="s">
        <v>385</v>
      </c>
      <c r="E35" s="102" t="s">
        <v>384</v>
      </c>
      <c r="F35" s="102" t="s">
        <v>356</v>
      </c>
      <c r="G35" s="102" t="s">
        <v>387</v>
      </c>
      <c r="H35" s="102" t="s">
        <v>394</v>
      </c>
      <c r="I35" s="102" t="s">
        <v>360</v>
      </c>
      <c r="J35" s="102" t="s">
        <v>393</v>
      </c>
      <c r="K35" s="103" t="s">
        <v>363</v>
      </c>
      <c r="L35" s="104">
        <f t="shared" si="11"/>
        <v>5.625</v>
      </c>
      <c r="M35" s="105" t="str">
        <f t="shared" si="12"/>
        <v>MEDIUM</v>
      </c>
      <c r="N35" s="101" t="s">
        <v>396</v>
      </c>
      <c r="O35" s="102" t="s">
        <v>398</v>
      </c>
      <c r="P35" s="102" t="s">
        <v>365</v>
      </c>
      <c r="Q35" s="102" t="s">
        <v>383</v>
      </c>
      <c r="R35" s="92"/>
      <c r="S35" s="92"/>
      <c r="T35" s="92"/>
      <c r="U35" s="99"/>
      <c r="V35" s="100">
        <f t="shared" si="8"/>
        <v>4.75</v>
      </c>
      <c r="W35" s="98" t="str">
        <f t="shared" si="9"/>
        <v>MEDIUM</v>
      </c>
    </row>
    <row r="36" spans="1:23" ht="34.5" x14ac:dyDescent="0.25">
      <c r="A36" s="56" t="s">
        <v>74</v>
      </c>
      <c r="B36" s="51" t="s">
        <v>0</v>
      </c>
      <c r="C36" s="95" t="str">
        <f t="shared" si="10"/>
        <v>High</v>
      </c>
      <c r="D36" s="101" t="s">
        <v>353</v>
      </c>
      <c r="E36" s="102" t="s">
        <v>355</v>
      </c>
      <c r="F36" s="102" t="s">
        <v>388</v>
      </c>
      <c r="G36" s="102" t="s">
        <v>358</v>
      </c>
      <c r="H36" s="102" t="s">
        <v>391</v>
      </c>
      <c r="I36" s="102" t="s">
        <v>392</v>
      </c>
      <c r="J36" s="102" t="s">
        <v>362</v>
      </c>
      <c r="K36" s="103" t="s">
        <v>363</v>
      </c>
      <c r="L36" s="104">
        <f t="shared" si="11"/>
        <v>7.5</v>
      </c>
      <c r="M36" s="105" t="str">
        <f t="shared" si="12"/>
        <v>HIGH</v>
      </c>
      <c r="N36" s="101" t="s">
        <v>402</v>
      </c>
      <c r="O36" s="102" t="s">
        <v>397</v>
      </c>
      <c r="P36" s="102" t="s">
        <v>365</v>
      </c>
      <c r="Q36" s="102" t="s">
        <v>366</v>
      </c>
      <c r="R36" s="92"/>
      <c r="S36" s="92"/>
      <c r="T36" s="92"/>
      <c r="U36" s="99"/>
      <c r="V36" s="100">
        <f t="shared" si="8"/>
        <v>4</v>
      </c>
      <c r="W36" s="98" t="str">
        <f t="shared" si="9"/>
        <v>MEDIUM</v>
      </c>
    </row>
    <row r="37" spans="1:23" ht="23.25" x14ac:dyDescent="0.25">
      <c r="A37" s="56" t="s">
        <v>75</v>
      </c>
      <c r="B37" s="51" t="s">
        <v>40</v>
      </c>
      <c r="C37" s="95" t="str">
        <f t="shared" si="10"/>
        <v>Critical</v>
      </c>
      <c r="D37" s="101" t="s">
        <v>353</v>
      </c>
      <c r="E37" s="102" t="s">
        <v>384</v>
      </c>
      <c r="F37" s="102" t="s">
        <v>388</v>
      </c>
      <c r="G37" s="102" t="s">
        <v>358</v>
      </c>
      <c r="H37" s="102" t="s">
        <v>391</v>
      </c>
      <c r="I37" s="102" t="s">
        <v>392</v>
      </c>
      <c r="J37" s="102" t="s">
        <v>362</v>
      </c>
      <c r="K37" s="103" t="s">
        <v>363</v>
      </c>
      <c r="L37" s="104">
        <f t="shared" si="11"/>
        <v>8.125</v>
      </c>
      <c r="M37" s="105" t="str">
        <f t="shared" si="12"/>
        <v>HIGH</v>
      </c>
      <c r="N37" s="101" t="s">
        <v>400</v>
      </c>
      <c r="O37" s="102" t="s">
        <v>399</v>
      </c>
      <c r="P37" s="102" t="s">
        <v>365</v>
      </c>
      <c r="Q37" s="102" t="s">
        <v>366</v>
      </c>
      <c r="R37" s="92"/>
      <c r="S37" s="92"/>
      <c r="T37" s="92"/>
      <c r="U37" s="99"/>
      <c r="V37" s="100">
        <f t="shared" si="8"/>
        <v>6.75</v>
      </c>
      <c r="W37" s="98" t="str">
        <f t="shared" si="9"/>
        <v>HIGH</v>
      </c>
    </row>
    <row r="38" spans="1:23" ht="23.25" x14ac:dyDescent="0.25">
      <c r="A38" s="56" t="s">
        <v>76</v>
      </c>
      <c r="B38" s="51" t="s">
        <v>52</v>
      </c>
      <c r="C38" s="95" t="str">
        <f t="shared" si="10"/>
        <v>Medium</v>
      </c>
      <c r="D38" s="101" t="s">
        <v>385</v>
      </c>
      <c r="E38" s="102" t="s">
        <v>355</v>
      </c>
      <c r="F38" s="102" t="s">
        <v>357</v>
      </c>
      <c r="G38" s="102" t="s">
        <v>389</v>
      </c>
      <c r="H38" s="102" t="s">
        <v>359</v>
      </c>
      <c r="I38" s="102" t="s">
        <v>359</v>
      </c>
      <c r="J38" s="102" t="s">
        <v>361</v>
      </c>
      <c r="K38" s="103" t="s">
        <v>363</v>
      </c>
      <c r="L38" s="104">
        <f t="shared" si="11"/>
        <v>4.875</v>
      </c>
      <c r="M38" s="105" t="str">
        <f t="shared" si="12"/>
        <v>MEDIUM</v>
      </c>
      <c r="N38" s="101" t="s">
        <v>396</v>
      </c>
      <c r="O38" s="102" t="s">
        <v>398</v>
      </c>
      <c r="P38" s="102" t="s">
        <v>365</v>
      </c>
      <c r="Q38" s="102" t="s">
        <v>383</v>
      </c>
      <c r="R38" s="92"/>
      <c r="S38" s="92"/>
      <c r="T38" s="92"/>
      <c r="U38" s="99"/>
      <c r="V38" s="100">
        <f t="shared" si="8"/>
        <v>4.75</v>
      </c>
      <c r="W38" s="98" t="str">
        <f t="shared" si="9"/>
        <v>MEDIUM</v>
      </c>
    </row>
    <row r="39" spans="1:23" ht="34.5" x14ac:dyDescent="0.25">
      <c r="A39" s="56" t="s">
        <v>77</v>
      </c>
      <c r="B39" s="51" t="s">
        <v>173</v>
      </c>
      <c r="C39" s="95" t="str">
        <f t="shared" si="10"/>
        <v>High</v>
      </c>
      <c r="D39" s="101" t="s">
        <v>385</v>
      </c>
      <c r="E39" s="102" t="s">
        <v>384</v>
      </c>
      <c r="F39" s="102" t="s">
        <v>356</v>
      </c>
      <c r="G39" s="102" t="s">
        <v>387</v>
      </c>
      <c r="H39" s="102" t="s">
        <v>359</v>
      </c>
      <c r="I39" s="102" t="s">
        <v>359</v>
      </c>
      <c r="J39" s="102" t="s">
        <v>393</v>
      </c>
      <c r="K39" s="103" t="s">
        <v>363</v>
      </c>
      <c r="L39" s="104">
        <f t="shared" si="11"/>
        <v>5.125</v>
      </c>
      <c r="M39" s="105" t="str">
        <f t="shared" si="12"/>
        <v>MEDIUM</v>
      </c>
      <c r="N39" s="101" t="s">
        <v>400</v>
      </c>
      <c r="O39" s="102" t="s">
        <v>399</v>
      </c>
      <c r="P39" s="102" t="s">
        <v>365</v>
      </c>
      <c r="Q39" s="102" t="s">
        <v>383</v>
      </c>
      <c r="R39" s="92"/>
      <c r="S39" s="92"/>
      <c r="T39" s="92"/>
      <c r="U39" s="99"/>
      <c r="V39" s="100">
        <f t="shared" si="8"/>
        <v>6.25</v>
      </c>
      <c r="W39" s="98" t="str">
        <f t="shared" si="9"/>
        <v>HIGH</v>
      </c>
    </row>
    <row r="40" spans="1:23" ht="34.5" x14ac:dyDescent="0.25">
      <c r="A40" s="56" t="s">
        <v>78</v>
      </c>
      <c r="B40" s="51" t="s">
        <v>1</v>
      </c>
      <c r="C40" s="95" t="str">
        <f t="shared" si="10"/>
        <v>Medium</v>
      </c>
      <c r="D40" s="101" t="s">
        <v>385</v>
      </c>
      <c r="E40" s="102" t="s">
        <v>355</v>
      </c>
      <c r="F40" s="102" t="s">
        <v>356</v>
      </c>
      <c r="G40" s="102" t="s">
        <v>387</v>
      </c>
      <c r="H40" s="102" t="s">
        <v>391</v>
      </c>
      <c r="I40" s="102" t="s">
        <v>395</v>
      </c>
      <c r="J40" s="102" t="s">
        <v>361</v>
      </c>
      <c r="K40" s="103" t="s">
        <v>363</v>
      </c>
      <c r="L40" s="104">
        <f t="shared" si="11"/>
        <v>4.5</v>
      </c>
      <c r="M40" s="105" t="str">
        <f t="shared" si="12"/>
        <v>MEDIUM</v>
      </c>
      <c r="N40" s="101" t="s">
        <v>402</v>
      </c>
      <c r="O40" s="102" t="s">
        <v>397</v>
      </c>
      <c r="P40" s="102" t="s">
        <v>365</v>
      </c>
      <c r="Q40" s="102" t="s">
        <v>383</v>
      </c>
      <c r="R40" s="92"/>
      <c r="S40" s="92"/>
      <c r="T40" s="92"/>
      <c r="U40" s="99"/>
      <c r="V40" s="100">
        <f t="shared" si="8"/>
        <v>3.5</v>
      </c>
      <c r="W40" s="98" t="str">
        <f t="shared" si="9"/>
        <v>MEDIUM</v>
      </c>
    </row>
    <row r="41" spans="1:23" ht="34.5" x14ac:dyDescent="0.25">
      <c r="A41" s="56" t="s">
        <v>79</v>
      </c>
      <c r="B41" s="52" t="s">
        <v>22</v>
      </c>
      <c r="C41" s="95" t="str">
        <f t="shared" si="10"/>
        <v>High</v>
      </c>
      <c r="D41" s="101" t="s">
        <v>385</v>
      </c>
      <c r="E41" s="102" t="s">
        <v>355</v>
      </c>
      <c r="F41" s="102" t="s">
        <v>357</v>
      </c>
      <c r="G41" s="102" t="s">
        <v>389</v>
      </c>
      <c r="H41" s="102" t="s">
        <v>360</v>
      </c>
      <c r="I41" s="102" t="s">
        <v>392</v>
      </c>
      <c r="J41" s="102" t="s">
        <v>362</v>
      </c>
      <c r="K41" s="103" t="s">
        <v>363</v>
      </c>
      <c r="L41" s="104">
        <f t="shared" si="11"/>
        <v>6.5</v>
      </c>
      <c r="M41" s="105" t="str">
        <f t="shared" si="12"/>
        <v>HIGH</v>
      </c>
      <c r="N41" s="101" t="s">
        <v>402</v>
      </c>
      <c r="O41" s="102" t="s">
        <v>397</v>
      </c>
      <c r="P41" s="102" t="s">
        <v>365</v>
      </c>
      <c r="Q41" s="102" t="s">
        <v>383</v>
      </c>
      <c r="R41" s="92"/>
      <c r="S41" s="92"/>
      <c r="T41" s="92"/>
      <c r="U41" s="99"/>
      <c r="V41" s="100">
        <f t="shared" si="8"/>
        <v>3.5</v>
      </c>
      <c r="W41" s="98" t="str">
        <f t="shared" si="9"/>
        <v>MEDIUM</v>
      </c>
    </row>
    <row r="42" spans="1:23" ht="23.25" x14ac:dyDescent="0.25">
      <c r="A42" s="56" t="s">
        <v>80</v>
      </c>
      <c r="B42" s="51" t="s">
        <v>172</v>
      </c>
      <c r="C42" s="95" t="str">
        <f t="shared" si="10"/>
        <v>Medium</v>
      </c>
      <c r="D42" s="101" t="s">
        <v>385</v>
      </c>
      <c r="E42" s="102" t="s">
        <v>354</v>
      </c>
      <c r="F42" s="102" t="s">
        <v>357</v>
      </c>
      <c r="G42" s="102" t="s">
        <v>389</v>
      </c>
      <c r="H42" s="102" t="s">
        <v>360</v>
      </c>
      <c r="I42" s="102" t="s">
        <v>360</v>
      </c>
      <c r="J42" s="102" t="s">
        <v>393</v>
      </c>
      <c r="K42" s="103" t="s">
        <v>363</v>
      </c>
      <c r="L42" s="104">
        <f t="shared" si="11"/>
        <v>6.25</v>
      </c>
      <c r="M42" s="105" t="str">
        <f t="shared" si="12"/>
        <v>HIGH</v>
      </c>
      <c r="N42" s="101" t="s">
        <v>365</v>
      </c>
      <c r="O42" s="102" t="s">
        <v>365</v>
      </c>
      <c r="P42" s="102" t="s">
        <v>403</v>
      </c>
      <c r="Q42" s="102" t="s">
        <v>383</v>
      </c>
      <c r="R42" s="102" t="s">
        <v>367</v>
      </c>
      <c r="S42" s="92"/>
      <c r="T42" s="92"/>
      <c r="U42" s="99"/>
      <c r="V42" s="100">
        <f>(VALUE(LEFT(N42,1))+VALUE(LEFT(O42,1))+VALUE(LEFT(P42,1))+VALUE(LEFT(Q42,1))+VALUE(LEFT(R42,1)))/5</f>
        <v>1.8</v>
      </c>
      <c r="W42" s="98" t="str">
        <f t="shared" si="9"/>
        <v>LOW</v>
      </c>
    </row>
    <row r="43" spans="1:23" ht="23.25" x14ac:dyDescent="0.25">
      <c r="A43" s="56" t="s">
        <v>81</v>
      </c>
      <c r="B43" s="51" t="s">
        <v>171</v>
      </c>
      <c r="C43" s="95" t="str">
        <f t="shared" si="10"/>
        <v>High</v>
      </c>
      <c r="D43" s="101" t="s">
        <v>385</v>
      </c>
      <c r="E43" s="102" t="s">
        <v>384</v>
      </c>
      <c r="F43" s="102" t="s">
        <v>357</v>
      </c>
      <c r="G43" s="102" t="s">
        <v>389</v>
      </c>
      <c r="H43" s="102" t="s">
        <v>359</v>
      </c>
      <c r="I43" s="102" t="s">
        <v>359</v>
      </c>
      <c r="J43" s="102" t="s">
        <v>361</v>
      </c>
      <c r="K43" s="103" t="s">
        <v>363</v>
      </c>
      <c r="L43" s="104">
        <f t="shared" si="11"/>
        <v>5.5</v>
      </c>
      <c r="M43" s="105" t="str">
        <f t="shared" si="12"/>
        <v>MEDIUM</v>
      </c>
      <c r="N43" s="101" t="s">
        <v>400</v>
      </c>
      <c r="O43" s="102" t="s">
        <v>399</v>
      </c>
      <c r="P43" s="102" t="s">
        <v>401</v>
      </c>
      <c r="Q43" s="102" t="s">
        <v>383</v>
      </c>
      <c r="R43" s="92"/>
      <c r="S43" s="92"/>
      <c r="T43" s="92"/>
      <c r="U43" s="99"/>
      <c r="V43" s="100">
        <f>(VALUE(LEFT(N43,1))+VALUE(LEFT(O43,1))+VALUE(LEFT(P43,1))+VALUE(LEFT(Q43,1)))/4</f>
        <v>8.5</v>
      </c>
      <c r="W43" s="98" t="str">
        <f t="shared" si="9"/>
        <v>HIGH</v>
      </c>
    </row>
    <row r="44" spans="1:23" ht="23.25" x14ac:dyDescent="0.25">
      <c r="A44" s="56" t="s">
        <v>82</v>
      </c>
      <c r="B44" s="51" t="s">
        <v>2</v>
      </c>
      <c r="C44" s="95" t="str">
        <f t="shared" si="10"/>
        <v>Medium</v>
      </c>
      <c r="D44" s="101" t="s">
        <v>385</v>
      </c>
      <c r="E44" s="102" t="s">
        <v>384</v>
      </c>
      <c r="F44" s="102" t="s">
        <v>357</v>
      </c>
      <c r="G44" s="102" t="s">
        <v>389</v>
      </c>
      <c r="H44" s="102" t="s">
        <v>391</v>
      </c>
      <c r="I44" s="102" t="s">
        <v>392</v>
      </c>
      <c r="J44" s="102" t="s">
        <v>362</v>
      </c>
      <c r="K44" s="103" t="s">
        <v>363</v>
      </c>
      <c r="L44" s="104">
        <f t="shared" si="11"/>
        <v>6.875</v>
      </c>
      <c r="M44" s="105" t="str">
        <f t="shared" si="12"/>
        <v>HIGH</v>
      </c>
      <c r="N44" s="101" t="s">
        <v>365</v>
      </c>
      <c r="O44" s="102" t="s">
        <v>365</v>
      </c>
      <c r="P44" s="102" t="s">
        <v>403</v>
      </c>
      <c r="Q44" s="102" t="s">
        <v>383</v>
      </c>
      <c r="R44" s="102" t="s">
        <v>368</v>
      </c>
      <c r="S44" s="92"/>
      <c r="T44" s="92"/>
      <c r="U44" s="99"/>
      <c r="V44" s="100">
        <f>(VALUE(LEFT(N44,1))+VALUE(LEFT(O44,1))+VALUE(LEFT(P44,1))+VALUE(LEFT(Q44,1))+VALUE(LEFT(R44,1)))/5</f>
        <v>2.2000000000000002</v>
      </c>
      <c r="W44" s="98" t="str">
        <f t="shared" si="9"/>
        <v>LOW</v>
      </c>
    </row>
    <row r="45" spans="1:23" ht="34.5" x14ac:dyDescent="0.25">
      <c r="A45" s="56" t="s">
        <v>83</v>
      </c>
      <c r="B45" s="51" t="s">
        <v>48</v>
      </c>
      <c r="C45" s="95" t="str">
        <f t="shared" si="10"/>
        <v>High</v>
      </c>
      <c r="D45" s="101" t="s">
        <v>385</v>
      </c>
      <c r="E45" s="102" t="s">
        <v>355</v>
      </c>
      <c r="F45" s="102" t="s">
        <v>357</v>
      </c>
      <c r="G45" s="102" t="s">
        <v>386</v>
      </c>
      <c r="H45" s="102" t="s">
        <v>391</v>
      </c>
      <c r="I45" s="102" t="s">
        <v>392</v>
      </c>
      <c r="J45" s="102" t="s">
        <v>393</v>
      </c>
      <c r="K45" s="103" t="s">
        <v>363</v>
      </c>
      <c r="L45" s="104">
        <f t="shared" si="11"/>
        <v>6.125</v>
      </c>
      <c r="M45" s="105" t="str">
        <f t="shared" si="12"/>
        <v>HIGH</v>
      </c>
      <c r="N45" s="101" t="s">
        <v>402</v>
      </c>
      <c r="O45" s="102" t="s">
        <v>397</v>
      </c>
      <c r="P45" s="102" t="s">
        <v>365</v>
      </c>
      <c r="Q45" s="102" t="s">
        <v>383</v>
      </c>
      <c r="R45" s="92"/>
      <c r="S45" s="92"/>
      <c r="T45" s="92"/>
      <c r="U45" s="99"/>
      <c r="V45" s="100">
        <f>(VALUE(LEFT(N45,1))+VALUE(LEFT(O45,1))+VALUE(LEFT(P45,1))+VALUE(LEFT(Q45,1)))/4</f>
        <v>3.5</v>
      </c>
      <c r="W45" s="98" t="str">
        <f t="shared" si="9"/>
        <v>MEDIUM</v>
      </c>
    </row>
    <row r="46" spans="1:23" ht="34.5" x14ac:dyDescent="0.25">
      <c r="A46" s="56" t="s">
        <v>84</v>
      </c>
      <c r="B46" s="51" t="s">
        <v>49</v>
      </c>
      <c r="C46" s="95" t="str">
        <f t="shared" si="10"/>
        <v>High</v>
      </c>
      <c r="D46" s="101" t="s">
        <v>385</v>
      </c>
      <c r="E46" s="102" t="s">
        <v>384</v>
      </c>
      <c r="F46" s="102" t="s">
        <v>356</v>
      </c>
      <c r="G46" s="102" t="s">
        <v>387</v>
      </c>
      <c r="H46" s="102" t="s">
        <v>359</v>
      </c>
      <c r="I46" s="102" t="s">
        <v>359</v>
      </c>
      <c r="J46" s="102" t="s">
        <v>361</v>
      </c>
      <c r="K46" s="103" t="s">
        <v>363</v>
      </c>
      <c r="L46" s="104">
        <f t="shared" si="11"/>
        <v>4.875</v>
      </c>
      <c r="M46" s="105" t="str">
        <f t="shared" si="12"/>
        <v>MEDIUM</v>
      </c>
      <c r="N46" s="101" t="s">
        <v>400</v>
      </c>
      <c r="O46" s="102" t="s">
        <v>399</v>
      </c>
      <c r="P46" s="102" t="s">
        <v>365</v>
      </c>
      <c r="Q46" s="102" t="s">
        <v>383</v>
      </c>
      <c r="R46" s="92"/>
      <c r="S46" s="92"/>
      <c r="T46" s="92"/>
      <c r="U46" s="99"/>
      <c r="V46" s="100">
        <f>(VALUE(LEFT(N46,1))+VALUE(LEFT(O46,1))+VALUE(LEFT(P46,1))+VALUE(LEFT(Q46,1)))/4</f>
        <v>6.25</v>
      </c>
      <c r="W46" s="98" t="str">
        <f t="shared" si="9"/>
        <v>HIGH</v>
      </c>
    </row>
    <row r="47" spans="1:23" ht="23.25" x14ac:dyDescent="0.25">
      <c r="A47" s="56" t="s">
        <v>85</v>
      </c>
      <c r="B47" s="51" t="s">
        <v>51</v>
      </c>
      <c r="C47" s="95" t="str">
        <f t="shared" si="10"/>
        <v>High</v>
      </c>
      <c r="D47" s="101" t="s">
        <v>353</v>
      </c>
      <c r="E47" s="102" t="s">
        <v>355</v>
      </c>
      <c r="F47" s="102" t="s">
        <v>388</v>
      </c>
      <c r="G47" s="102" t="s">
        <v>358</v>
      </c>
      <c r="H47" s="102" t="s">
        <v>360</v>
      </c>
      <c r="I47" s="102" t="s">
        <v>360</v>
      </c>
      <c r="J47" s="102" t="s">
        <v>362</v>
      </c>
      <c r="K47" s="103" t="s">
        <v>390</v>
      </c>
      <c r="L47" s="104">
        <f t="shared" si="11"/>
        <v>8.375</v>
      </c>
      <c r="M47" s="105" t="str">
        <f t="shared" si="12"/>
        <v>HIGH</v>
      </c>
      <c r="N47" s="101" t="s">
        <v>396</v>
      </c>
      <c r="O47" s="102" t="s">
        <v>397</v>
      </c>
      <c r="P47" s="102" t="s">
        <v>365</v>
      </c>
      <c r="Q47" s="102" t="s">
        <v>366</v>
      </c>
      <c r="R47" s="92"/>
      <c r="S47" s="92"/>
      <c r="T47" s="92"/>
      <c r="U47" s="99"/>
      <c r="V47" s="100">
        <f>(VALUE(LEFT(N47,1))+VALUE(LEFT(O47,1))+VALUE(LEFT(P47,1))+VALUE(LEFT(Q47,1)))/4</f>
        <v>4.25</v>
      </c>
      <c r="W47" s="98" t="str">
        <f t="shared" si="9"/>
        <v>MEDIUM</v>
      </c>
    </row>
    <row r="48" spans="1:23" ht="23.25" x14ac:dyDescent="0.25">
      <c r="A48" s="56" t="s">
        <v>86</v>
      </c>
      <c r="B48" s="51" t="s">
        <v>50</v>
      </c>
      <c r="C48" s="95" t="str">
        <f t="shared" si="10"/>
        <v>Critical</v>
      </c>
      <c r="D48" s="101" t="s">
        <v>353</v>
      </c>
      <c r="E48" s="102" t="s">
        <v>384</v>
      </c>
      <c r="F48" s="102" t="s">
        <v>388</v>
      </c>
      <c r="G48" s="102" t="s">
        <v>358</v>
      </c>
      <c r="H48" s="102" t="s">
        <v>360</v>
      </c>
      <c r="I48" s="102" t="s">
        <v>360</v>
      </c>
      <c r="J48" s="102" t="s">
        <v>362</v>
      </c>
      <c r="K48" s="103" t="s">
        <v>390</v>
      </c>
      <c r="L48" s="104">
        <f t="shared" si="11"/>
        <v>9</v>
      </c>
      <c r="M48" s="105" t="str">
        <f t="shared" si="12"/>
        <v>HIGH</v>
      </c>
      <c r="N48" s="101" t="s">
        <v>400</v>
      </c>
      <c r="O48" s="102" t="s">
        <v>399</v>
      </c>
      <c r="P48" s="102" t="s">
        <v>365</v>
      </c>
      <c r="Q48" s="102" t="s">
        <v>366</v>
      </c>
      <c r="R48" s="92"/>
      <c r="S48" s="92"/>
      <c r="T48" s="92"/>
      <c r="U48" s="99"/>
      <c r="V48" s="100">
        <f>(VALUE(LEFT(N48,1))+VALUE(LEFT(O48,1))+VALUE(LEFT(P48,1))+VALUE(LEFT(Q48,1)))/4</f>
        <v>6.75</v>
      </c>
      <c r="W48" s="98" t="str">
        <f t="shared" si="9"/>
        <v>HIGH</v>
      </c>
    </row>
    <row r="49" spans="1:23" ht="23.25" x14ac:dyDescent="0.25">
      <c r="A49" s="57" t="s">
        <v>87</v>
      </c>
      <c r="B49" s="53" t="s">
        <v>47</v>
      </c>
      <c r="C49" s="95" t="str">
        <f t="shared" si="10"/>
        <v>Critical</v>
      </c>
      <c r="D49" s="101" t="s">
        <v>353</v>
      </c>
      <c r="E49" s="102" t="s">
        <v>384</v>
      </c>
      <c r="F49" s="102" t="s">
        <v>388</v>
      </c>
      <c r="G49" s="102" t="s">
        <v>358</v>
      </c>
      <c r="H49" s="102" t="s">
        <v>360</v>
      </c>
      <c r="I49" s="102" t="s">
        <v>360</v>
      </c>
      <c r="J49" s="102" t="s">
        <v>362</v>
      </c>
      <c r="K49" s="103" t="s">
        <v>390</v>
      </c>
      <c r="L49" s="104">
        <f t="shared" si="11"/>
        <v>9</v>
      </c>
      <c r="M49" s="105" t="str">
        <f t="shared" si="12"/>
        <v>HIGH</v>
      </c>
      <c r="N49" s="101" t="s">
        <v>400</v>
      </c>
      <c r="O49" s="102" t="s">
        <v>399</v>
      </c>
      <c r="P49" s="102" t="s">
        <v>365</v>
      </c>
      <c r="Q49" s="102" t="s">
        <v>366</v>
      </c>
      <c r="R49" s="92"/>
      <c r="S49" s="92"/>
      <c r="T49" s="92"/>
      <c r="U49" s="99"/>
      <c r="V49" s="100">
        <f>(VALUE(LEFT(N49,1))+VALUE(LEFT(O49,1))+VALUE(LEFT(P49,1))+VALUE(LEFT(Q49,1)))/4</f>
        <v>6.75</v>
      </c>
      <c r="W49" s="98" t="str">
        <f t="shared" si="9"/>
        <v>HIGH</v>
      </c>
    </row>
    <row r="52" spans="1:23" ht="21" x14ac:dyDescent="0.35">
      <c r="C52" s="69" t="s">
        <v>382</v>
      </c>
    </row>
    <row r="53" spans="1:23" ht="28.5" customHeight="1" x14ac:dyDescent="0.25">
      <c r="C53" s="131" t="s">
        <v>369</v>
      </c>
      <c r="D53" s="132"/>
      <c r="E53" s="133"/>
      <c r="F53" s="133"/>
      <c r="G53" s="134"/>
      <c r="I53" s="135" t="s">
        <v>370</v>
      </c>
      <c r="J53" s="134"/>
    </row>
    <row r="54" spans="1:23" ht="22.5" customHeight="1" x14ac:dyDescent="0.25">
      <c r="C54" s="120"/>
      <c r="D54" s="121"/>
      <c r="E54" s="124" t="s">
        <v>277</v>
      </c>
      <c r="F54" s="124"/>
      <c r="G54" s="125"/>
      <c r="I54" s="78" t="s">
        <v>379</v>
      </c>
      <c r="J54" s="83" t="s">
        <v>377</v>
      </c>
    </row>
    <row r="55" spans="1:23" ht="15.75" thickBot="1" x14ac:dyDescent="0.3">
      <c r="C55" s="122"/>
      <c r="D55" s="123"/>
      <c r="E55" s="89" t="s">
        <v>376</v>
      </c>
      <c r="F55" s="88" t="s">
        <v>377</v>
      </c>
      <c r="G55" s="78" t="s">
        <v>371</v>
      </c>
      <c r="I55" s="78" t="s">
        <v>375</v>
      </c>
      <c r="J55" s="82" t="s">
        <v>376</v>
      </c>
    </row>
    <row r="56" spans="1:23" ht="15.75" thickBot="1" x14ac:dyDescent="0.3">
      <c r="C56" s="126" t="s">
        <v>4</v>
      </c>
      <c r="D56" s="78" t="s">
        <v>376</v>
      </c>
      <c r="E56" s="85" t="s">
        <v>380</v>
      </c>
      <c r="F56" s="86" t="s">
        <v>378</v>
      </c>
      <c r="G56" s="87" t="s">
        <v>372</v>
      </c>
      <c r="I56" s="78" t="s">
        <v>381</v>
      </c>
      <c r="J56" s="80" t="s">
        <v>371</v>
      </c>
    </row>
    <row r="57" spans="1:23" x14ac:dyDescent="0.25">
      <c r="C57" s="126"/>
      <c r="D57" s="78" t="s">
        <v>377</v>
      </c>
      <c r="E57" s="83" t="s">
        <v>378</v>
      </c>
      <c r="F57" s="84" t="s">
        <v>372</v>
      </c>
      <c r="G57" s="80" t="s">
        <v>373</v>
      </c>
    </row>
    <row r="58" spans="1:23" x14ac:dyDescent="0.25">
      <c r="C58" s="127"/>
      <c r="D58" s="88" t="s">
        <v>371</v>
      </c>
      <c r="E58" s="79" t="s">
        <v>372</v>
      </c>
      <c r="F58" s="80" t="s">
        <v>373</v>
      </c>
      <c r="G58" s="81" t="s">
        <v>374</v>
      </c>
    </row>
    <row r="61" spans="1:23" x14ac:dyDescent="0.25">
      <c r="B61" t="s">
        <v>405</v>
      </c>
    </row>
  </sheetData>
  <mergeCells count="9">
    <mergeCell ref="C54:D55"/>
    <mergeCell ref="E54:G54"/>
    <mergeCell ref="C56:C58"/>
    <mergeCell ref="D4:M4"/>
    <mergeCell ref="N4:W4"/>
    <mergeCell ref="D28:M28"/>
    <mergeCell ref="N28:W28"/>
    <mergeCell ref="C53:G53"/>
    <mergeCell ref="I53:J53"/>
  </mergeCells>
  <conditionalFormatting sqref="C6:C25">
    <cfRule type="colorScale" priority="14">
      <colorScale>
        <cfvo type="formula" val="&quot;High&quot;"/>
        <cfvo type="formula" val="&quot;Medium&quot;"/>
        <color rgb="FFFF7128"/>
        <color rgb="FFFFEF9C"/>
      </colorScale>
    </cfRule>
  </conditionalFormatting>
  <conditionalFormatting sqref="C7:C25">
    <cfRule type="containsText" dxfId="11" priority="11" operator="containsText" text="Critical">
      <formula>NOT(ISERROR(SEARCH("Critical",C7)))</formula>
    </cfRule>
    <cfRule type="containsText" dxfId="10" priority="12" operator="containsText" text="Medium">
      <formula>NOT(ISERROR(SEARCH("Medium",C7)))</formula>
    </cfRule>
    <cfRule type="containsText" dxfId="9" priority="13" operator="containsText" text="High">
      <formula>NOT(ISERROR(SEARCH("High",C7)))</formula>
    </cfRule>
  </conditionalFormatting>
  <conditionalFormatting sqref="C6">
    <cfRule type="containsText" dxfId="8" priority="8" operator="containsText" text="Critical">
      <formula>NOT(ISERROR(SEARCH("Critical",C6)))</formula>
    </cfRule>
    <cfRule type="containsText" dxfId="7" priority="9" operator="containsText" text="Medium">
      <formula>NOT(ISERROR(SEARCH("Medium",C6)))</formula>
    </cfRule>
    <cfRule type="containsText" dxfId="6" priority="10" operator="containsText" text="High">
      <formula>NOT(ISERROR(SEARCH("High",C6)))</formula>
    </cfRule>
  </conditionalFormatting>
  <conditionalFormatting sqref="C30:C49">
    <cfRule type="colorScale" priority="7">
      <colorScale>
        <cfvo type="formula" val="&quot;High&quot;"/>
        <cfvo type="formula" val="&quot;Medium&quot;"/>
        <color rgb="FFFF7128"/>
        <color rgb="FFFFEF9C"/>
      </colorScale>
    </cfRule>
  </conditionalFormatting>
  <conditionalFormatting sqref="C31:C49">
    <cfRule type="containsText" dxfId="5" priority="4" operator="containsText" text="Critical">
      <formula>NOT(ISERROR(SEARCH("Critical",C31)))</formula>
    </cfRule>
    <cfRule type="containsText" dxfId="4" priority="5" operator="containsText" text="Medium">
      <formula>NOT(ISERROR(SEARCH("Medium",C31)))</formula>
    </cfRule>
    <cfRule type="containsText" dxfId="3" priority="6" operator="containsText" text="High">
      <formula>NOT(ISERROR(SEARCH("High",C31)))</formula>
    </cfRule>
  </conditionalFormatting>
  <conditionalFormatting sqref="C30">
    <cfRule type="containsText" dxfId="2" priority="1" operator="containsText" text="Critical">
      <formula>NOT(ISERROR(SEARCH("Critical",C30)))</formula>
    </cfRule>
    <cfRule type="containsText" dxfId="1" priority="2" operator="containsText" text="Medium">
      <formula>NOT(ISERROR(SEARCH("Medium",C30)))</formula>
    </cfRule>
    <cfRule type="containsText" dxfId="0" priority="3" operator="containsText" text="High">
      <formula>NOT(ISERROR(SEARCH("High",C30)))</formula>
    </cfRule>
  </conditionalFormatting>
  <dataValidations count="13">
    <dataValidation type="list" allowBlank="1" showInputMessage="1" showErrorMessage="1" sqref="R18 R20 R42 R44">
      <formula1>FinancialDamage</formula1>
    </dataValidation>
    <dataValidation type="list" allowBlank="1" showInputMessage="1" showErrorMessage="1" sqref="Q6:Q25 Q30:Q49">
      <formula1>LossOfAccountability</formula1>
    </dataValidation>
    <dataValidation type="list" allowBlank="1" showInputMessage="1" showErrorMessage="1" sqref="P6:P25 P30:P49">
      <formula1>LossOfAvailability</formula1>
    </dataValidation>
    <dataValidation type="list" allowBlank="1" showInputMessage="1" showErrorMessage="1" sqref="O6:O25 O30:O49">
      <formula1>LossOfIntegrity</formula1>
    </dataValidation>
    <dataValidation type="list" allowBlank="1" showInputMessage="1" showErrorMessage="1" sqref="N6:N25 N30:N49">
      <formula1>LossOfConfidentiality</formula1>
    </dataValidation>
    <dataValidation type="list" allowBlank="1" showInputMessage="1" showErrorMessage="1" sqref="K6:K25 K30:K49">
      <formula1>IntrusionDetection</formula1>
    </dataValidation>
    <dataValidation type="list" allowBlank="1" showInputMessage="1" showErrorMessage="1" sqref="J6:J25 J30:J49">
      <formula1>Awareness</formula1>
    </dataValidation>
    <dataValidation type="list" allowBlank="1" showInputMessage="1" showErrorMessage="1" sqref="I6:I25 I30:I49">
      <formula1>EaseOfExploit</formula1>
    </dataValidation>
    <dataValidation type="list" allowBlank="1" showInputMessage="1" showErrorMessage="1" sqref="H6:H25 H30:H49">
      <formula1>EaseOfDiscovery</formula1>
    </dataValidation>
    <dataValidation type="list" allowBlank="1" showInputMessage="1" showErrorMessage="1" sqref="G6:G25 G30:G49">
      <formula1>Size</formula1>
    </dataValidation>
    <dataValidation type="list" allowBlank="1" showInputMessage="1" showErrorMessage="1" sqref="F6:F25 F30:F49">
      <formula1>Opportunity</formula1>
    </dataValidation>
    <dataValidation type="list" allowBlank="1" showInputMessage="1" showErrorMessage="1" sqref="E6:E25 E30:E49">
      <formula1>Motive</formula1>
    </dataValidation>
    <dataValidation type="list" allowBlank="1" showInputMessage="1" showErrorMessage="1" sqref="D6:D25 D30:D49">
      <formula1>SkillLevel</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pane xSplit="1" ySplit="1" topLeftCell="B2" activePane="bottomRight" state="frozen"/>
      <selection pane="topRight" activeCell="B1" sqref="B1"/>
      <selection pane="bottomLeft" activeCell="A2" sqref="A2"/>
      <selection pane="bottomRight" activeCell="C32" sqref="C32"/>
    </sheetView>
  </sheetViews>
  <sheetFormatPr baseColWidth="10" defaultColWidth="9.140625" defaultRowHeight="15" outlineLevelRow="1" x14ac:dyDescent="0.25"/>
  <cols>
    <col min="1" max="1" width="9.140625" style="77"/>
    <col min="2" max="4" width="17.28515625" style="77" customWidth="1"/>
    <col min="5" max="8" width="17.42578125" style="77" customWidth="1"/>
    <col min="9" max="18" width="17.7109375" style="77" customWidth="1"/>
    <col min="19" max="16384" width="9.140625" style="77"/>
  </cols>
  <sheetData>
    <row r="1" spans="1:17" s="71" customFormat="1" x14ac:dyDescent="0.25">
      <c r="A1" s="70"/>
      <c r="B1" s="70" t="s">
        <v>290</v>
      </c>
      <c r="C1" s="70" t="s">
        <v>270</v>
      </c>
      <c r="D1" s="70" t="s">
        <v>271</v>
      </c>
      <c r="E1" s="70" t="s">
        <v>272</v>
      </c>
      <c r="F1" s="70" t="s">
        <v>273</v>
      </c>
      <c r="G1" s="70" t="s">
        <v>274</v>
      </c>
      <c r="H1" s="70" t="s">
        <v>275</v>
      </c>
      <c r="I1" s="70" t="s">
        <v>276</v>
      </c>
      <c r="J1" s="70" t="s">
        <v>280</v>
      </c>
      <c r="K1" s="70" t="s">
        <v>281</v>
      </c>
      <c r="L1" s="70" t="s">
        <v>282</v>
      </c>
      <c r="M1" s="70" t="s">
        <v>283</v>
      </c>
      <c r="N1" s="70" t="s">
        <v>284</v>
      </c>
      <c r="O1" s="70" t="s">
        <v>285</v>
      </c>
      <c r="P1" s="70" t="s">
        <v>286</v>
      </c>
      <c r="Q1" s="70" t="s">
        <v>287</v>
      </c>
    </row>
    <row r="2" spans="1:17" s="74" customFormat="1" ht="36.75" x14ac:dyDescent="0.25">
      <c r="A2" s="72">
        <v>0</v>
      </c>
      <c r="B2" s="73"/>
      <c r="C2" s="73"/>
      <c r="D2" s="73" t="s">
        <v>291</v>
      </c>
      <c r="E2" s="73"/>
      <c r="F2" s="73"/>
      <c r="G2" s="73"/>
      <c r="H2" s="73"/>
      <c r="I2" s="73"/>
      <c r="J2" s="73"/>
      <c r="K2" s="73"/>
      <c r="L2" s="73"/>
      <c r="M2" s="73"/>
      <c r="N2" s="73"/>
      <c r="O2" s="73"/>
      <c r="P2" s="73"/>
      <c r="Q2" s="73"/>
    </row>
    <row r="3" spans="1:17" s="74" customFormat="1" ht="24.75" x14ac:dyDescent="0.25">
      <c r="A3" s="72">
        <f>A2+1</f>
        <v>1</v>
      </c>
      <c r="B3" s="73" t="s">
        <v>292</v>
      </c>
      <c r="C3" s="73" t="s">
        <v>293</v>
      </c>
      <c r="D3" s="73"/>
      <c r="E3" s="73"/>
      <c r="F3" s="73" t="s">
        <v>294</v>
      </c>
      <c r="G3" s="73" t="s">
        <v>295</v>
      </c>
      <c r="H3" s="73" t="s">
        <v>296</v>
      </c>
      <c r="I3" s="73" t="s">
        <v>297</v>
      </c>
      <c r="J3" s="73"/>
      <c r="K3" s="73" t="s">
        <v>298</v>
      </c>
      <c r="L3" s="73" t="s">
        <v>299</v>
      </c>
      <c r="M3" s="73" t="s">
        <v>300</v>
      </c>
      <c r="N3" s="73" t="s">
        <v>301</v>
      </c>
      <c r="O3" s="73" t="s">
        <v>302</v>
      </c>
      <c r="P3" s="73"/>
      <c r="Q3" s="73"/>
    </row>
    <row r="4" spans="1:17" s="74" customFormat="1" ht="36.75" x14ac:dyDescent="0.25">
      <c r="A4" s="72">
        <f t="shared" ref="A4:A10" si="0">A3+1</f>
        <v>2</v>
      </c>
      <c r="B4" s="73"/>
      <c r="C4" s="73"/>
      <c r="D4" s="73"/>
      <c r="E4" s="73" t="s">
        <v>303</v>
      </c>
      <c r="F4" s="73"/>
      <c r="G4" s="73"/>
      <c r="H4" s="73"/>
      <c r="I4" s="73"/>
      <c r="J4" s="73" t="s">
        <v>304</v>
      </c>
      <c r="K4" s="73"/>
      <c r="L4" s="73"/>
      <c r="M4" s="73"/>
      <c r="N4" s="73"/>
      <c r="O4" s="73"/>
      <c r="P4" s="73" t="s">
        <v>305</v>
      </c>
      <c r="Q4" s="73"/>
    </row>
    <row r="5" spans="1:17" s="74" customFormat="1" ht="24.75" x14ac:dyDescent="0.25">
      <c r="A5" s="72">
        <f t="shared" si="0"/>
        <v>3</v>
      </c>
      <c r="B5" s="73" t="s">
        <v>306</v>
      </c>
      <c r="C5" s="73"/>
      <c r="D5" s="73"/>
      <c r="E5" s="73"/>
      <c r="F5" s="73" t="s">
        <v>307</v>
      </c>
      <c r="G5" s="73" t="s">
        <v>307</v>
      </c>
      <c r="H5" s="73"/>
      <c r="I5" s="73" t="s">
        <v>308</v>
      </c>
      <c r="J5" s="73"/>
      <c r="K5" s="73" t="s">
        <v>309</v>
      </c>
      <c r="L5" s="73"/>
      <c r="M5" s="73"/>
      <c r="N5" s="73" t="s">
        <v>310</v>
      </c>
      <c r="O5" s="73"/>
      <c r="P5" s="73"/>
      <c r="Q5" s="73" t="s">
        <v>311</v>
      </c>
    </row>
    <row r="6" spans="1:17" s="74" customFormat="1" ht="48.75" x14ac:dyDescent="0.25">
      <c r="A6" s="72">
        <f t="shared" si="0"/>
        <v>4</v>
      </c>
      <c r="B6" s="73"/>
      <c r="C6" s="73" t="s">
        <v>312</v>
      </c>
      <c r="D6" s="73" t="s">
        <v>313</v>
      </c>
      <c r="E6" s="73" t="s">
        <v>314</v>
      </c>
      <c r="F6" s="73"/>
      <c r="G6" s="73"/>
      <c r="H6" s="73" t="s">
        <v>315</v>
      </c>
      <c r="I6" s="73"/>
      <c r="J6" s="73" t="s">
        <v>316</v>
      </c>
      <c r="K6" s="73"/>
      <c r="L6" s="73"/>
      <c r="M6" s="73"/>
      <c r="N6" s="73"/>
      <c r="O6" s="73" t="s">
        <v>317</v>
      </c>
      <c r="P6" s="73"/>
      <c r="Q6" s="73"/>
    </row>
    <row r="7" spans="1:17" s="74" customFormat="1" ht="48.75" x14ac:dyDescent="0.25">
      <c r="A7" s="72">
        <f t="shared" si="0"/>
        <v>5</v>
      </c>
      <c r="B7" s="73" t="s">
        <v>318</v>
      </c>
      <c r="C7" s="73"/>
      <c r="D7" s="73"/>
      <c r="E7" s="73" t="s">
        <v>319</v>
      </c>
      <c r="F7" s="73"/>
      <c r="G7" s="73" t="s">
        <v>320</v>
      </c>
      <c r="H7" s="73"/>
      <c r="I7" s="73"/>
      <c r="J7" s="73" t="s">
        <v>321</v>
      </c>
      <c r="K7" s="73" t="s">
        <v>322</v>
      </c>
      <c r="L7" s="73" t="s">
        <v>323</v>
      </c>
      <c r="M7" s="73"/>
      <c r="N7" s="73"/>
      <c r="O7" s="73" t="s">
        <v>324</v>
      </c>
      <c r="P7" s="73" t="s">
        <v>325</v>
      </c>
      <c r="Q7" s="73" t="s">
        <v>326</v>
      </c>
    </row>
    <row r="8" spans="1:17" s="74" customFormat="1" ht="24.75" x14ac:dyDescent="0.25">
      <c r="A8" s="72">
        <f t="shared" si="0"/>
        <v>6</v>
      </c>
      <c r="B8" s="73" t="s">
        <v>327</v>
      </c>
      <c r="C8" s="73"/>
      <c r="D8" s="73"/>
      <c r="E8" s="73" t="s">
        <v>328</v>
      </c>
      <c r="F8" s="73"/>
      <c r="G8" s="73"/>
      <c r="H8" s="73" t="s">
        <v>329</v>
      </c>
      <c r="I8" s="73"/>
      <c r="J8" s="73"/>
      <c r="K8" s="73"/>
      <c r="L8" s="73"/>
      <c r="M8" s="73"/>
      <c r="N8" s="73"/>
      <c r="O8" s="73"/>
      <c r="P8" s="73"/>
      <c r="Q8" s="73"/>
    </row>
    <row r="9" spans="1:17" s="74" customFormat="1" ht="24.75" x14ac:dyDescent="0.25">
      <c r="A9" s="72">
        <f t="shared" si="0"/>
        <v>7</v>
      </c>
      <c r="B9" s="73"/>
      <c r="C9" s="73"/>
      <c r="D9" s="73" t="s">
        <v>330</v>
      </c>
      <c r="E9" s="73"/>
      <c r="F9" s="73" t="s">
        <v>320</v>
      </c>
      <c r="G9" s="73"/>
      <c r="H9" s="73"/>
      <c r="I9" s="73"/>
      <c r="J9" s="73"/>
      <c r="K9" s="73" t="s">
        <v>331</v>
      </c>
      <c r="L9" s="73" t="s">
        <v>332</v>
      </c>
      <c r="M9" s="73" t="s">
        <v>333</v>
      </c>
      <c r="N9" s="73" t="s">
        <v>334</v>
      </c>
      <c r="O9" s="73"/>
      <c r="P9" s="73" t="s">
        <v>335</v>
      </c>
      <c r="Q9" s="73" t="s">
        <v>336</v>
      </c>
    </row>
    <row r="10" spans="1:17" s="74" customFormat="1" ht="24.75" x14ac:dyDescent="0.25">
      <c r="A10" s="72">
        <f t="shared" si="0"/>
        <v>8</v>
      </c>
      <c r="B10" s="73"/>
      <c r="C10" s="73"/>
      <c r="D10" s="73"/>
      <c r="E10" s="73"/>
      <c r="F10" s="73"/>
      <c r="G10" s="73"/>
      <c r="H10" s="73"/>
      <c r="I10" s="73" t="s">
        <v>337</v>
      </c>
      <c r="J10" s="73"/>
      <c r="K10" s="73"/>
      <c r="L10" s="73"/>
      <c r="M10" s="73"/>
      <c r="N10" s="73"/>
      <c r="O10" s="73"/>
      <c r="P10" s="73"/>
      <c r="Q10" s="73"/>
    </row>
    <row r="11" spans="1:17" s="74" customFormat="1" ht="24.75" x14ac:dyDescent="0.25">
      <c r="A11" s="72">
        <f>A10+1</f>
        <v>9</v>
      </c>
      <c r="B11" s="73" t="s">
        <v>338</v>
      </c>
      <c r="C11" s="73" t="s">
        <v>339</v>
      </c>
      <c r="D11" s="73" t="s">
        <v>340</v>
      </c>
      <c r="E11" s="73" t="s">
        <v>341</v>
      </c>
      <c r="F11" s="73" t="s">
        <v>342</v>
      </c>
      <c r="G11" s="73" t="s">
        <v>342</v>
      </c>
      <c r="H11" s="73" t="s">
        <v>343</v>
      </c>
      <c r="I11" s="73" t="s">
        <v>344</v>
      </c>
      <c r="J11" s="73" t="s">
        <v>345</v>
      </c>
      <c r="K11" s="73" t="s">
        <v>346</v>
      </c>
      <c r="L11" s="73" t="s">
        <v>347</v>
      </c>
      <c r="M11" s="73" t="s">
        <v>348</v>
      </c>
      <c r="N11" s="73" t="s">
        <v>349</v>
      </c>
      <c r="O11" s="73" t="s">
        <v>350</v>
      </c>
      <c r="P11" s="73"/>
      <c r="Q11" s="73" t="s">
        <v>351</v>
      </c>
    </row>
    <row r="12" spans="1:17" s="74" customFormat="1" ht="7.15" customHeight="1" x14ac:dyDescent="0.25">
      <c r="A12" s="75"/>
      <c r="B12" s="76"/>
      <c r="C12" s="76"/>
      <c r="D12" s="76"/>
      <c r="E12" s="76"/>
      <c r="F12" s="76"/>
      <c r="G12" s="76"/>
      <c r="H12" s="76"/>
      <c r="I12" s="76"/>
      <c r="J12" s="76"/>
      <c r="K12" s="76"/>
      <c r="L12" s="76"/>
      <c r="M12" s="76"/>
      <c r="N12" s="76"/>
      <c r="O12" s="76"/>
      <c r="P12" s="76"/>
      <c r="Q12" s="76"/>
    </row>
    <row r="13" spans="1:17" x14ac:dyDescent="0.25">
      <c r="B13" s="74"/>
      <c r="C13" s="74"/>
      <c r="D13" s="74"/>
      <c r="E13" s="74"/>
      <c r="F13" s="74"/>
      <c r="G13" s="74"/>
      <c r="H13" s="74"/>
      <c r="I13" s="74"/>
    </row>
    <row r="14" spans="1:17" hidden="1" outlineLevel="1" x14ac:dyDescent="0.25">
      <c r="A14" s="77" t="s">
        <v>352</v>
      </c>
      <c r="B14" s="74"/>
      <c r="C14" s="74"/>
      <c r="D14" s="74"/>
      <c r="E14" s="74"/>
      <c r="F14" s="74"/>
      <c r="G14" s="74"/>
      <c r="H14" s="74"/>
      <c r="I14" s="74"/>
    </row>
    <row r="15" spans="1:17" ht="36.75" hidden="1" outlineLevel="1" x14ac:dyDescent="0.25">
      <c r="B15" s="74" t="str">
        <f>CONCATENATE($A2," - ",B2)</f>
        <v xml:space="preserve">0 - </v>
      </c>
      <c r="C15" s="74" t="str">
        <f t="shared" ref="C15:Q24" si="1">CONCATENATE($A2," - ",C2)</f>
        <v xml:space="preserve">0 - </v>
      </c>
      <c r="D15" s="74" t="str">
        <f t="shared" si="1"/>
        <v>0 - Full access or expensive resources required</v>
      </c>
      <c r="E15" s="74" t="str">
        <f t="shared" si="1"/>
        <v xml:space="preserve">0 - </v>
      </c>
      <c r="F15" s="74" t="str">
        <f t="shared" si="1"/>
        <v xml:space="preserve">0 - </v>
      </c>
      <c r="G15" s="74" t="str">
        <f t="shared" si="1"/>
        <v xml:space="preserve">0 - </v>
      </c>
      <c r="H15" s="74" t="str">
        <f t="shared" si="1"/>
        <v xml:space="preserve">0 - </v>
      </c>
      <c r="I15" s="74" t="str">
        <f t="shared" si="1"/>
        <v xml:space="preserve">0 - </v>
      </c>
      <c r="J15" s="74" t="str">
        <f t="shared" si="1"/>
        <v xml:space="preserve">0 - </v>
      </c>
      <c r="K15" s="74" t="str">
        <f t="shared" si="1"/>
        <v xml:space="preserve">0 - </v>
      </c>
      <c r="L15" s="74" t="str">
        <f t="shared" si="1"/>
        <v xml:space="preserve">0 - </v>
      </c>
      <c r="M15" s="74" t="str">
        <f t="shared" si="1"/>
        <v xml:space="preserve">0 - </v>
      </c>
      <c r="N15" s="74" t="str">
        <f t="shared" si="1"/>
        <v xml:space="preserve">0 - </v>
      </c>
      <c r="O15" s="74" t="str">
        <f t="shared" si="1"/>
        <v xml:space="preserve">0 - </v>
      </c>
      <c r="P15" s="74" t="str">
        <f t="shared" si="1"/>
        <v xml:space="preserve">0 - </v>
      </c>
      <c r="Q15" s="74" t="str">
        <f t="shared" si="1"/>
        <v xml:space="preserve">0 - </v>
      </c>
    </row>
    <row r="16" spans="1:17" ht="36.75" hidden="1" outlineLevel="1" x14ac:dyDescent="0.25">
      <c r="B16" s="74" t="str">
        <f t="shared" ref="B16:E24" si="2">CONCATENATE($A3," - ",B3)</f>
        <v>1 -  No technical skills</v>
      </c>
      <c r="C16" s="74" t="str">
        <f t="shared" si="2"/>
        <v>1 - Low or no reward</v>
      </c>
      <c r="D16" s="74" t="str">
        <f t="shared" si="2"/>
        <v xml:space="preserve">1 - </v>
      </c>
      <c r="E16" s="74" t="str">
        <f t="shared" si="2"/>
        <v xml:space="preserve">1 - </v>
      </c>
      <c r="F16" s="74" t="str">
        <f t="shared" si="1"/>
        <v>1 - Practically impossible</v>
      </c>
      <c r="G16" s="74" t="str">
        <f t="shared" si="1"/>
        <v>1 - Theoretical</v>
      </c>
      <c r="H16" s="74" t="str">
        <f t="shared" si="1"/>
        <v>1 - Unknown</v>
      </c>
      <c r="I16" s="74" t="str">
        <f t="shared" si="1"/>
        <v>1 - Active detection in application</v>
      </c>
      <c r="J16" s="74" t="str">
        <f t="shared" si="1"/>
        <v xml:space="preserve">1 - </v>
      </c>
      <c r="K16" s="74" t="str">
        <f t="shared" si="1"/>
        <v>1 - Minimal slightly corrupt data</v>
      </c>
      <c r="L16" s="74" t="str">
        <f t="shared" si="1"/>
        <v>1 - Minimal secondary services interrupted</v>
      </c>
      <c r="M16" s="74" t="str">
        <f t="shared" si="1"/>
        <v>1 - Fully traceable</v>
      </c>
      <c r="N16" s="74" t="str">
        <f t="shared" si="1"/>
        <v>1 - Less than the cost to fix the vulnerability</v>
      </c>
      <c r="O16" s="74" t="str">
        <f t="shared" si="1"/>
        <v>1 - Minimal damage</v>
      </c>
      <c r="P16" s="74" t="str">
        <f t="shared" si="1"/>
        <v xml:space="preserve">1 - </v>
      </c>
      <c r="Q16" s="74" t="str">
        <f t="shared" si="1"/>
        <v xml:space="preserve">1 - </v>
      </c>
    </row>
    <row r="17" spans="2:17" ht="36.75" hidden="1" outlineLevel="1" x14ac:dyDescent="0.25">
      <c r="B17" s="74" t="str">
        <f t="shared" si="2"/>
        <v xml:space="preserve">2 - </v>
      </c>
      <c r="C17" s="74" t="str">
        <f t="shared" si="2"/>
        <v xml:space="preserve">2 - </v>
      </c>
      <c r="D17" s="74" t="str">
        <f t="shared" si="2"/>
        <v xml:space="preserve">2 - </v>
      </c>
      <c r="E17" s="74" t="str">
        <f t="shared" si="2"/>
        <v>2 - Developers, system administrators</v>
      </c>
      <c r="F17" s="74" t="str">
        <f t="shared" si="1"/>
        <v xml:space="preserve">2 - </v>
      </c>
      <c r="G17" s="74" t="str">
        <f t="shared" si="1"/>
        <v xml:space="preserve">2 - </v>
      </c>
      <c r="H17" s="74" t="str">
        <f t="shared" si="1"/>
        <v xml:space="preserve">2 - </v>
      </c>
      <c r="I17" s="74" t="str">
        <f t="shared" si="1"/>
        <v xml:space="preserve">2 - </v>
      </c>
      <c r="J17" s="74" t="str">
        <f t="shared" si="1"/>
        <v>2 - Minimal non-sensitive data disclosed</v>
      </c>
      <c r="K17" s="74" t="str">
        <f t="shared" si="1"/>
        <v xml:space="preserve">2 - </v>
      </c>
      <c r="L17" s="74" t="str">
        <f t="shared" si="1"/>
        <v xml:space="preserve">2 - </v>
      </c>
      <c r="M17" s="74" t="str">
        <f t="shared" si="1"/>
        <v xml:space="preserve">2 - </v>
      </c>
      <c r="N17" s="74" t="str">
        <f t="shared" si="1"/>
        <v xml:space="preserve">2 - </v>
      </c>
      <c r="O17" s="74" t="str">
        <f t="shared" si="1"/>
        <v xml:space="preserve">2 - </v>
      </c>
      <c r="P17" s="74" t="str">
        <f t="shared" si="1"/>
        <v>2 - Minor violation</v>
      </c>
      <c r="Q17" s="74" t="str">
        <f t="shared" si="1"/>
        <v xml:space="preserve">2 - </v>
      </c>
    </row>
    <row r="18" spans="2:17" ht="36.75" hidden="1" outlineLevel="1" x14ac:dyDescent="0.25">
      <c r="B18" s="74" t="str">
        <f t="shared" si="2"/>
        <v>3 - Some technical skills</v>
      </c>
      <c r="C18" s="74" t="str">
        <f t="shared" si="2"/>
        <v xml:space="preserve">3 - </v>
      </c>
      <c r="D18" s="74" t="str">
        <f t="shared" si="2"/>
        <v xml:space="preserve">3 - </v>
      </c>
      <c r="E18" s="74" t="str">
        <f t="shared" si="2"/>
        <v xml:space="preserve">3 - </v>
      </c>
      <c r="F18" s="74" t="str">
        <f t="shared" si="1"/>
        <v>3 - Difficult</v>
      </c>
      <c r="G18" s="74" t="str">
        <f t="shared" si="1"/>
        <v>3 - Difficult</v>
      </c>
      <c r="H18" s="74" t="str">
        <f t="shared" si="1"/>
        <v xml:space="preserve">3 - </v>
      </c>
      <c r="I18" s="74" t="str">
        <f t="shared" si="1"/>
        <v>3 - Logged and reviewed</v>
      </c>
      <c r="J18" s="74" t="str">
        <f t="shared" si="1"/>
        <v xml:space="preserve">3 - </v>
      </c>
      <c r="K18" s="74" t="str">
        <f t="shared" si="1"/>
        <v>3 -  Minimal seriously corrupt data</v>
      </c>
      <c r="L18" s="74" t="str">
        <f t="shared" si="1"/>
        <v xml:space="preserve">3 - </v>
      </c>
      <c r="M18" s="74" t="str">
        <f t="shared" si="1"/>
        <v xml:space="preserve">3 - </v>
      </c>
      <c r="N18" s="74" t="str">
        <f t="shared" si="1"/>
        <v>3 - Minor effect on annual profit</v>
      </c>
      <c r="O18" s="74" t="str">
        <f t="shared" si="1"/>
        <v xml:space="preserve">3 - </v>
      </c>
      <c r="P18" s="74" t="str">
        <f t="shared" si="1"/>
        <v xml:space="preserve">3 - </v>
      </c>
      <c r="Q18" s="74" t="str">
        <f t="shared" si="1"/>
        <v>3 - One individual</v>
      </c>
    </row>
    <row r="19" spans="2:17" ht="60.75" hidden="1" outlineLevel="1" x14ac:dyDescent="0.25">
      <c r="B19" s="74" t="str">
        <f t="shared" si="2"/>
        <v xml:space="preserve">4 - </v>
      </c>
      <c r="C19" s="74" t="str">
        <f t="shared" si="2"/>
        <v>4 - Possible reward</v>
      </c>
      <c r="D19" s="74" t="str">
        <f t="shared" si="2"/>
        <v>4 - Special access or resources required</v>
      </c>
      <c r="E19" s="74" t="str">
        <f t="shared" si="2"/>
        <v>4 - Intranet users</v>
      </c>
      <c r="F19" s="74" t="str">
        <f t="shared" si="1"/>
        <v xml:space="preserve">4 - </v>
      </c>
      <c r="G19" s="74" t="str">
        <f t="shared" si="1"/>
        <v xml:space="preserve">4 - </v>
      </c>
      <c r="H19" s="74" t="str">
        <f t="shared" si="1"/>
        <v>4 - Hidden</v>
      </c>
      <c r="I19" s="74" t="str">
        <f t="shared" si="1"/>
        <v xml:space="preserve">4 - </v>
      </c>
      <c r="J19" s="74" t="str">
        <f t="shared" si="1"/>
        <v>4 - Minimal critical data disclosed, extensive non-sensitive data disclosed</v>
      </c>
      <c r="K19" s="74" t="str">
        <f t="shared" si="1"/>
        <v xml:space="preserve">4 - </v>
      </c>
      <c r="L19" s="74" t="str">
        <f t="shared" si="1"/>
        <v xml:space="preserve">4 - </v>
      </c>
      <c r="M19" s="74" t="str">
        <f t="shared" si="1"/>
        <v xml:space="preserve">4 - </v>
      </c>
      <c r="N19" s="74" t="str">
        <f t="shared" si="1"/>
        <v xml:space="preserve">4 - </v>
      </c>
      <c r="O19" s="74" t="str">
        <f t="shared" si="1"/>
        <v>4 - Loss of major accounts</v>
      </c>
      <c r="P19" s="74" t="str">
        <f t="shared" si="1"/>
        <v xml:space="preserve">4 - </v>
      </c>
      <c r="Q19" s="74" t="str">
        <f t="shared" si="1"/>
        <v xml:space="preserve">4 - </v>
      </c>
    </row>
    <row r="20" spans="2:17" ht="48.75" hidden="1" outlineLevel="1" x14ac:dyDescent="0.25">
      <c r="B20" s="74" t="str">
        <f t="shared" si="2"/>
        <v>5 - Advanced computer user</v>
      </c>
      <c r="C20" s="74" t="str">
        <f t="shared" si="2"/>
        <v xml:space="preserve">5 - </v>
      </c>
      <c r="D20" s="74" t="str">
        <f t="shared" si="2"/>
        <v xml:space="preserve">5 - </v>
      </c>
      <c r="E20" s="74" t="str">
        <f t="shared" si="2"/>
        <v>5 - Partners</v>
      </c>
      <c r="F20" s="74" t="str">
        <f t="shared" si="1"/>
        <v xml:space="preserve">5 - </v>
      </c>
      <c r="G20" s="74" t="str">
        <f t="shared" si="1"/>
        <v>5 - Easy</v>
      </c>
      <c r="H20" s="74" t="str">
        <f t="shared" si="1"/>
        <v xml:space="preserve">5 - </v>
      </c>
      <c r="I20" s="74" t="str">
        <f t="shared" si="1"/>
        <v xml:space="preserve">5 - </v>
      </c>
      <c r="J20" s="74" t="str">
        <f t="shared" si="1"/>
        <v>5 - Extensive critical data disclosed</v>
      </c>
      <c r="K20" s="74" t="str">
        <f t="shared" si="1"/>
        <v>5 - Extensive slightly corrupt data</v>
      </c>
      <c r="L20" s="74" t="str">
        <f t="shared" si="1"/>
        <v>5 - Minimal primary services interrupted, extensive secondary services interrupted</v>
      </c>
      <c r="M20" s="74" t="str">
        <f t="shared" si="1"/>
        <v xml:space="preserve">5 - </v>
      </c>
      <c r="N20" s="74" t="str">
        <f t="shared" si="1"/>
        <v xml:space="preserve">5 - </v>
      </c>
      <c r="O20" s="74" t="str">
        <f t="shared" si="1"/>
        <v>5 - Loss of goodwill</v>
      </c>
      <c r="P20" s="74" t="str">
        <f t="shared" si="1"/>
        <v>5 - Clear violation</v>
      </c>
      <c r="Q20" s="74" t="str">
        <f t="shared" si="1"/>
        <v>5 - Hundreds of people</v>
      </c>
    </row>
    <row r="21" spans="2:17" ht="24.75" hidden="1" outlineLevel="1" x14ac:dyDescent="0.25">
      <c r="B21" s="74" t="str">
        <f t="shared" si="2"/>
        <v>6 - Network and programming skills</v>
      </c>
      <c r="C21" s="74" t="str">
        <f t="shared" si="2"/>
        <v xml:space="preserve">6 - </v>
      </c>
      <c r="D21" s="74" t="str">
        <f t="shared" si="2"/>
        <v xml:space="preserve">6 - </v>
      </c>
      <c r="E21" s="74" t="str">
        <f t="shared" si="2"/>
        <v>6 - Authenticated users</v>
      </c>
      <c r="F21" s="74" t="str">
        <f t="shared" si="1"/>
        <v xml:space="preserve">6 - </v>
      </c>
      <c r="G21" s="74" t="str">
        <f t="shared" si="1"/>
        <v xml:space="preserve">6 - </v>
      </c>
      <c r="H21" s="74" t="str">
        <f t="shared" si="1"/>
        <v>6 - Obvious</v>
      </c>
      <c r="I21" s="74" t="str">
        <f t="shared" si="1"/>
        <v xml:space="preserve">6 - </v>
      </c>
      <c r="J21" s="74" t="str">
        <f t="shared" si="1"/>
        <v xml:space="preserve">6 - </v>
      </c>
      <c r="K21" s="74" t="str">
        <f t="shared" si="1"/>
        <v xml:space="preserve">6 - </v>
      </c>
      <c r="L21" s="74" t="str">
        <f t="shared" si="1"/>
        <v xml:space="preserve">6 - </v>
      </c>
      <c r="M21" s="74" t="str">
        <f t="shared" si="1"/>
        <v xml:space="preserve">6 - </v>
      </c>
      <c r="N21" s="74" t="str">
        <f t="shared" si="1"/>
        <v xml:space="preserve">6 - </v>
      </c>
      <c r="O21" s="74" t="str">
        <f t="shared" si="1"/>
        <v xml:space="preserve">6 - </v>
      </c>
      <c r="P21" s="74" t="str">
        <f t="shared" si="1"/>
        <v xml:space="preserve">6 - </v>
      </c>
      <c r="Q21" s="74" t="str">
        <f t="shared" si="1"/>
        <v xml:space="preserve">6 - </v>
      </c>
    </row>
    <row r="22" spans="2:17" ht="36.75" hidden="1" outlineLevel="1" x14ac:dyDescent="0.25">
      <c r="B22" s="74" t="str">
        <f t="shared" si="2"/>
        <v xml:space="preserve">7 - </v>
      </c>
      <c r="C22" s="74" t="str">
        <f t="shared" si="2"/>
        <v xml:space="preserve">7 - </v>
      </c>
      <c r="D22" s="74" t="str">
        <f t="shared" si="2"/>
        <v>7 - Some access or resources required</v>
      </c>
      <c r="E22" s="74" t="str">
        <f t="shared" si="2"/>
        <v xml:space="preserve">7 - </v>
      </c>
      <c r="F22" s="74" t="str">
        <f t="shared" si="1"/>
        <v>7 - Easy</v>
      </c>
      <c r="G22" s="74" t="str">
        <f t="shared" si="1"/>
        <v xml:space="preserve">7 - </v>
      </c>
      <c r="H22" s="74" t="str">
        <f t="shared" si="1"/>
        <v xml:space="preserve">7 - </v>
      </c>
      <c r="I22" s="74" t="str">
        <f t="shared" si="1"/>
        <v xml:space="preserve">7 - </v>
      </c>
      <c r="J22" s="74" t="str">
        <f t="shared" si="1"/>
        <v xml:space="preserve">7 - </v>
      </c>
      <c r="K22" s="74" t="str">
        <f t="shared" si="1"/>
        <v>7 - Extensive seriously corrupt data</v>
      </c>
      <c r="L22" s="74" t="str">
        <f t="shared" si="1"/>
        <v>7 - Extensive primary services interrupted</v>
      </c>
      <c r="M22" s="74" t="str">
        <f t="shared" si="1"/>
        <v>7 - Possibly traceable</v>
      </c>
      <c r="N22" s="74" t="str">
        <f t="shared" si="1"/>
        <v>7 - Significant effect on annual profit</v>
      </c>
      <c r="O22" s="74" t="str">
        <f t="shared" si="1"/>
        <v xml:space="preserve">7 - </v>
      </c>
      <c r="P22" s="74" t="str">
        <f t="shared" si="1"/>
        <v>7 - High profile violation</v>
      </c>
      <c r="Q22" s="74" t="str">
        <f t="shared" si="1"/>
        <v>7 - Thousands of people</v>
      </c>
    </row>
    <row r="23" spans="2:17" ht="24.75" hidden="1" outlineLevel="1" x14ac:dyDescent="0.25">
      <c r="B23" s="74" t="str">
        <f t="shared" si="2"/>
        <v xml:space="preserve">8 - </v>
      </c>
      <c r="C23" s="74" t="str">
        <f t="shared" si="2"/>
        <v xml:space="preserve">8 - </v>
      </c>
      <c r="D23" s="74" t="str">
        <f t="shared" si="2"/>
        <v xml:space="preserve">8 - </v>
      </c>
      <c r="E23" s="74" t="str">
        <f t="shared" si="2"/>
        <v xml:space="preserve">8 - </v>
      </c>
      <c r="F23" s="74" t="str">
        <f t="shared" si="1"/>
        <v xml:space="preserve">8 - </v>
      </c>
      <c r="G23" s="74" t="str">
        <f t="shared" si="1"/>
        <v xml:space="preserve">8 - </v>
      </c>
      <c r="H23" s="74" t="str">
        <f t="shared" si="1"/>
        <v xml:space="preserve">8 - </v>
      </c>
      <c r="I23" s="74" t="str">
        <f t="shared" si="1"/>
        <v>8 - Logged without review</v>
      </c>
      <c r="J23" s="74" t="str">
        <f t="shared" si="1"/>
        <v xml:space="preserve">8 - </v>
      </c>
      <c r="K23" s="74" t="str">
        <f t="shared" si="1"/>
        <v xml:space="preserve">8 - </v>
      </c>
      <c r="L23" s="74" t="str">
        <f t="shared" si="1"/>
        <v xml:space="preserve">8 - </v>
      </c>
      <c r="M23" s="74" t="str">
        <f t="shared" si="1"/>
        <v xml:space="preserve">8 - </v>
      </c>
      <c r="N23" s="74" t="str">
        <f t="shared" si="1"/>
        <v xml:space="preserve">8 - </v>
      </c>
      <c r="O23" s="74" t="str">
        <f t="shared" si="1"/>
        <v xml:space="preserve">8 - </v>
      </c>
      <c r="P23" s="74" t="str">
        <f t="shared" si="1"/>
        <v xml:space="preserve">8 - </v>
      </c>
      <c r="Q23" s="74" t="str">
        <f t="shared" si="1"/>
        <v xml:space="preserve">8 - </v>
      </c>
    </row>
    <row r="24" spans="2:17" ht="24.75" hidden="1" outlineLevel="1" x14ac:dyDescent="0.25">
      <c r="B24" s="74" t="str">
        <f t="shared" si="2"/>
        <v>9 - Security penetration skills</v>
      </c>
      <c r="C24" s="74" t="str">
        <f t="shared" si="2"/>
        <v>9 - High reward</v>
      </c>
      <c r="D24" s="74" t="str">
        <f t="shared" si="2"/>
        <v>9 - No access or resources required</v>
      </c>
      <c r="E24" s="74" t="str">
        <f t="shared" si="2"/>
        <v>9 - Anonymous Internet users</v>
      </c>
      <c r="F24" s="74" t="str">
        <f t="shared" si="1"/>
        <v>9 - Automated tools available</v>
      </c>
      <c r="G24" s="74" t="str">
        <f t="shared" si="1"/>
        <v>9 - Automated tools available</v>
      </c>
      <c r="H24" s="74" t="str">
        <f t="shared" si="1"/>
        <v>9 - Public knowledge</v>
      </c>
      <c r="I24" s="74" t="str">
        <f t="shared" si="1"/>
        <v>9 - Not logged</v>
      </c>
      <c r="J24" s="74" t="str">
        <f t="shared" si="1"/>
        <v>9 - All data disclosed</v>
      </c>
      <c r="K24" s="74" t="str">
        <f t="shared" si="1"/>
        <v>9 - All data totally corrupt</v>
      </c>
      <c r="L24" s="74" t="str">
        <f t="shared" si="1"/>
        <v>9 - All services completely lost</v>
      </c>
      <c r="M24" s="74" t="str">
        <f t="shared" si="1"/>
        <v>9 - Completely anonymous</v>
      </c>
      <c r="N24" s="74" t="str">
        <f t="shared" si="1"/>
        <v>9 - Bankruptcy</v>
      </c>
      <c r="O24" s="74" t="str">
        <f t="shared" si="1"/>
        <v>9 - Brand damage</v>
      </c>
      <c r="P24" s="74" t="str">
        <f t="shared" si="1"/>
        <v xml:space="preserve">9 - </v>
      </c>
      <c r="Q24" s="74" t="str">
        <f t="shared" si="1"/>
        <v>9 - Millions of people</v>
      </c>
    </row>
    <row r="25" spans="2:17" collapsed="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7" sqref="A7"/>
    </sheetView>
  </sheetViews>
  <sheetFormatPr baseColWidth="10" defaultColWidth="9.140625" defaultRowHeight="15" x14ac:dyDescent="0.25"/>
  <sheetData>
    <row r="1" spans="1:1" ht="26.25" x14ac:dyDescent="0.4">
      <c r="A1" s="1" t="s">
        <v>408</v>
      </c>
    </row>
    <row r="2" spans="1:1" x14ac:dyDescent="0.25">
      <c r="A2" t="s">
        <v>409</v>
      </c>
    </row>
    <row r="3" spans="1:1" x14ac:dyDescent="0.25">
      <c r="A3" t="s">
        <v>410</v>
      </c>
    </row>
    <row r="5" spans="1:1" x14ac:dyDescent="0.25">
      <c r="A5" t="s">
        <v>415</v>
      </c>
    </row>
    <row r="7" spans="1:1" ht="26.25" x14ac:dyDescent="0.4">
      <c r="A7" s="1" t="s">
        <v>406</v>
      </c>
    </row>
    <row r="8" spans="1:1" x14ac:dyDescent="0.25">
      <c r="A8" t="s">
        <v>413</v>
      </c>
    </row>
    <row r="10" spans="1:1" x14ac:dyDescent="0.25">
      <c r="A10" t="s">
        <v>416</v>
      </c>
    </row>
    <row r="11" spans="1:1" x14ac:dyDescent="0.25">
      <c r="A11" t="s">
        <v>417</v>
      </c>
    </row>
    <row r="12" spans="1:1" x14ac:dyDescent="0.25">
      <c r="A12" t="s">
        <v>418</v>
      </c>
    </row>
    <row r="13" spans="1:1" x14ac:dyDescent="0.25">
      <c r="A13" t="s">
        <v>419</v>
      </c>
    </row>
    <row r="15" spans="1:1" ht="26.25" x14ac:dyDescent="0.4">
      <c r="A15" s="1" t="s">
        <v>407</v>
      </c>
    </row>
    <row r="16" spans="1:1" x14ac:dyDescent="0.25">
      <c r="A16" t="s">
        <v>412</v>
      </c>
    </row>
    <row r="18" spans="1:1" ht="26.25" x14ac:dyDescent="0.4">
      <c r="A18" s="1" t="s">
        <v>414</v>
      </c>
    </row>
    <row r="19" spans="1:1" x14ac:dyDescent="0.25">
      <c r="A19" t="s">
        <v>411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16</vt:i4>
      </vt:variant>
    </vt:vector>
  </HeadingPairs>
  <TitlesOfParts>
    <vt:vector size="25" baseType="lpstr">
      <vt:lpstr>Overview</vt:lpstr>
      <vt:lpstr>Vector risk assessment v4</vt:lpstr>
      <vt:lpstr>Risk assessment formula</vt:lpstr>
      <vt:lpstr>Measure TempDump</vt:lpstr>
      <vt:lpstr>Security Measures</vt:lpstr>
      <vt:lpstr>(old) Vector risk assessment</vt:lpstr>
      <vt:lpstr>(old) Risk assessment OWASP</vt:lpstr>
      <vt:lpstr>OWASP Rating</vt:lpstr>
      <vt:lpstr>OWASP risk value deriving</vt:lpstr>
      <vt:lpstr>Awareness</vt:lpstr>
      <vt:lpstr>EaseOfDiscovery</vt:lpstr>
      <vt:lpstr>EaseOfExploit</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PrivacyViolation</vt:lpstr>
      <vt:lpstr>ReputationDamage</vt:lpstr>
      <vt:lpstr>Size</vt:lpstr>
      <vt:lpstr>SkillLevel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Public;</cp:keywords>
  <cp:lastModifiedBy/>
  <dcterms:created xsi:type="dcterms:W3CDTF">2015-06-05T18:19:34Z</dcterms:created>
  <dcterms:modified xsi:type="dcterms:W3CDTF">2019-08-02T19:01:15Z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FOXClassification">
    <vt:lpwstr>Public</vt:lpwstr>
  </property>
</Properties>
</file>