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2BBA066-C452-4412-987C-7BD3B34D98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-ярим йилликда амалга оширил х" sheetId="1" r:id="rId1"/>
  </sheets>
  <definedNames>
    <definedName name="_Hlk109510007" localSheetId="0">'1-ярим йилликда амалга оширил х'!$A$151</definedName>
    <definedName name="_Hlk111836670" localSheetId="0">'1-ярим йилликда амалга оширил х'!$A$5</definedName>
    <definedName name="_Hlk111907451" localSheetId="0">'1-ярим йилликда амалга оширил х'!$A$13</definedName>
  </definedNames>
  <calcPr calcId="181029"/>
</workbook>
</file>

<file path=xl/calcChain.xml><?xml version="1.0" encoding="utf-8"?>
<calcChain xmlns="http://schemas.openxmlformats.org/spreadsheetml/2006/main">
  <c r="L150" i="1" l="1"/>
  <c r="L151" i="1"/>
  <c r="K148" i="1" l="1"/>
  <c r="K123" i="1"/>
  <c r="K149" i="1"/>
  <c r="K122" i="1"/>
  <c r="K121" i="1"/>
  <c r="K119" i="1"/>
  <c r="K118" i="1"/>
  <c r="K147" i="1" l="1"/>
  <c r="K83" i="1" l="1"/>
  <c r="K82" i="1"/>
  <c r="K81" i="1"/>
  <c r="K80" i="1"/>
  <c r="K79" i="1"/>
  <c r="K78" i="1"/>
  <c r="K77" i="1"/>
  <c r="K150" i="1" s="1"/>
  <c r="K117" i="1"/>
  <c r="K111" i="1"/>
  <c r="K146" i="1"/>
  <c r="K145" i="1"/>
  <c r="K144" i="1"/>
  <c r="K110" i="1"/>
  <c r="K136" i="1" l="1"/>
  <c r="K130" i="1"/>
  <c r="K129" i="1"/>
  <c r="K127" i="1"/>
  <c r="K126" i="1"/>
  <c r="K59" i="1"/>
  <c r="K58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4" i="1"/>
  <c r="K33" i="1"/>
  <c r="K27" i="1"/>
  <c r="K26" i="1"/>
  <c r="K25" i="1"/>
  <c r="K23" i="1"/>
  <c r="K21" i="1"/>
  <c r="K20" i="1"/>
  <c r="K19" i="1"/>
  <c r="K151" i="1" l="1"/>
</calcChain>
</file>

<file path=xl/sharedStrings.xml><?xml version="1.0" encoding="utf-8"?>
<sst xmlns="http://schemas.openxmlformats.org/spreadsheetml/2006/main" count="993" uniqueCount="473">
  <si>
    <t>МАЪЛУМОТЛАР</t>
  </si>
  <si>
    <t>Т/р</t>
  </si>
  <si>
    <t>Буюртмачи СТИР рақами</t>
  </si>
  <si>
    <t>Категорияси</t>
  </si>
  <si>
    <t>Лот рақами</t>
  </si>
  <si>
    <t>Молия­лаш­тириш манбаи</t>
  </si>
  <si>
    <t>Етказиб берувчи номи ва СТИР рақами</t>
  </si>
  <si>
    <t>Энг яхши таклифни танлаш</t>
  </si>
  <si>
    <t>Бошланғич нархни пасайтириш учун ўтказиладиган аукцион</t>
  </si>
  <si>
    <t>Электрон дўкон</t>
  </si>
  <si>
    <t xml:space="preserve">Миллий дўкон </t>
  </si>
  <si>
    <t>Маълумотлар эълон қилинаётган давр бўйича жами:</t>
  </si>
  <si>
    <t>Ҳисобот йилининг ўтган даври бўйича жами:</t>
  </si>
  <si>
    <t>Изготовление свециального книжного альбома "Шаффофлик замирида иқтисодий хавфсизлик" (I-II том) тиража: по 2000 шт</t>
  </si>
  <si>
    <t>113     24.03.2023</t>
  </si>
  <si>
    <r>
      <t xml:space="preserve">Харид предмети </t>
    </r>
    <r>
      <rPr>
        <i/>
        <sz val="9.5"/>
        <color theme="1"/>
        <rFont val="Calibri"/>
        <family val="2"/>
        <charset val="204"/>
        <scheme val="minor"/>
      </rPr>
      <t>(маҳсулот,иш, хизмат)</t>
    </r>
  </si>
  <si>
    <r>
      <t xml:space="preserve">Миқдори </t>
    </r>
    <r>
      <rPr>
        <i/>
        <sz val="10"/>
        <color theme="1"/>
        <rFont val="Calibri"/>
        <family val="2"/>
        <charset val="204"/>
        <scheme val="minor"/>
      </rPr>
      <t>(ўлчов бирлиги)</t>
    </r>
  </si>
  <si>
    <t>Шартнома рақами ва санаси</t>
  </si>
  <si>
    <r>
      <t>Етказиб бериш муддати</t>
    </r>
    <r>
      <rPr>
        <i/>
        <sz val="10"/>
        <color theme="1"/>
        <rFont val="Calibri"/>
        <family val="2"/>
        <charset val="204"/>
        <scheme val="minor"/>
      </rPr>
      <t xml:space="preserve"> (кун, иш куни ёки сутка)</t>
    </r>
  </si>
  <si>
    <r>
      <t>Харид бошланғич қиймати</t>
    </r>
    <r>
      <rPr>
        <i/>
        <sz val="10"/>
        <color theme="1"/>
        <rFont val="Calibri"/>
        <family val="2"/>
        <charset val="204"/>
        <scheme val="minor"/>
      </rPr>
      <t xml:space="preserve"> (минг сўмда)</t>
    </r>
  </si>
  <si>
    <r>
      <t>Харид амалга оширилган қиймат</t>
    </r>
    <r>
      <rPr>
        <i/>
        <sz val="10"/>
        <color theme="1"/>
        <rFont val="Calibri"/>
        <family val="2"/>
        <charset val="204"/>
        <scheme val="minor"/>
      </rPr>
      <t xml:space="preserve"> (минг сўмда)</t>
    </r>
  </si>
  <si>
    <t>Бюджетдан ташқари жамғарма маблағлари</t>
  </si>
  <si>
    <t>1 хизмат</t>
  </si>
  <si>
    <t>7 иш куни</t>
  </si>
  <si>
    <t>Услуги печатные и услуги по копированию звуко- и видеозаписей, а также программных средствУслуги печатные и услуги по копированию звуко- и видеозаписей, а также программных средств</t>
  </si>
  <si>
    <t>Контрольное запорно-пломбировочное устройство</t>
  </si>
  <si>
    <t>Изделия металлические готовые, кроме машин и оборудования</t>
  </si>
  <si>
    <t>108980    10.02.2023</t>
  </si>
  <si>
    <t>10 иш куни</t>
  </si>
  <si>
    <t>Бюджет маблағлари</t>
  </si>
  <si>
    <t>Планшетный компьютер</t>
  </si>
  <si>
    <t>Оборудование компьютерное, электронное и оптическое</t>
  </si>
  <si>
    <t>150 дона</t>
  </si>
  <si>
    <t>110919   16.02.2023</t>
  </si>
  <si>
    <t>20 иш куни</t>
  </si>
  <si>
    <t>Кубок наградной</t>
  </si>
  <si>
    <t>Медаль для награждения</t>
  </si>
  <si>
    <t>Телевизор</t>
  </si>
  <si>
    <t>4 дона</t>
  </si>
  <si>
    <t>991740   10.01.2023</t>
  </si>
  <si>
    <t>991746   10.01.2023</t>
  </si>
  <si>
    <t>3 иш куни</t>
  </si>
  <si>
    <t>Оборудование электрическое</t>
  </si>
  <si>
    <t>Электросоковыжималка</t>
  </si>
  <si>
    <t>Печь микроволновая</t>
  </si>
  <si>
    <t>991747    10.01.2023</t>
  </si>
  <si>
    <t>15 иш куни</t>
  </si>
  <si>
    <t>Букет из живых цветов</t>
  </si>
  <si>
    <t>1002559 18.01.2023</t>
  </si>
  <si>
    <t>1 дона</t>
  </si>
  <si>
    <t>Продукция и услуги сельского хозяйства и охоты</t>
  </si>
  <si>
    <t>1 иш куни</t>
  </si>
  <si>
    <t>1011922    22.01.2023</t>
  </si>
  <si>
    <t>36 дона</t>
  </si>
  <si>
    <t>Изделия готовые прочие</t>
  </si>
  <si>
    <t>1011923    22.01.2023</t>
  </si>
  <si>
    <t>Фоторамка</t>
  </si>
  <si>
    <t>1012005   22.01.2023</t>
  </si>
  <si>
    <t>30 дона</t>
  </si>
  <si>
    <t>Услуга по списанию, дефектовке и утилизации основных средств</t>
  </si>
  <si>
    <t>483 хизмат</t>
  </si>
  <si>
    <t>1033503   04.02.2023</t>
  </si>
  <si>
    <t>Услуги в области архитектуры и инженерно-технического проектирования, технических испытаний, исследований и анализа</t>
  </si>
  <si>
    <t>Услуга обслуживанию узлов учета тепловой энергии</t>
  </si>
  <si>
    <t>1034683    04.02.2023</t>
  </si>
  <si>
    <t>Работы строительные специализированные</t>
  </si>
  <si>
    <t>Вода питьевая упакованная</t>
  </si>
  <si>
    <t>1040522    08.02.2023</t>
  </si>
  <si>
    <t>25 дона</t>
  </si>
  <si>
    <t>5 иш куни</t>
  </si>
  <si>
    <t>Напитки</t>
  </si>
  <si>
    <t>YATT MAYUSUPOV OTAВEK SHUXRATJON O`G`LI</t>
  </si>
  <si>
    <t>1050247  11.02.2023</t>
  </si>
  <si>
    <t>Масло моторное</t>
  </si>
  <si>
    <t>1059839   15.02.2023</t>
  </si>
  <si>
    <t>12 дона</t>
  </si>
  <si>
    <t>Кокс и нефтепродукты</t>
  </si>
  <si>
    <t>Услуга подключения поддержки SSL протокола</t>
  </si>
  <si>
    <t>1076397   20.02.2023</t>
  </si>
  <si>
    <t>Услуги профессиональные, научные и технические, прочие</t>
  </si>
  <si>
    <t>1076398   20.02.2023</t>
  </si>
  <si>
    <t>1076399    20.02.2023</t>
  </si>
  <si>
    <t>1076400    20.02.2023</t>
  </si>
  <si>
    <t>Услуга по заправке и восстановление картриджей</t>
  </si>
  <si>
    <t>1085408    24.02.2023</t>
  </si>
  <si>
    <t>Услуги по ремонту компьютеров, предметов личного потребления и бытовых товаров</t>
  </si>
  <si>
    <t>Картридж для принтера</t>
  </si>
  <si>
    <t>И.П.Абдуллаев Саидмурод Саидкузи Угли</t>
  </si>
  <si>
    <t>6 дона</t>
  </si>
  <si>
    <t>1091143   26.02.2023</t>
  </si>
  <si>
    <t>Машины и оборудование, не включенные в другие группировки</t>
  </si>
  <si>
    <t>1 комп.</t>
  </si>
  <si>
    <t>1091148   26.02.2023</t>
  </si>
  <si>
    <t>2 иш куни</t>
  </si>
  <si>
    <t>Услуга организации курсов по обучению и повышению квалификации по делопроизводству на узбекском языке</t>
  </si>
  <si>
    <t>1094270    28.02.2023</t>
  </si>
  <si>
    <t>1 киши</t>
  </si>
  <si>
    <t>Услуги в области образования</t>
  </si>
  <si>
    <t>1 ой</t>
  </si>
  <si>
    <t>1109833   06.03.2023</t>
  </si>
  <si>
    <t>4 иш куни</t>
  </si>
  <si>
    <t>3 дона</t>
  </si>
  <si>
    <t>Служебное удостоверение</t>
  </si>
  <si>
    <t>1112522    09.03.2023</t>
  </si>
  <si>
    <t>300 дона</t>
  </si>
  <si>
    <t>Бумага и изделия из бумаги</t>
  </si>
  <si>
    <t>Ручка канцелярская</t>
  </si>
  <si>
    <t>1116954    09.03.2023</t>
  </si>
  <si>
    <t>100 дона</t>
  </si>
  <si>
    <t>Программное обеспечение в сфере информационных технологий</t>
  </si>
  <si>
    <t>1125871   13.03.2023</t>
  </si>
  <si>
    <t>Продукты программные и услуги по разработке программного обеспечения; консультационные и аналогичные услуги в области информационных технологий</t>
  </si>
  <si>
    <t>1134817   16.03.2023</t>
  </si>
  <si>
    <t>Лопата</t>
  </si>
  <si>
    <t>1136404    16.03.2023</t>
  </si>
  <si>
    <t>1136405    16.03.2023</t>
  </si>
  <si>
    <t>Кетмень</t>
  </si>
  <si>
    <t>1136407    16.03.2023</t>
  </si>
  <si>
    <t>20 дона</t>
  </si>
  <si>
    <t>Грабли</t>
  </si>
  <si>
    <t>1136409   16.03.2023</t>
  </si>
  <si>
    <t>Метла</t>
  </si>
  <si>
    <t>1136410    16.03.2023</t>
  </si>
  <si>
    <t>Водяной шланг</t>
  </si>
  <si>
    <t>1136412   16.03.2023</t>
  </si>
  <si>
    <t>600 метр</t>
  </si>
  <si>
    <t>Средства автотранспортные, прицепы и полуприцепы</t>
  </si>
  <si>
    <t>Тряпка для очистки поверхностей</t>
  </si>
  <si>
    <t>1136413   16.03.2023</t>
  </si>
  <si>
    <t>Текстиль и изделия текстильные</t>
  </si>
  <si>
    <t>Известь негашеная</t>
  </si>
  <si>
    <t>100 кг</t>
  </si>
  <si>
    <t>1136414  16.03.2023</t>
  </si>
  <si>
    <t>Продукты минеральные неметаллические прочие</t>
  </si>
  <si>
    <t>Щетка стеклоочистителя</t>
  </si>
  <si>
    <t>1136415    16.03.2023</t>
  </si>
  <si>
    <t>50 дона</t>
  </si>
  <si>
    <t>Топор</t>
  </si>
  <si>
    <t>10 дона</t>
  </si>
  <si>
    <t>1136417    16.03.2023</t>
  </si>
  <si>
    <t>Тяпка</t>
  </si>
  <si>
    <t>1136418   16.03.2023</t>
  </si>
  <si>
    <t>Половая тряпка</t>
  </si>
  <si>
    <t>1136419     16.03.2023</t>
  </si>
  <si>
    <t>100 метр</t>
  </si>
  <si>
    <t>Щетка для уборки</t>
  </si>
  <si>
    <t>1136420    16.03.2023</t>
  </si>
  <si>
    <t>Ведро пластмассовое</t>
  </si>
  <si>
    <t>1136423    16.03.2023</t>
  </si>
  <si>
    <t>Изделия резиновые и пластмассовые</t>
  </si>
  <si>
    <t>Веник</t>
  </si>
  <si>
    <t>ASKAROVA XAPIZAXON XXX</t>
  </si>
  <si>
    <t>1136435    16.03.2023</t>
  </si>
  <si>
    <t>60 дона</t>
  </si>
  <si>
    <t>Насадка распылитель</t>
  </si>
  <si>
    <t>1136443    16.03.2023</t>
  </si>
  <si>
    <t>1143664    19.03.2023</t>
  </si>
  <si>
    <t>Хамедорея</t>
  </si>
  <si>
    <t>1154682    26.03.2023</t>
  </si>
  <si>
    <t>Рассада Фикуса Лирата</t>
  </si>
  <si>
    <t>1154699    26.03.2023</t>
  </si>
  <si>
    <t>1154694   26.03.2023</t>
  </si>
  <si>
    <t>Антуриум</t>
  </si>
  <si>
    <t>Драцена</t>
  </si>
  <si>
    <t>Рассада Аглаонемы</t>
  </si>
  <si>
    <t>Диффенбахия</t>
  </si>
  <si>
    <t>Рассада Спатифиллум</t>
  </si>
  <si>
    <t>2 дона</t>
  </si>
  <si>
    <t>1154712   26.03.2023</t>
  </si>
  <si>
    <t>1154721 26.03.2023</t>
  </si>
  <si>
    <t>1154727 26.03.2023</t>
  </si>
  <si>
    <t>1154739 26.03.2023</t>
  </si>
  <si>
    <t>1154752 26.03.2023</t>
  </si>
  <si>
    <t>1154755 26.03.2023</t>
  </si>
  <si>
    <t>Семена газонной травы</t>
  </si>
  <si>
    <t>1165479    30.03.2023</t>
  </si>
  <si>
    <t>10 кг</t>
  </si>
  <si>
    <t>Продукция лесоводства, лесозаготовок и связанные с этим услуги</t>
  </si>
  <si>
    <t>Биогумус</t>
  </si>
  <si>
    <t>500 кг</t>
  </si>
  <si>
    <t>1165514    30.03.2023</t>
  </si>
  <si>
    <t>Вещества химические и продукты химические</t>
  </si>
  <si>
    <t>Услуга по техническому обслуживанию лифтов</t>
  </si>
  <si>
    <t>3 хизмат</t>
  </si>
  <si>
    <t>1025589    30.01.2023</t>
  </si>
  <si>
    <t>Услуги по ремонту и монтажу машин и оборудования</t>
  </si>
  <si>
    <t>3 ой</t>
  </si>
  <si>
    <t>Услуга по регистрации доменов</t>
  </si>
  <si>
    <t>1156355    27.03.2023</t>
  </si>
  <si>
    <t>Услуги в области информационных технологий</t>
  </si>
  <si>
    <t>Услуга по организации краткосрочных курсов профессионального обучения</t>
  </si>
  <si>
    <t>1169359    31.03.2023</t>
  </si>
  <si>
    <t>Полиграфическая продукция</t>
  </si>
  <si>
    <t>1110905    06.03.2023</t>
  </si>
  <si>
    <t>Услуги издательские</t>
  </si>
  <si>
    <t>1033692    04.02.2023</t>
  </si>
  <si>
    <t>200 000 дона</t>
  </si>
  <si>
    <t>MAX COMPUTERS MCHJ    ИНН: 301688417</t>
  </si>
  <si>
    <t>ЧП GOOD HOPE GROUP    ИНН: 305100299</t>
  </si>
  <si>
    <t>ЧП SHIVAKI SHOP 77    ИНН: 308330518</t>
  </si>
  <si>
    <t>YaTT XUDOYBERDIYEVA DILNOZA SHUXRATOVNA     ИНН: 544563537</t>
  </si>
  <si>
    <t>YANGIYER BREND MCHJ     ИНН: 306982910</t>
  </si>
  <si>
    <t>ЯТТ "AXTAMOV BEKZOD  UKTAMOVICH"    ИНН: 496821832</t>
  </si>
  <si>
    <t>ЯТТ Vafina Yuliya Aleksandrovna    ИНН: 498934040</t>
  </si>
  <si>
    <t>ООО AQUAMINERALE    ИНН: 307804433</t>
  </si>
  <si>
    <t>ООО PIT STOP MOTORS    ИНН: 304874476</t>
  </si>
  <si>
    <t>MCHJ ARSENAL WEBNAME    ИНН: 308708456</t>
  </si>
  <si>
    <t>Латыпова Диёра Рустамовна    ИНН: 500997185</t>
  </si>
  <si>
    <t>KADRLAR MALAKASINI OSHIRISH VA STATISTIK TADQIQOTLAR INSTI    ИНН: 200523428</t>
  </si>
  <si>
    <t>"VIRTUS SERVIS" xususiy korxonasi    ИНН: 300496198</t>
  </si>
  <si>
    <t>POWER MAX GROUP MCHJ    ИНН: 303055063</t>
  </si>
  <si>
    <t>MChJ "Agile"    ИНН: 303076955</t>
  </si>
  <si>
    <t>ЧП NARPAY BIZNES TAYANCH    ИНН: 308346433</t>
  </si>
  <si>
    <t>YaTT AXUNOV XUSHNUD KARIMJANOVICH    ИНН: 419789934</t>
  </si>
  <si>
    <t>KONTROL BIZNESS MCHJ    ИНН: 309999815</t>
  </si>
  <si>
    <t>BOON EMPIRE MCHJ    ИНН: 309186893</t>
  </si>
  <si>
    <t>INVENT DELIX    ИНН: 310056082</t>
  </si>
  <si>
    <t>ЧП G`ULOM BOBO UMIROV    ИНН: 307546636</t>
  </si>
  <si>
    <t>BENTONG XK    ИНН: 309730834</t>
  </si>
  <si>
    <t>ЯТТ ISMOILOV MAXMUDSULTON SHERMUXAMMAD O‘G‘LI    ИНН: 568070244</t>
  </si>
  <si>
    <t>KANS SHOP MCHJ    ИНН: 306089114</t>
  </si>
  <si>
    <t>SUV  STANDART  SERVIS  MCHJ    ИНН: 303476196</t>
  </si>
  <si>
    <t>"ARSENAL D" mas`uliyati cheklangan jamiyati    ИНН: 206719257</t>
  </si>
  <si>
    <t>"XT XARID 777" MCHJ    ИНН: 310057840</t>
  </si>
  <si>
    <t>OOO "PLENTIFUL PRODUCT BUSINESS"    ИНН: 306652387</t>
  </si>
  <si>
    <t>O`ZBEKISTON RESPUBLIKASI ADLIYA VAZIRLIGI QOSHIDAGI YURIST    ИНН: 201991922</t>
  </si>
  <si>
    <t>YaTT Abdulazizov M.A.    ИНН: 510011591</t>
  </si>
  <si>
    <t>MASTER-LIFT MCHJ    ИНН: 302165616</t>
  </si>
  <si>
    <t>ООО "ECO-RECYCLING"    ИНН: 307115071</t>
  </si>
  <si>
    <t>OOO "PREMIUM POLIGRAF BIZNES"    ИНН: 303018986</t>
  </si>
  <si>
    <t>ООО AL SAFI    ИНН: 306138835</t>
  </si>
  <si>
    <t>ООО MANZARALI GULLAR VA DARAXTLAR    ИНН: 305780411</t>
  </si>
  <si>
    <t xml:space="preserve">Подготовка специальных видеороликов о деятельности таможенных органов </t>
  </si>
  <si>
    <t>2       09.03.2023</t>
  </si>
  <si>
    <t>Поставка кухонных приборов</t>
  </si>
  <si>
    <t>Техническое обслуживание Чиллеров в Административного здания Таможенного комитета</t>
  </si>
  <si>
    <t>Проведения торжественного мероприятия</t>
  </si>
  <si>
    <t>9       25.05.2023</t>
  </si>
  <si>
    <t>ООО "ISHONCH TECHNO-COMFORT"                              ИНН: 309228658</t>
  </si>
  <si>
    <t>ООО RUMMAN SUPPLY                                                         ИНН: 308658456</t>
  </si>
  <si>
    <t>ООО KOLORPAK                                                                      ИНН: 205353003</t>
  </si>
  <si>
    <t>ООО "L'ideal Pictures"                                                       ИНН: 307213164</t>
  </si>
  <si>
    <t>60804              02.06.2023</t>
  </si>
  <si>
    <t>ООО GREEN TV                                                                      ИНН: 302996279</t>
  </si>
  <si>
    <t>38    05.06.2023</t>
  </si>
  <si>
    <t>Услуги по производству кинофильмов, видеофильмов и телевизионных программ, звукозаписей и изданию музыкальных записей</t>
  </si>
  <si>
    <t xml:space="preserve">Изделия металлические готовые, кроме машин и оборудования.                                                         Древесина и изделия из дерева и пробки, кроме мебели; изделия из соломки и материалов для плетения.                                                                             Изделия резиновые и пластмассовые        </t>
  </si>
  <si>
    <t>3148 дона</t>
  </si>
  <si>
    <t>5 хизмат</t>
  </si>
  <si>
    <t>150 кун</t>
  </si>
  <si>
    <t>Услуги общественных организаций</t>
  </si>
  <si>
    <t>OOO "REALTY KOLAG"
ИНН: 300656719</t>
  </si>
  <si>
    <t>ООО ASIA PACKS TRADING                                               ИНН: 306895132</t>
  </si>
  <si>
    <t>ООО NT INGENERING                                                          ИНН: 302687741</t>
  </si>
  <si>
    <t>129976    10.05.2023</t>
  </si>
  <si>
    <t>ООО BIRJA TRADE  ИНН: 307339133</t>
  </si>
  <si>
    <t>1194071 09.04.2023</t>
  </si>
  <si>
    <t>Лампа светодиодная</t>
  </si>
  <si>
    <t>"NR SYNERGY" mas`uliyati cheklangan jamiyati    ИНН: 310163457</t>
  </si>
  <si>
    <t>1194073 09.04.2023</t>
  </si>
  <si>
    <t>Смазка литиевая</t>
  </si>
  <si>
    <t>5 дона</t>
  </si>
  <si>
    <t>KANS SHOP MCHJ   ИНН: 306089114</t>
  </si>
  <si>
    <t>1194083 09.04.2023</t>
  </si>
  <si>
    <t>ФУМ-лента</t>
  </si>
  <si>
    <t>SOBIROV RUSTAM SERVICE MCHJ    ИНН: 309774043</t>
  </si>
  <si>
    <t>1194121 09.04.2023</t>
  </si>
  <si>
    <t>200 дона</t>
  </si>
  <si>
    <t>YATT. XUSANOV AZIMJON XAKIM O‘G‘LI    ИНН: 514346869</t>
  </si>
  <si>
    <t>1194129 09.04.2023</t>
  </si>
  <si>
    <t>Набивка сальниковая</t>
  </si>
  <si>
    <t>5 кг</t>
  </si>
  <si>
    <t>YaTT Abdulazizov M.A.   ИНН: 510011591</t>
  </si>
  <si>
    <t>1196922 09.04.2023</t>
  </si>
  <si>
    <t>ENERGY SR MCHJ   ИНН: 307591574</t>
  </si>
  <si>
    <t>Батареи аккумуляторные свинцовые стационарные</t>
  </si>
  <si>
    <t>1197505 09.04.2023</t>
  </si>
  <si>
    <t>384 дона</t>
  </si>
  <si>
    <t xml:space="preserve">YANGIYER BREND MCHJ     ИНН: 306982910 </t>
  </si>
  <si>
    <t>1197557 09.04.2023</t>
  </si>
  <si>
    <t>YTT UBAYDULLAYEV GULOM BOBORAXIM OGLI</t>
  </si>
  <si>
    <t>1213413 14.04.2023</t>
  </si>
  <si>
    <t>YaTT KUCHQAROV ANVARJON ADXAMJON O‘G‘LI    ИНН: 593210904</t>
  </si>
  <si>
    <t>1214082 14.04.2023</t>
  </si>
  <si>
    <t>Рассада Петунии</t>
  </si>
  <si>
    <t>3000 дона</t>
  </si>
  <si>
    <t>ООО JAUMKANS PAPER    ИНН: 308137384</t>
  </si>
  <si>
    <t>1216223 15.04.2023</t>
  </si>
  <si>
    <t>10 пачка</t>
  </si>
  <si>
    <t>Бумага для офисной техники белая</t>
  </si>
  <si>
    <t>ГУЛОМЖОН Тохиржон Шерзодбек мчж    ИНН: 300479012</t>
  </si>
  <si>
    <t>1219942 16.04.2023</t>
  </si>
  <si>
    <t>Водомер</t>
  </si>
  <si>
    <t>ООО ИИ "TOSHKENT ZENNER"   ИНН: 202877491</t>
  </si>
  <si>
    <t>1222264 17.04.2023</t>
  </si>
  <si>
    <t>Услуга по техническому обслуживанию приборов учета водомеров</t>
  </si>
  <si>
    <t>Вода природная; услуги по очистке воды и водоснабжению</t>
  </si>
  <si>
    <t>SUVO'LCHAGICHXIZMATI AJ    ИНН: 205136865</t>
  </si>
  <si>
    <t>Услуга по подготовке водомера к госпроверке</t>
  </si>
  <si>
    <t>1223025 17.04.2023</t>
  </si>
  <si>
    <t>AL-ZUBEN    ИНН: 201806739</t>
  </si>
  <si>
    <t>1223026 17.04.2023</t>
  </si>
  <si>
    <t>20 пачка</t>
  </si>
  <si>
    <t>1223027 17.04.2023</t>
  </si>
  <si>
    <t>O`ZBEKISTON RESPUBLIKASI ADLIYA VAZIRLIGI QOSHIDAGI YURIST      ИНН: 201991922</t>
  </si>
  <si>
    <t>1224371 18.04.2023</t>
  </si>
  <si>
    <t>22 хизмат</t>
  </si>
  <si>
    <t>OOO SILVER GOLD PRINT    ИНН: 302099950</t>
  </si>
  <si>
    <t>1240239 26.04.2023</t>
  </si>
  <si>
    <t>Картон хром эрзац</t>
  </si>
  <si>
    <t>200 л</t>
  </si>
  <si>
    <t>GOLD WAVE PLUS NEFT XK    ИНН: 309365994</t>
  </si>
  <si>
    <t>1254481 29.04.2023</t>
  </si>
  <si>
    <t>Услуга по брокерскому вознаграждению</t>
  </si>
  <si>
    <t>Услуги вспомогательные, связанные с услугами финансового посредничества и страхования</t>
  </si>
  <si>
    <t>СП DECOMATIC ART    ИНН: 305895505</t>
  </si>
  <si>
    <t>1268580 04.05.2023</t>
  </si>
  <si>
    <t>Услуга по изготовлению жалюзи</t>
  </si>
  <si>
    <t>26 кв.м</t>
  </si>
  <si>
    <t>AVANTA TRADE МЧЖ    ИНН: 303338478</t>
  </si>
  <si>
    <t>1268601 04.05.2023</t>
  </si>
  <si>
    <t>430 пачка</t>
  </si>
  <si>
    <t>130 пачка</t>
  </si>
  <si>
    <t>1268660 04.05.2023</t>
  </si>
  <si>
    <t>TANIQULOV JASURBEK AXTAMOVICH</t>
  </si>
  <si>
    <t>Бумага для офисной техники цветная</t>
  </si>
  <si>
    <t>1276348 06.05.2023</t>
  </si>
  <si>
    <t>5 упак</t>
  </si>
  <si>
    <t>CHARTAK BIG SERVIS    ИНН: 310071604</t>
  </si>
  <si>
    <t>1276462 06.05.2023</t>
  </si>
  <si>
    <t>Установка, переустановка и заправка кондиционера</t>
  </si>
  <si>
    <t xml:space="preserve">Латыпова Диёра Рустамовна    ИНН: 500997185 </t>
  </si>
  <si>
    <t>8 дона</t>
  </si>
  <si>
    <t>1287680 10.05.2023</t>
  </si>
  <si>
    <t>YATT "IBRAGIMOV R.R."</t>
  </si>
  <si>
    <t>1287905 10.05.2023</t>
  </si>
  <si>
    <t>"ОСИЕ БАЗИС" кичик корхонаси     ИНН: 205195184</t>
  </si>
  <si>
    <t>Костюм спортивный</t>
  </si>
  <si>
    <t>1295080 13.05.2023</t>
  </si>
  <si>
    <t>Одежда</t>
  </si>
  <si>
    <t>1302960 15.05.2023</t>
  </si>
  <si>
    <t>ООО AL TIJARA BUSINESS    ИНН: 308476675</t>
  </si>
  <si>
    <t>1350164 31.05.2023</t>
  </si>
  <si>
    <t>15 дона</t>
  </si>
  <si>
    <t>GRAND BENEFIT    ИНН: 308969891</t>
  </si>
  <si>
    <t>Медаль</t>
  </si>
  <si>
    <t>1350167 31.05.2023</t>
  </si>
  <si>
    <t>ELEKTRQUVVAT-SERVIS MCHJ    ИНН: 202367399</t>
  </si>
  <si>
    <t>2 хизмат</t>
  </si>
  <si>
    <t>Услуга по профилактическому ремонту электродвигателя</t>
  </si>
  <si>
    <t>1350178 31.05.2023</t>
  </si>
  <si>
    <t>MChJ Consulting Global Service     ИНН: 304628259</t>
  </si>
  <si>
    <t>1355724 02.06.2023</t>
  </si>
  <si>
    <t>KANSUZ MCHJ     ИНН: 305219520</t>
  </si>
  <si>
    <t>Карта флеш памяти</t>
  </si>
  <si>
    <t>1366341 05.06.2023</t>
  </si>
  <si>
    <t>40 дона</t>
  </si>
  <si>
    <t>BIRJA BUSINES MCHJ    ИНН: 309560849</t>
  </si>
  <si>
    <t>1382058 10.06.2023</t>
  </si>
  <si>
    <t>YATT Vafoqulov Shuxrat Tuymurodovich</t>
  </si>
  <si>
    <t>Комнатный увлажнитель воздуха</t>
  </si>
  <si>
    <t>1389512 13.06.2023</t>
  </si>
  <si>
    <t>AZIZBEK BAXTBEK MAHMUDJON KELAJAGI MCHJ    ИНН: 306583268</t>
  </si>
  <si>
    <t>Плита электрическая</t>
  </si>
  <si>
    <t>1389513 13.06.2023</t>
  </si>
  <si>
    <t>ООО AQUAMINERALE     ИНН: 307804433</t>
  </si>
  <si>
    <t>1392329 14.06.2023</t>
  </si>
  <si>
    <t xml:space="preserve">"JASURBEK NEW BUSINESS" MCHJ    ИНН: 309780091 </t>
  </si>
  <si>
    <t>Электрод сварочный</t>
  </si>
  <si>
    <t>1395253 15.06.2023</t>
  </si>
  <si>
    <t>20 кг</t>
  </si>
  <si>
    <t xml:space="preserve">OOO CHIANTI    ИНН: 309603302 </t>
  </si>
  <si>
    <t>Фонарь бытовой</t>
  </si>
  <si>
    <t>1395301 15.06.2023</t>
  </si>
  <si>
    <t>OBIL-QOBIL XK    ИНН: 306052216</t>
  </si>
  <si>
    <t>Удлинитель электрический</t>
  </si>
  <si>
    <t>1395376 15.06.2023</t>
  </si>
  <si>
    <t>OOO CHIANTI    ИНН: 309603302</t>
  </si>
  <si>
    <t>Круг отрезной</t>
  </si>
  <si>
    <t>1395380 15.06.2023</t>
  </si>
  <si>
    <t xml:space="preserve">BEKBOY DDD GROUP MCHJ     ИНН: 309836882 </t>
  </si>
  <si>
    <t>Набор для электрика</t>
  </si>
  <si>
    <t>1395395 15.06.2023</t>
  </si>
  <si>
    <t>10 комп.</t>
  </si>
  <si>
    <t>Сапоги резиновые формовые</t>
  </si>
  <si>
    <t>2 жуфт</t>
  </si>
  <si>
    <t>1395429 15.06.2023</t>
  </si>
  <si>
    <t>Кожа и изделия из кожи</t>
  </si>
  <si>
    <t>1395433 15.06.2023</t>
  </si>
  <si>
    <t xml:space="preserve">OOO COMFORD ECO SERVISE    ИНН: 307633204 </t>
  </si>
  <si>
    <t>Шины пневматические для легкового автомобиля</t>
  </si>
  <si>
    <t>1398513 15.06.2023</t>
  </si>
  <si>
    <t>16 дона</t>
  </si>
  <si>
    <t>GOLD WAVE PLUS NEFT XK     ИНН: 309365994</t>
  </si>
  <si>
    <t>1413043 21.06.2023</t>
  </si>
  <si>
    <t>"BRESSO" MCHJ    ИНН: 306485302</t>
  </si>
  <si>
    <t>1419493 22.06.2023</t>
  </si>
  <si>
    <t>Папка</t>
  </si>
  <si>
    <t xml:space="preserve">XK DAROMAD MUNIRA FAYZ TEXTILE    ИНН: 301848367 </t>
  </si>
  <si>
    <t>Обувь весенне-осенняя</t>
  </si>
  <si>
    <t>1433123 26.06.2023</t>
  </si>
  <si>
    <t>26 жуфт</t>
  </si>
  <si>
    <t>Обувь специальная</t>
  </si>
  <si>
    <t>16 жуфт</t>
  </si>
  <si>
    <t>1433124 26.06.2023</t>
  </si>
  <si>
    <t>1433125 26.06.2023</t>
  </si>
  <si>
    <t>SAMARQAND KABEL SAVDO MCHJ    ИНН: 301834844</t>
  </si>
  <si>
    <t>2100 м</t>
  </si>
  <si>
    <t>Кабель UTP</t>
  </si>
  <si>
    <t>1433249 26.06.2023</t>
  </si>
  <si>
    <t>1467293 13.07.2023</t>
  </si>
  <si>
    <t>1467307 13.07.2023</t>
  </si>
  <si>
    <t>1467312 13.07.2023</t>
  </si>
  <si>
    <t>1467316 13.07.2023</t>
  </si>
  <si>
    <t xml:space="preserve">ООО AQUAMINERALE    ИНН: 307804433 </t>
  </si>
  <si>
    <t>1484961 19.07.2023</t>
  </si>
  <si>
    <t>MAIN SELECTION MCHJ    ИНН: 309947903</t>
  </si>
  <si>
    <t>Холодильник автомобильный</t>
  </si>
  <si>
    <t>1513038 28.07.2023</t>
  </si>
  <si>
    <t>YTT TAJIBAYEV RAXATJAN YULDASHBAY O'G'LI</t>
  </si>
  <si>
    <t>Изолента ПВХ</t>
  </si>
  <si>
    <t>50 рул</t>
  </si>
  <si>
    <t>ЯТТ МУСУРМОНОВ АБДУРАУФ РАХМОНКУЛ ЎҒЛИ    ИНН: 607029519</t>
  </si>
  <si>
    <t>Пружина для переплета пластиковая</t>
  </si>
  <si>
    <t>15 пачка</t>
  </si>
  <si>
    <t>5 пачка</t>
  </si>
  <si>
    <t>Пленка для переплета</t>
  </si>
  <si>
    <t>ASSAABIQUUN    ИНН: 310148664</t>
  </si>
  <si>
    <t>Блокнот</t>
  </si>
  <si>
    <t>Ўзбекистон Республикаси Адлия вазирлиги    ИНН: 201122775</t>
  </si>
  <si>
    <t>Услуга по организации и проведению торжественного мероприятия</t>
  </si>
  <si>
    <t>4 хизмат</t>
  </si>
  <si>
    <t>XONOBOD LIVERSTOK FARM OK     ИНН: 310298272</t>
  </si>
  <si>
    <t>32 дона</t>
  </si>
  <si>
    <t>Аккумулятор свинцовый для запуска поршневых двигателей</t>
  </si>
  <si>
    <t>BOBUR SAM TA'MIR MCHJ    ИНН: 309954032</t>
  </si>
  <si>
    <t>Услуга по ремонту газонокосилок</t>
  </si>
  <si>
    <t>1257960     30.04.2023</t>
  </si>
  <si>
    <t>1217994    15.04.2023</t>
  </si>
  <si>
    <t>1217995    15.04.2023</t>
  </si>
  <si>
    <t>1328064     24.05.2023</t>
  </si>
  <si>
    <t>1194102     09.04.2023</t>
  </si>
  <si>
    <t>1222257     17.04.2023</t>
  </si>
  <si>
    <t>1220438     16.04.2023</t>
  </si>
  <si>
    <t>7 хизмат</t>
  </si>
  <si>
    <t>1436332 03.07.2023</t>
  </si>
  <si>
    <t>7 ой</t>
  </si>
  <si>
    <t>Услуга по профилактической работе дизель-генераторной установки</t>
  </si>
  <si>
    <t>6 хизмат</t>
  </si>
  <si>
    <t>1446498 06.07.2023</t>
  </si>
  <si>
    <t>6 ой</t>
  </si>
  <si>
    <t>FARZONDIL OK    ИНН: 309342786</t>
  </si>
  <si>
    <t>Колодка тормозная</t>
  </si>
  <si>
    <t>1509906 27.07.2023</t>
  </si>
  <si>
    <t>ООО ULGURJI SIFAT XIZMAT    ИНН: 305559185</t>
  </si>
  <si>
    <t>1509912 27.07.2023</t>
  </si>
  <si>
    <t>GOOD MECHANIC MCHJ    ИНН: 310355794</t>
  </si>
  <si>
    <t>Услуга по капитальному ремонту оборудования</t>
  </si>
  <si>
    <t>1509918 27.07.2023</t>
  </si>
  <si>
    <t>Double Pro   ИНН: 310199198</t>
  </si>
  <si>
    <t>1509920 27.07.2023</t>
  </si>
  <si>
    <t>30 иш куни</t>
  </si>
  <si>
    <t>INVENT DELIX     ИНН: 310056082</t>
  </si>
  <si>
    <t>4 бал</t>
  </si>
  <si>
    <t>Фреон</t>
  </si>
  <si>
    <t>1509932 27.07.2023</t>
  </si>
  <si>
    <t>REAL PRINT MCHJ     ИНН: 207079302</t>
  </si>
  <si>
    <t>Услуга по изготовлению печатей и штампов</t>
  </si>
  <si>
    <t>1543253 04.08.2023</t>
  </si>
  <si>
    <t>9 хизмат</t>
  </si>
  <si>
    <t>Клей</t>
  </si>
  <si>
    <t>1543495 04.08.2023</t>
  </si>
  <si>
    <t>Божхона қўмитаси томонидан 2023 йил 1-ярим йилликда амалга оширилган умумий давлат харидлари тўғрисида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</si>
</sst>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9.5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2" fontId="7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right" vertical="center" wrapText="1"/>
    </xf>
    <xf numFmtId="165" fontId="4" fillId="3" borderId="1" xfId="0" applyNumberFormat="1" applyFont="1" applyFill="1" applyBorder="1" applyAlignment="1">
      <alignment horizontal="right" vertical="center" wrapText="1"/>
    </xf>
    <xf numFmtId="0" fontId="1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2" fontId="7" fillId="3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14" fontId="7" fillId="3" borderId="5" xfId="0" applyNumberFormat="1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right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12" fontId="7" fillId="3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14" fontId="7" fillId="3" borderId="6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165" fontId="7" fillId="0" borderId="1" xfId="0" applyNumberFormat="1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vertical="center" wrapText="1"/>
    </xf>
    <xf numFmtId="165" fontId="7" fillId="0" borderId="1" xfId="1" applyNumberFormat="1" applyFont="1" applyFill="1" applyBorder="1" applyAlignment="1">
      <alignment horizontal="right" vertical="center" wrapText="1"/>
    </xf>
    <xf numFmtId="165" fontId="7" fillId="0" borderId="5" xfId="0" applyNumberFormat="1" applyFont="1" applyFill="1" applyBorder="1" applyAlignment="1">
      <alignment horizontal="right" vertical="center" wrapText="1"/>
    </xf>
    <xf numFmtId="165" fontId="7" fillId="0" borderId="6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zoomScale="145" zoomScaleNormal="145" workbookViewId="0">
      <pane ySplit="5" topLeftCell="A122" activePane="bottomLeft" state="frozen"/>
      <selection pane="bottomLeft" activeCell="A2" sqref="A2:L2"/>
    </sheetView>
  </sheetViews>
  <sheetFormatPr defaultRowHeight="15" x14ac:dyDescent="0.25"/>
  <cols>
    <col min="1" max="1" width="5.7109375" customWidth="1"/>
    <col min="2" max="2" width="12.140625" customWidth="1"/>
    <col min="3" max="3" width="37.42578125" customWidth="1"/>
    <col min="4" max="4" width="39" customWidth="1"/>
    <col min="5" max="5" width="10.85546875" customWidth="1"/>
    <col min="6" max="6" width="18" bestFit="1" customWidth="1"/>
    <col min="7" max="7" width="20.42578125" customWidth="1"/>
    <col min="8" max="8" width="37.28515625" customWidth="1"/>
    <col min="9" max="9" width="11.28515625" customWidth="1"/>
    <col min="10" max="12" width="12.28515625" customWidth="1"/>
  </cols>
  <sheetData>
    <row r="1" spans="1:12" ht="10.5" customHeight="1" x14ac:dyDescent="0.25"/>
    <row r="2" spans="1:12" ht="17.25" x14ac:dyDescent="0.25">
      <c r="A2" s="33" t="s">
        <v>472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17.25" x14ac:dyDescent="0.25">
      <c r="A3" s="33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5" spans="1:12" ht="63.75" x14ac:dyDescent="0.25">
      <c r="A5" s="1" t="s">
        <v>1</v>
      </c>
      <c r="B5" s="1" t="s">
        <v>2</v>
      </c>
      <c r="C5" s="1" t="s">
        <v>15</v>
      </c>
      <c r="D5" s="1" t="s">
        <v>3</v>
      </c>
      <c r="E5" s="1" t="s">
        <v>16</v>
      </c>
      <c r="F5" s="1" t="s">
        <v>4</v>
      </c>
      <c r="G5" s="1" t="s">
        <v>5</v>
      </c>
      <c r="H5" s="1" t="s">
        <v>6</v>
      </c>
      <c r="I5" s="1" t="s">
        <v>17</v>
      </c>
      <c r="J5" s="1" t="s">
        <v>18</v>
      </c>
      <c r="K5" s="1" t="s">
        <v>19</v>
      </c>
      <c r="L5" s="1" t="s">
        <v>20</v>
      </c>
    </row>
    <row r="6" spans="1:12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</row>
    <row r="7" spans="1:12" ht="15" customHeight="1" x14ac:dyDescent="0.25">
      <c r="A7" s="34" t="s">
        <v>7</v>
      </c>
      <c r="B7" s="35"/>
      <c r="C7" s="35"/>
      <c r="D7" s="35"/>
      <c r="E7" s="35"/>
      <c r="F7" s="35"/>
      <c r="G7" s="35"/>
      <c r="H7" s="35"/>
      <c r="I7" s="35"/>
      <c r="J7" s="35"/>
      <c r="K7" s="25"/>
      <c r="L7" s="26"/>
    </row>
    <row r="8" spans="1:12" s="9" customFormat="1" ht="51" x14ac:dyDescent="0.25">
      <c r="A8" s="3">
        <v>1</v>
      </c>
      <c r="B8" s="4">
        <v>200794867</v>
      </c>
      <c r="C8" s="3" t="s">
        <v>232</v>
      </c>
      <c r="D8" s="3" t="s">
        <v>245</v>
      </c>
      <c r="E8" s="3" t="s">
        <v>22</v>
      </c>
      <c r="F8" s="5">
        <v>23120012231248</v>
      </c>
      <c r="G8" s="4" t="s">
        <v>21</v>
      </c>
      <c r="H8" s="3" t="s">
        <v>241</v>
      </c>
      <c r="I8" s="3" t="s">
        <v>233</v>
      </c>
      <c r="J8" s="3" t="s">
        <v>28</v>
      </c>
      <c r="K8" s="7">
        <v>91000</v>
      </c>
      <c r="L8" s="27">
        <v>40000</v>
      </c>
    </row>
    <row r="9" spans="1:12" ht="63.75" x14ac:dyDescent="0.25">
      <c r="A9" s="3">
        <v>2</v>
      </c>
      <c r="B9" s="4">
        <v>200794867</v>
      </c>
      <c r="C9" s="4" t="s">
        <v>13</v>
      </c>
      <c r="D9" s="3" t="s">
        <v>24</v>
      </c>
      <c r="E9" s="3" t="s">
        <v>22</v>
      </c>
      <c r="F9" s="5">
        <v>23120012234901</v>
      </c>
      <c r="G9" s="4" t="s">
        <v>21</v>
      </c>
      <c r="H9" s="4" t="s">
        <v>240</v>
      </c>
      <c r="I9" s="3" t="s">
        <v>14</v>
      </c>
      <c r="J9" s="3" t="s">
        <v>23</v>
      </c>
      <c r="K9" s="7">
        <v>1312510</v>
      </c>
      <c r="L9" s="27">
        <v>1259000</v>
      </c>
    </row>
    <row r="10" spans="1:12" ht="76.5" x14ac:dyDescent="0.25">
      <c r="A10" s="3">
        <v>3</v>
      </c>
      <c r="B10" s="4">
        <v>200794867</v>
      </c>
      <c r="C10" s="4" t="s">
        <v>234</v>
      </c>
      <c r="D10" s="3" t="s">
        <v>246</v>
      </c>
      <c r="E10" s="3" t="s">
        <v>247</v>
      </c>
      <c r="F10" s="5">
        <v>23120012255806</v>
      </c>
      <c r="G10" s="4" t="s">
        <v>21</v>
      </c>
      <c r="H10" s="4" t="s">
        <v>239</v>
      </c>
      <c r="I10" s="3" t="s">
        <v>237</v>
      </c>
      <c r="J10" s="3" t="s">
        <v>23</v>
      </c>
      <c r="K10" s="7">
        <v>87797.054999999993</v>
      </c>
      <c r="L10" s="27">
        <v>87392.204899999997</v>
      </c>
    </row>
    <row r="11" spans="1:12" ht="36" x14ac:dyDescent="0.25">
      <c r="A11" s="3">
        <v>4</v>
      </c>
      <c r="B11" s="4">
        <v>200794867</v>
      </c>
      <c r="C11" s="4" t="s">
        <v>235</v>
      </c>
      <c r="D11" s="3" t="s">
        <v>185</v>
      </c>
      <c r="E11" s="3" t="s">
        <v>248</v>
      </c>
      <c r="F11" s="5">
        <v>23120012260804</v>
      </c>
      <c r="G11" s="4" t="s">
        <v>29</v>
      </c>
      <c r="H11" s="4" t="s">
        <v>238</v>
      </c>
      <c r="I11" s="3" t="s">
        <v>242</v>
      </c>
      <c r="J11" s="3" t="s">
        <v>249</v>
      </c>
      <c r="K11" s="7">
        <v>35000</v>
      </c>
      <c r="L11" s="27">
        <v>29250</v>
      </c>
    </row>
    <row r="12" spans="1:12" ht="25.5" x14ac:dyDescent="0.25">
      <c r="A12" s="3">
        <v>5</v>
      </c>
      <c r="B12" s="4">
        <v>200794867</v>
      </c>
      <c r="C12" s="4" t="s">
        <v>236</v>
      </c>
      <c r="D12" s="3" t="s">
        <v>250</v>
      </c>
      <c r="E12" s="3" t="s">
        <v>22</v>
      </c>
      <c r="F12" s="5">
        <v>23120012262732</v>
      </c>
      <c r="G12" s="4" t="s">
        <v>21</v>
      </c>
      <c r="H12" s="4" t="s">
        <v>243</v>
      </c>
      <c r="I12" s="3" t="s">
        <v>244</v>
      </c>
      <c r="J12" s="3" t="s">
        <v>23</v>
      </c>
      <c r="K12" s="7">
        <v>585404.58299999998</v>
      </c>
      <c r="L12" s="27">
        <v>500000</v>
      </c>
    </row>
    <row r="13" spans="1:12" ht="15" customHeight="1" x14ac:dyDescent="0.25">
      <c r="A13" s="34" t="s">
        <v>8</v>
      </c>
      <c r="B13" s="35"/>
      <c r="C13" s="35"/>
      <c r="D13" s="35"/>
      <c r="E13" s="35"/>
      <c r="F13" s="35"/>
      <c r="G13" s="35"/>
      <c r="H13" s="35"/>
      <c r="I13" s="35"/>
      <c r="J13" s="35"/>
      <c r="K13" s="25"/>
      <c r="L13" s="28"/>
    </row>
    <row r="14" spans="1:12" ht="25.5" x14ac:dyDescent="0.25">
      <c r="A14" s="3">
        <v>1</v>
      </c>
      <c r="B14" s="4">
        <v>200794867</v>
      </c>
      <c r="C14" s="3" t="s">
        <v>25</v>
      </c>
      <c r="D14" s="3" t="s">
        <v>26</v>
      </c>
      <c r="E14" s="3" t="s">
        <v>196</v>
      </c>
      <c r="F14" s="5">
        <v>23121007157947</v>
      </c>
      <c r="G14" s="3" t="s">
        <v>29</v>
      </c>
      <c r="H14" s="4" t="s">
        <v>253</v>
      </c>
      <c r="I14" s="3" t="s">
        <v>27</v>
      </c>
      <c r="J14" s="3" t="s">
        <v>28</v>
      </c>
      <c r="K14" s="7">
        <v>800000</v>
      </c>
      <c r="L14" s="27">
        <v>544000</v>
      </c>
    </row>
    <row r="15" spans="1:12" ht="25.5" x14ac:dyDescent="0.25">
      <c r="A15" s="3">
        <v>2</v>
      </c>
      <c r="B15" s="4">
        <v>200794867</v>
      </c>
      <c r="C15" s="4" t="s">
        <v>30</v>
      </c>
      <c r="D15" s="3" t="s">
        <v>31</v>
      </c>
      <c r="E15" s="3" t="s">
        <v>32</v>
      </c>
      <c r="F15" s="5">
        <v>23121007159800</v>
      </c>
      <c r="G15" s="4" t="s">
        <v>21</v>
      </c>
      <c r="H15" s="4" t="s">
        <v>252</v>
      </c>
      <c r="I15" s="3" t="s">
        <v>33</v>
      </c>
      <c r="J15" s="3" t="s">
        <v>34</v>
      </c>
      <c r="K15" s="7">
        <v>1800000</v>
      </c>
      <c r="L15" s="27">
        <v>1188000</v>
      </c>
    </row>
    <row r="16" spans="1:12" ht="25.5" x14ac:dyDescent="0.25">
      <c r="A16" s="3">
        <v>3</v>
      </c>
      <c r="B16" s="4">
        <v>200794867</v>
      </c>
      <c r="C16" s="4" t="s">
        <v>25</v>
      </c>
      <c r="D16" s="3" t="s">
        <v>26</v>
      </c>
      <c r="E16" s="3" t="s">
        <v>196</v>
      </c>
      <c r="F16" s="5">
        <v>23121007180259</v>
      </c>
      <c r="G16" s="3" t="s">
        <v>29</v>
      </c>
      <c r="H16" s="4" t="s">
        <v>251</v>
      </c>
      <c r="I16" s="3" t="s">
        <v>254</v>
      </c>
      <c r="J16" s="3" t="s">
        <v>28</v>
      </c>
      <c r="K16" s="7">
        <v>800000</v>
      </c>
      <c r="L16" s="27">
        <v>368000</v>
      </c>
    </row>
    <row r="17" spans="1:12" ht="15" customHeight="1" x14ac:dyDescent="0.25">
      <c r="A17" s="34" t="s">
        <v>9</v>
      </c>
      <c r="B17" s="35"/>
      <c r="C17" s="35"/>
      <c r="D17" s="35"/>
      <c r="E17" s="35"/>
      <c r="F17" s="35"/>
      <c r="G17" s="35"/>
      <c r="H17" s="35"/>
      <c r="I17" s="35"/>
      <c r="J17" s="35"/>
      <c r="K17" s="25"/>
      <c r="L17" s="28"/>
    </row>
    <row r="18" spans="1:12" ht="25.5" x14ac:dyDescent="0.25">
      <c r="A18" s="3">
        <v>1</v>
      </c>
      <c r="B18" s="4">
        <v>200794867</v>
      </c>
      <c r="C18" s="3" t="s">
        <v>37</v>
      </c>
      <c r="D18" s="3" t="s">
        <v>31</v>
      </c>
      <c r="E18" s="3" t="s">
        <v>38</v>
      </c>
      <c r="F18" s="5">
        <v>231210081206850</v>
      </c>
      <c r="G18" s="4" t="s">
        <v>21</v>
      </c>
      <c r="H18" s="11" t="s">
        <v>197</v>
      </c>
      <c r="I18" s="3" t="s">
        <v>39</v>
      </c>
      <c r="J18" s="3" t="s">
        <v>28</v>
      </c>
      <c r="K18" s="7">
        <v>7400</v>
      </c>
      <c r="L18" s="27">
        <v>5312</v>
      </c>
    </row>
    <row r="19" spans="1:12" ht="25.5" x14ac:dyDescent="0.25">
      <c r="A19" s="3">
        <v>2</v>
      </c>
      <c r="B19" s="4">
        <v>200794867</v>
      </c>
      <c r="C19" s="3" t="s">
        <v>43</v>
      </c>
      <c r="D19" s="3" t="s">
        <v>42</v>
      </c>
      <c r="E19" s="3" t="s">
        <v>38</v>
      </c>
      <c r="F19" s="5">
        <v>231210081206852</v>
      </c>
      <c r="G19" s="4" t="s">
        <v>21</v>
      </c>
      <c r="H19" s="11" t="s">
        <v>198</v>
      </c>
      <c r="I19" s="3" t="s">
        <v>40</v>
      </c>
      <c r="J19" s="3" t="s">
        <v>41</v>
      </c>
      <c r="K19" s="7">
        <f>800*4</f>
        <v>3200</v>
      </c>
      <c r="L19" s="27">
        <v>2080</v>
      </c>
    </row>
    <row r="20" spans="1:12" ht="25.5" x14ac:dyDescent="0.25">
      <c r="A20" s="3">
        <v>3</v>
      </c>
      <c r="B20" s="4">
        <v>200794867</v>
      </c>
      <c r="C20" s="3" t="s">
        <v>44</v>
      </c>
      <c r="D20" s="3" t="s">
        <v>42</v>
      </c>
      <c r="E20" s="3" t="s">
        <v>38</v>
      </c>
      <c r="F20" s="5">
        <v>231210081206851</v>
      </c>
      <c r="G20" s="4" t="s">
        <v>21</v>
      </c>
      <c r="H20" s="11" t="s">
        <v>199</v>
      </c>
      <c r="I20" s="3" t="s">
        <v>45</v>
      </c>
      <c r="J20" s="3" t="s">
        <v>46</v>
      </c>
      <c r="K20" s="7">
        <f>1850*4</f>
        <v>7400</v>
      </c>
      <c r="L20" s="27">
        <v>4220</v>
      </c>
    </row>
    <row r="21" spans="1:12" ht="25.5" x14ac:dyDescent="0.25">
      <c r="A21" s="3">
        <v>4</v>
      </c>
      <c r="B21" s="4">
        <v>200794867</v>
      </c>
      <c r="C21" s="3" t="s">
        <v>36</v>
      </c>
      <c r="D21" s="3" t="s">
        <v>54</v>
      </c>
      <c r="E21" s="3" t="s">
        <v>53</v>
      </c>
      <c r="F21" s="5">
        <v>231210081230718</v>
      </c>
      <c r="G21" s="4" t="s">
        <v>21</v>
      </c>
      <c r="H21" s="11" t="s">
        <v>200</v>
      </c>
      <c r="I21" s="3" t="s">
        <v>52</v>
      </c>
      <c r="J21" s="6" t="s">
        <v>51</v>
      </c>
      <c r="K21" s="7">
        <f>55*36</f>
        <v>1980</v>
      </c>
      <c r="L21" s="27">
        <v>720</v>
      </c>
    </row>
    <row r="22" spans="1:12" ht="25.5" x14ac:dyDescent="0.25">
      <c r="A22" s="3">
        <v>5</v>
      </c>
      <c r="B22" s="4">
        <v>200794867</v>
      </c>
      <c r="C22" s="3" t="s">
        <v>35</v>
      </c>
      <c r="D22" s="3" t="s">
        <v>26</v>
      </c>
      <c r="E22" s="3" t="s">
        <v>49</v>
      </c>
      <c r="F22" s="5">
        <v>231210081230719</v>
      </c>
      <c r="G22" s="4" t="s">
        <v>21</v>
      </c>
      <c r="H22" s="11" t="s">
        <v>200</v>
      </c>
      <c r="I22" s="3" t="s">
        <v>55</v>
      </c>
      <c r="J22" s="6" t="s">
        <v>51</v>
      </c>
      <c r="K22" s="7">
        <v>1987</v>
      </c>
      <c r="L22" s="27">
        <v>1550</v>
      </c>
    </row>
    <row r="23" spans="1:12" ht="25.5" x14ac:dyDescent="0.25">
      <c r="A23" s="3">
        <v>6</v>
      </c>
      <c r="B23" s="4">
        <v>200794867</v>
      </c>
      <c r="C23" s="3" t="s">
        <v>56</v>
      </c>
      <c r="D23" s="3" t="s">
        <v>26</v>
      </c>
      <c r="E23" s="3" t="s">
        <v>58</v>
      </c>
      <c r="F23" s="5">
        <v>231210081230842</v>
      </c>
      <c r="G23" s="4" t="s">
        <v>21</v>
      </c>
      <c r="H23" s="11" t="s">
        <v>201</v>
      </c>
      <c r="I23" s="3" t="s">
        <v>57</v>
      </c>
      <c r="J23" s="3" t="s">
        <v>23</v>
      </c>
      <c r="K23" s="7">
        <f>16.5*30</f>
        <v>495</v>
      </c>
      <c r="L23" s="27">
        <v>339.99</v>
      </c>
    </row>
    <row r="24" spans="1:12" ht="25.5" x14ac:dyDescent="0.25">
      <c r="A24" s="3">
        <v>7</v>
      </c>
      <c r="B24" s="4">
        <v>200794867</v>
      </c>
      <c r="C24" s="3" t="s">
        <v>63</v>
      </c>
      <c r="D24" s="3" t="s">
        <v>65</v>
      </c>
      <c r="E24" s="3" t="s">
        <v>22</v>
      </c>
      <c r="F24" s="5">
        <v>231210081257294</v>
      </c>
      <c r="G24" s="4" t="s">
        <v>21</v>
      </c>
      <c r="H24" s="11" t="s">
        <v>202</v>
      </c>
      <c r="I24" s="3" t="s">
        <v>64</v>
      </c>
      <c r="J24" s="3" t="s">
        <v>41</v>
      </c>
      <c r="K24" s="7">
        <v>15000</v>
      </c>
      <c r="L24" s="27">
        <v>14580</v>
      </c>
    </row>
    <row r="25" spans="1:12" ht="25.5" x14ac:dyDescent="0.25">
      <c r="A25" s="3">
        <v>8</v>
      </c>
      <c r="B25" s="4">
        <v>200794867</v>
      </c>
      <c r="C25" s="3" t="s">
        <v>83</v>
      </c>
      <c r="D25" s="3" t="s">
        <v>85</v>
      </c>
      <c r="E25" s="3" t="s">
        <v>38</v>
      </c>
      <c r="F25" s="5">
        <v>231210081256088</v>
      </c>
      <c r="G25" s="3" t="s">
        <v>29</v>
      </c>
      <c r="H25" s="11" t="s">
        <v>203</v>
      </c>
      <c r="I25" s="3" t="s">
        <v>195</v>
      </c>
      <c r="J25" s="3" t="s">
        <v>93</v>
      </c>
      <c r="K25" s="7">
        <f>4*250</f>
        <v>1000</v>
      </c>
      <c r="L25" s="27">
        <v>796</v>
      </c>
    </row>
    <row r="26" spans="1:12" ht="25.5" x14ac:dyDescent="0.25">
      <c r="A26" s="3">
        <v>9</v>
      </c>
      <c r="B26" s="4">
        <v>200794867</v>
      </c>
      <c r="C26" s="3" t="s">
        <v>66</v>
      </c>
      <c r="D26" s="3" t="s">
        <v>70</v>
      </c>
      <c r="E26" s="3" t="s">
        <v>68</v>
      </c>
      <c r="F26" s="5">
        <v>231210081262701</v>
      </c>
      <c r="G26" s="4" t="s">
        <v>21</v>
      </c>
      <c r="H26" s="11" t="s">
        <v>204</v>
      </c>
      <c r="I26" s="3" t="s">
        <v>67</v>
      </c>
      <c r="J26" s="6" t="s">
        <v>69</v>
      </c>
      <c r="K26" s="7">
        <f>13*25</f>
        <v>325</v>
      </c>
      <c r="L26" s="27">
        <v>325</v>
      </c>
    </row>
    <row r="27" spans="1:12" ht="25.5" x14ac:dyDescent="0.25">
      <c r="A27" s="3">
        <v>10</v>
      </c>
      <c r="B27" s="4">
        <v>200794867</v>
      </c>
      <c r="C27" s="3" t="s">
        <v>73</v>
      </c>
      <c r="D27" s="3" t="s">
        <v>76</v>
      </c>
      <c r="E27" s="3" t="s">
        <v>75</v>
      </c>
      <c r="F27" s="5">
        <v>231210081285149</v>
      </c>
      <c r="G27" s="3" t="s">
        <v>29</v>
      </c>
      <c r="H27" s="11" t="s">
        <v>205</v>
      </c>
      <c r="I27" s="3" t="s">
        <v>74</v>
      </c>
      <c r="J27" s="6" t="s">
        <v>51</v>
      </c>
      <c r="K27" s="7">
        <f>800*12</f>
        <v>9600</v>
      </c>
      <c r="L27" s="27">
        <v>5760</v>
      </c>
    </row>
    <row r="28" spans="1:12" ht="25.5" x14ac:dyDescent="0.25">
      <c r="A28" s="3">
        <v>11</v>
      </c>
      <c r="B28" s="4">
        <v>200794867</v>
      </c>
      <c r="C28" s="3" t="s">
        <v>77</v>
      </c>
      <c r="D28" s="3" t="s">
        <v>79</v>
      </c>
      <c r="E28" s="3" t="s">
        <v>22</v>
      </c>
      <c r="F28" s="5">
        <v>231210081288890</v>
      </c>
      <c r="G28" s="3" t="s">
        <v>29</v>
      </c>
      <c r="H28" s="11" t="s">
        <v>206</v>
      </c>
      <c r="I28" s="3" t="s">
        <v>78</v>
      </c>
      <c r="J28" s="6" t="s">
        <v>28</v>
      </c>
      <c r="K28" s="7">
        <v>1190</v>
      </c>
      <c r="L28" s="27">
        <v>1190</v>
      </c>
    </row>
    <row r="29" spans="1:12" ht="25.5" x14ac:dyDescent="0.25">
      <c r="A29" s="3">
        <v>12</v>
      </c>
      <c r="B29" s="4">
        <v>200794867</v>
      </c>
      <c r="C29" s="3" t="s">
        <v>77</v>
      </c>
      <c r="D29" s="3" t="s">
        <v>79</v>
      </c>
      <c r="E29" s="3" t="s">
        <v>22</v>
      </c>
      <c r="F29" s="5">
        <v>231210081288897</v>
      </c>
      <c r="G29" s="3" t="s">
        <v>29</v>
      </c>
      <c r="H29" s="11" t="s">
        <v>206</v>
      </c>
      <c r="I29" s="3" t="s">
        <v>80</v>
      </c>
      <c r="J29" s="6" t="s">
        <v>28</v>
      </c>
      <c r="K29" s="7">
        <v>1315</v>
      </c>
      <c r="L29" s="27">
        <v>1315</v>
      </c>
    </row>
    <row r="30" spans="1:12" ht="25.5" x14ac:dyDescent="0.25">
      <c r="A30" s="3">
        <v>13</v>
      </c>
      <c r="B30" s="4">
        <v>200794867</v>
      </c>
      <c r="C30" s="3" t="s">
        <v>77</v>
      </c>
      <c r="D30" s="3" t="s">
        <v>79</v>
      </c>
      <c r="E30" s="3" t="s">
        <v>22</v>
      </c>
      <c r="F30" s="5">
        <v>231210081288898</v>
      </c>
      <c r="G30" s="3" t="s">
        <v>29</v>
      </c>
      <c r="H30" s="11" t="s">
        <v>206</v>
      </c>
      <c r="I30" s="3" t="s">
        <v>81</v>
      </c>
      <c r="J30" s="6" t="s">
        <v>28</v>
      </c>
      <c r="K30" s="7">
        <v>160</v>
      </c>
      <c r="L30" s="27">
        <v>160</v>
      </c>
    </row>
    <row r="31" spans="1:12" ht="25.5" x14ac:dyDescent="0.25">
      <c r="A31" s="3">
        <v>14</v>
      </c>
      <c r="B31" s="4">
        <v>200794867</v>
      </c>
      <c r="C31" s="3" t="s">
        <v>77</v>
      </c>
      <c r="D31" s="3" t="s">
        <v>79</v>
      </c>
      <c r="E31" s="3" t="s">
        <v>22</v>
      </c>
      <c r="F31" s="5">
        <v>231210081288899</v>
      </c>
      <c r="G31" s="3" t="s">
        <v>29</v>
      </c>
      <c r="H31" s="11" t="s">
        <v>206</v>
      </c>
      <c r="I31" s="3" t="s">
        <v>82</v>
      </c>
      <c r="J31" s="6" t="s">
        <v>28</v>
      </c>
      <c r="K31" s="7">
        <v>160</v>
      </c>
      <c r="L31" s="27">
        <v>160</v>
      </c>
    </row>
    <row r="32" spans="1:12" ht="25.5" x14ac:dyDescent="0.25">
      <c r="A32" s="3">
        <v>15</v>
      </c>
      <c r="B32" s="4">
        <v>200794867</v>
      </c>
      <c r="C32" s="3" t="s">
        <v>83</v>
      </c>
      <c r="D32" s="3" t="s">
        <v>85</v>
      </c>
      <c r="E32" s="3" t="s">
        <v>49</v>
      </c>
      <c r="F32" s="5">
        <v>231210081310228</v>
      </c>
      <c r="G32" s="3" t="s">
        <v>29</v>
      </c>
      <c r="H32" s="11" t="s">
        <v>207</v>
      </c>
      <c r="I32" s="3" t="s">
        <v>84</v>
      </c>
      <c r="J32" s="6" t="s">
        <v>28</v>
      </c>
      <c r="K32" s="7">
        <v>1880</v>
      </c>
      <c r="L32" s="27">
        <v>1400</v>
      </c>
    </row>
    <row r="33" spans="1:12" ht="25.5" x14ac:dyDescent="0.25">
      <c r="A33" s="3">
        <v>16</v>
      </c>
      <c r="B33" s="4">
        <v>200794867</v>
      </c>
      <c r="C33" s="3" t="s">
        <v>86</v>
      </c>
      <c r="D33" s="3" t="s">
        <v>90</v>
      </c>
      <c r="E33" s="3" t="s">
        <v>88</v>
      </c>
      <c r="F33" s="5">
        <v>231210081317192</v>
      </c>
      <c r="G33" s="3" t="s">
        <v>29</v>
      </c>
      <c r="H33" s="11" t="s">
        <v>87</v>
      </c>
      <c r="I33" s="3" t="s">
        <v>89</v>
      </c>
      <c r="J33" s="6" t="s">
        <v>28</v>
      </c>
      <c r="K33" s="7">
        <f>185*6</f>
        <v>1110</v>
      </c>
      <c r="L33" s="27">
        <v>954</v>
      </c>
    </row>
    <row r="34" spans="1:12" ht="25.5" x14ac:dyDescent="0.25">
      <c r="A34" s="3">
        <v>17</v>
      </c>
      <c r="B34" s="4">
        <v>200794867</v>
      </c>
      <c r="C34" s="3" t="s">
        <v>86</v>
      </c>
      <c r="D34" s="3" t="s">
        <v>90</v>
      </c>
      <c r="E34" s="3" t="s">
        <v>91</v>
      </c>
      <c r="F34" s="5">
        <v>231210081317169</v>
      </c>
      <c r="G34" s="3" t="s">
        <v>29</v>
      </c>
      <c r="H34" s="11" t="s">
        <v>87</v>
      </c>
      <c r="I34" s="3" t="s">
        <v>92</v>
      </c>
      <c r="J34" s="6" t="s">
        <v>93</v>
      </c>
      <c r="K34" s="7">
        <f>3500</f>
        <v>3500</v>
      </c>
      <c r="L34" s="27">
        <v>2650</v>
      </c>
    </row>
    <row r="35" spans="1:12" ht="38.25" x14ac:dyDescent="0.25">
      <c r="A35" s="3">
        <v>18</v>
      </c>
      <c r="B35" s="4">
        <v>200794867</v>
      </c>
      <c r="C35" s="3" t="s">
        <v>94</v>
      </c>
      <c r="D35" s="3" t="s">
        <v>97</v>
      </c>
      <c r="E35" s="3" t="s">
        <v>96</v>
      </c>
      <c r="F35" s="5">
        <v>231210081317357</v>
      </c>
      <c r="G35" s="3" t="s">
        <v>29</v>
      </c>
      <c r="H35" s="11" t="s">
        <v>208</v>
      </c>
      <c r="I35" s="3" t="s">
        <v>95</v>
      </c>
      <c r="J35" s="6" t="s">
        <v>98</v>
      </c>
      <c r="K35" s="7">
        <v>360.01</v>
      </c>
      <c r="L35" s="27">
        <v>360.01</v>
      </c>
    </row>
    <row r="36" spans="1:12" ht="25.5" x14ac:dyDescent="0.25">
      <c r="A36" s="3">
        <v>19</v>
      </c>
      <c r="B36" s="4">
        <v>200794867</v>
      </c>
      <c r="C36" s="3" t="s">
        <v>86</v>
      </c>
      <c r="D36" s="3" t="s">
        <v>90</v>
      </c>
      <c r="E36" s="3" t="s">
        <v>101</v>
      </c>
      <c r="F36" s="5">
        <v>231210081337549</v>
      </c>
      <c r="G36" s="3" t="s">
        <v>29</v>
      </c>
      <c r="H36" s="11" t="s">
        <v>209</v>
      </c>
      <c r="I36" s="3" t="s">
        <v>99</v>
      </c>
      <c r="J36" s="6" t="s">
        <v>100</v>
      </c>
      <c r="K36" s="7">
        <f>1200*3</f>
        <v>3600</v>
      </c>
      <c r="L36" s="27">
        <v>2998.8</v>
      </c>
    </row>
    <row r="37" spans="1:12" ht="25.5" x14ac:dyDescent="0.25">
      <c r="A37" s="3">
        <v>20</v>
      </c>
      <c r="B37" s="4">
        <v>200794867</v>
      </c>
      <c r="C37" s="3" t="s">
        <v>106</v>
      </c>
      <c r="D37" s="3" t="s">
        <v>54</v>
      </c>
      <c r="E37" s="3" t="s">
        <v>108</v>
      </c>
      <c r="F37" s="5">
        <v>231210081345517</v>
      </c>
      <c r="G37" s="3" t="s">
        <v>29</v>
      </c>
      <c r="H37" s="11" t="s">
        <v>210</v>
      </c>
      <c r="I37" s="3" t="s">
        <v>107</v>
      </c>
      <c r="J37" s="6" t="s">
        <v>41</v>
      </c>
      <c r="K37" s="7">
        <f>33.3*100</f>
        <v>3329.9999999999995</v>
      </c>
      <c r="L37" s="27">
        <v>1848</v>
      </c>
    </row>
    <row r="38" spans="1:12" ht="51" x14ac:dyDescent="0.25">
      <c r="A38" s="3">
        <v>21</v>
      </c>
      <c r="B38" s="4">
        <v>200794867</v>
      </c>
      <c r="C38" s="3" t="s">
        <v>109</v>
      </c>
      <c r="D38" s="3" t="s">
        <v>111</v>
      </c>
      <c r="E38" s="3" t="s">
        <v>22</v>
      </c>
      <c r="F38" s="5">
        <v>231210081354777</v>
      </c>
      <c r="G38" s="4" t="s">
        <v>21</v>
      </c>
      <c r="H38" s="11" t="s">
        <v>211</v>
      </c>
      <c r="I38" s="3" t="s">
        <v>110</v>
      </c>
      <c r="J38" s="6" t="s">
        <v>41</v>
      </c>
      <c r="K38" s="7">
        <v>4000</v>
      </c>
      <c r="L38" s="27">
        <v>2979.2</v>
      </c>
    </row>
    <row r="39" spans="1:12" ht="25.5" x14ac:dyDescent="0.25">
      <c r="A39" s="3">
        <v>22</v>
      </c>
      <c r="B39" s="4">
        <v>200794867</v>
      </c>
      <c r="C39" s="3" t="s">
        <v>66</v>
      </c>
      <c r="D39" s="3" t="s">
        <v>70</v>
      </c>
      <c r="E39" s="3" t="s">
        <v>68</v>
      </c>
      <c r="F39" s="5">
        <v>231210081362942</v>
      </c>
      <c r="G39" s="4" t="s">
        <v>21</v>
      </c>
      <c r="H39" s="11" t="s">
        <v>204</v>
      </c>
      <c r="I39" s="3" t="s">
        <v>112</v>
      </c>
      <c r="J39" s="6" t="s">
        <v>69</v>
      </c>
      <c r="K39" s="7">
        <f>13*25</f>
        <v>325</v>
      </c>
      <c r="L39" s="27">
        <v>325</v>
      </c>
    </row>
    <row r="40" spans="1:12" ht="25.5" x14ac:dyDescent="0.25">
      <c r="A40" s="3">
        <v>23</v>
      </c>
      <c r="B40" s="4">
        <v>200794867</v>
      </c>
      <c r="C40" s="3" t="s">
        <v>113</v>
      </c>
      <c r="D40" s="3" t="s">
        <v>26</v>
      </c>
      <c r="E40" s="3" t="s">
        <v>58</v>
      </c>
      <c r="F40" s="5">
        <v>231210081365981</v>
      </c>
      <c r="G40" s="3" t="s">
        <v>29</v>
      </c>
      <c r="H40" s="11" t="s">
        <v>212</v>
      </c>
      <c r="I40" s="3" t="s">
        <v>114</v>
      </c>
      <c r="J40" s="6" t="s">
        <v>51</v>
      </c>
      <c r="K40" s="7">
        <f>70*30</f>
        <v>2100</v>
      </c>
      <c r="L40" s="27">
        <v>1014</v>
      </c>
    </row>
    <row r="41" spans="1:12" ht="25.5" x14ac:dyDescent="0.25">
      <c r="A41" s="3">
        <v>24</v>
      </c>
      <c r="B41" s="4">
        <v>200794867</v>
      </c>
      <c r="C41" s="3" t="s">
        <v>113</v>
      </c>
      <c r="D41" s="3" t="s">
        <v>26</v>
      </c>
      <c r="E41" s="3" t="s">
        <v>58</v>
      </c>
      <c r="F41" s="5">
        <v>231210081365982</v>
      </c>
      <c r="G41" s="3" t="s">
        <v>29</v>
      </c>
      <c r="H41" s="11" t="s">
        <v>213</v>
      </c>
      <c r="I41" s="3" t="s">
        <v>115</v>
      </c>
      <c r="J41" s="6" t="s">
        <v>51</v>
      </c>
      <c r="K41" s="7">
        <f>70*30</f>
        <v>2100</v>
      </c>
      <c r="L41" s="27">
        <v>921</v>
      </c>
    </row>
    <row r="42" spans="1:12" ht="25.5" x14ac:dyDescent="0.25">
      <c r="A42" s="3">
        <v>25</v>
      </c>
      <c r="B42" s="4">
        <v>200794867</v>
      </c>
      <c r="C42" s="3" t="s">
        <v>116</v>
      </c>
      <c r="D42" s="3" t="s">
        <v>26</v>
      </c>
      <c r="E42" s="3" t="s">
        <v>118</v>
      </c>
      <c r="F42" s="5">
        <v>231210081365984</v>
      </c>
      <c r="G42" s="3" t="s">
        <v>29</v>
      </c>
      <c r="H42" s="11" t="s">
        <v>214</v>
      </c>
      <c r="I42" s="3" t="s">
        <v>117</v>
      </c>
      <c r="J42" s="6" t="s">
        <v>51</v>
      </c>
      <c r="K42" s="7">
        <f>70*20</f>
        <v>1400</v>
      </c>
      <c r="L42" s="27">
        <v>774</v>
      </c>
    </row>
    <row r="43" spans="1:12" ht="25.5" x14ac:dyDescent="0.25">
      <c r="A43" s="3">
        <v>26</v>
      </c>
      <c r="B43" s="4">
        <v>200794867</v>
      </c>
      <c r="C43" s="3" t="s">
        <v>119</v>
      </c>
      <c r="D43" s="3" t="s">
        <v>26</v>
      </c>
      <c r="E43" s="3" t="s">
        <v>118</v>
      </c>
      <c r="F43" s="5">
        <v>231210081365986</v>
      </c>
      <c r="G43" s="3" t="s">
        <v>29</v>
      </c>
      <c r="H43" s="11" t="s">
        <v>215</v>
      </c>
      <c r="I43" s="3" t="s">
        <v>120</v>
      </c>
      <c r="J43" s="6" t="s">
        <v>51</v>
      </c>
      <c r="K43" s="7">
        <f>50*20</f>
        <v>1000</v>
      </c>
      <c r="L43" s="27">
        <v>640</v>
      </c>
    </row>
    <row r="44" spans="1:12" ht="25.5" x14ac:dyDescent="0.25">
      <c r="A44" s="3">
        <v>27</v>
      </c>
      <c r="B44" s="4">
        <v>200794867</v>
      </c>
      <c r="C44" s="3" t="s">
        <v>121</v>
      </c>
      <c r="D44" s="3" t="s">
        <v>54</v>
      </c>
      <c r="E44" s="3" t="s">
        <v>108</v>
      </c>
      <c r="F44" s="5">
        <v>231210081365987</v>
      </c>
      <c r="G44" s="3" t="s">
        <v>29</v>
      </c>
      <c r="H44" s="11" t="s">
        <v>215</v>
      </c>
      <c r="I44" s="3" t="s">
        <v>122</v>
      </c>
      <c r="J44" s="6" t="s">
        <v>51</v>
      </c>
      <c r="K44" s="7">
        <f>25*100</f>
        <v>2500</v>
      </c>
      <c r="L44" s="27">
        <v>1500</v>
      </c>
    </row>
    <row r="45" spans="1:12" ht="25.5" x14ac:dyDescent="0.25">
      <c r="A45" s="3">
        <v>28</v>
      </c>
      <c r="B45" s="4">
        <v>200794867</v>
      </c>
      <c r="C45" s="3" t="s">
        <v>123</v>
      </c>
      <c r="D45" s="3" t="s">
        <v>126</v>
      </c>
      <c r="E45" s="3" t="s">
        <v>125</v>
      </c>
      <c r="F45" s="5">
        <v>231210081365989</v>
      </c>
      <c r="G45" s="3" t="s">
        <v>29</v>
      </c>
      <c r="H45" s="11" t="s">
        <v>215</v>
      </c>
      <c r="I45" s="3" t="s">
        <v>124</v>
      </c>
      <c r="J45" s="6" t="s">
        <v>51</v>
      </c>
      <c r="K45" s="7">
        <f>30*600</f>
        <v>18000</v>
      </c>
      <c r="L45" s="27">
        <v>8700</v>
      </c>
    </row>
    <row r="46" spans="1:12" ht="25.5" x14ac:dyDescent="0.25">
      <c r="A46" s="3">
        <v>29</v>
      </c>
      <c r="B46" s="4">
        <v>200794867</v>
      </c>
      <c r="C46" s="3" t="s">
        <v>127</v>
      </c>
      <c r="D46" s="3" t="s">
        <v>129</v>
      </c>
      <c r="E46" s="3" t="s">
        <v>108</v>
      </c>
      <c r="F46" s="5">
        <v>231210081365990</v>
      </c>
      <c r="G46" s="3" t="s">
        <v>29</v>
      </c>
      <c r="H46" s="11" t="s">
        <v>216</v>
      </c>
      <c r="I46" s="3" t="s">
        <v>128</v>
      </c>
      <c r="J46" s="6" t="s">
        <v>69</v>
      </c>
      <c r="K46" s="7">
        <f>25*100</f>
        <v>2500</v>
      </c>
      <c r="L46" s="27">
        <v>860</v>
      </c>
    </row>
    <row r="47" spans="1:12" ht="25.5" x14ac:dyDescent="0.25">
      <c r="A47" s="3">
        <v>30</v>
      </c>
      <c r="B47" s="4">
        <v>200794867</v>
      </c>
      <c r="C47" s="3" t="s">
        <v>130</v>
      </c>
      <c r="D47" s="3" t="s">
        <v>133</v>
      </c>
      <c r="E47" s="3" t="s">
        <v>131</v>
      </c>
      <c r="F47" s="5">
        <v>231210081365991</v>
      </c>
      <c r="G47" s="3" t="s">
        <v>29</v>
      </c>
      <c r="H47" s="11" t="s">
        <v>215</v>
      </c>
      <c r="I47" s="3" t="s">
        <v>132</v>
      </c>
      <c r="J47" s="6" t="s">
        <v>51</v>
      </c>
      <c r="K47" s="7">
        <f>3.2*100</f>
        <v>320</v>
      </c>
      <c r="L47" s="27">
        <v>250</v>
      </c>
    </row>
    <row r="48" spans="1:12" ht="25.5" x14ac:dyDescent="0.25">
      <c r="A48" s="3">
        <v>31</v>
      </c>
      <c r="B48" s="4">
        <v>200794867</v>
      </c>
      <c r="C48" s="3" t="s">
        <v>134</v>
      </c>
      <c r="D48" s="3" t="s">
        <v>126</v>
      </c>
      <c r="E48" s="3" t="s">
        <v>136</v>
      </c>
      <c r="F48" s="5">
        <v>231210081365992</v>
      </c>
      <c r="G48" s="3" t="s">
        <v>29</v>
      </c>
      <c r="H48" s="11" t="s">
        <v>217</v>
      </c>
      <c r="I48" s="3" t="s">
        <v>135</v>
      </c>
      <c r="J48" s="6" t="s">
        <v>51</v>
      </c>
      <c r="K48" s="7">
        <f>85*50</f>
        <v>4250</v>
      </c>
      <c r="L48" s="27">
        <v>3400.0050000000001</v>
      </c>
    </row>
    <row r="49" spans="1:12" ht="25.5" x14ac:dyDescent="0.25">
      <c r="A49" s="3">
        <v>32</v>
      </c>
      <c r="B49" s="4">
        <v>200794867</v>
      </c>
      <c r="C49" s="3" t="s">
        <v>137</v>
      </c>
      <c r="D49" s="3" t="s">
        <v>26</v>
      </c>
      <c r="E49" s="3" t="s">
        <v>138</v>
      </c>
      <c r="F49" s="5">
        <v>231210081365994</v>
      </c>
      <c r="G49" s="3" t="s">
        <v>29</v>
      </c>
      <c r="H49" s="11" t="s">
        <v>218</v>
      </c>
      <c r="I49" s="3" t="s">
        <v>139</v>
      </c>
      <c r="J49" s="6" t="s">
        <v>51</v>
      </c>
      <c r="K49" s="7">
        <f>150*10</f>
        <v>1500</v>
      </c>
      <c r="L49" s="27">
        <v>840</v>
      </c>
    </row>
    <row r="50" spans="1:12" ht="25.5" x14ac:dyDescent="0.25">
      <c r="A50" s="3">
        <v>33</v>
      </c>
      <c r="B50" s="4">
        <v>200794867</v>
      </c>
      <c r="C50" s="3" t="s">
        <v>140</v>
      </c>
      <c r="D50" s="3" t="s">
        <v>26</v>
      </c>
      <c r="E50" s="3" t="s">
        <v>138</v>
      </c>
      <c r="F50" s="5">
        <v>231210081365995</v>
      </c>
      <c r="G50" s="3" t="s">
        <v>29</v>
      </c>
      <c r="H50" s="11" t="s">
        <v>215</v>
      </c>
      <c r="I50" s="3" t="s">
        <v>141</v>
      </c>
      <c r="J50" s="6" t="s">
        <v>51</v>
      </c>
      <c r="K50" s="7">
        <f>90*10</f>
        <v>900</v>
      </c>
      <c r="L50" s="27">
        <v>300</v>
      </c>
    </row>
    <row r="51" spans="1:12" ht="25.5" x14ac:dyDescent="0.25">
      <c r="A51" s="3">
        <v>34</v>
      </c>
      <c r="B51" s="4">
        <v>200794867</v>
      </c>
      <c r="C51" s="3" t="s">
        <v>142</v>
      </c>
      <c r="D51" s="3" t="s">
        <v>129</v>
      </c>
      <c r="E51" s="3" t="s">
        <v>144</v>
      </c>
      <c r="F51" s="5">
        <v>231210081365996</v>
      </c>
      <c r="G51" s="3" t="s">
        <v>29</v>
      </c>
      <c r="H51" s="11" t="s">
        <v>219</v>
      </c>
      <c r="I51" s="3" t="s">
        <v>143</v>
      </c>
      <c r="J51" s="6" t="s">
        <v>51</v>
      </c>
      <c r="K51" s="7">
        <f>9*100</f>
        <v>900</v>
      </c>
      <c r="L51" s="27">
        <v>579.9</v>
      </c>
    </row>
    <row r="52" spans="1:12" ht="25.5" x14ac:dyDescent="0.25">
      <c r="A52" s="3">
        <v>35</v>
      </c>
      <c r="B52" s="4">
        <v>200794867</v>
      </c>
      <c r="C52" s="3" t="s">
        <v>145</v>
      </c>
      <c r="D52" s="3" t="s">
        <v>54</v>
      </c>
      <c r="E52" s="3" t="s">
        <v>136</v>
      </c>
      <c r="F52" s="5">
        <v>231210081365998</v>
      </c>
      <c r="G52" s="3" t="s">
        <v>29</v>
      </c>
      <c r="H52" s="11" t="s">
        <v>212</v>
      </c>
      <c r="I52" s="3" t="s">
        <v>146</v>
      </c>
      <c r="J52" s="6" t="s">
        <v>51</v>
      </c>
      <c r="K52" s="7">
        <f>80*50</f>
        <v>4000</v>
      </c>
      <c r="L52" s="27">
        <v>1400</v>
      </c>
    </row>
    <row r="53" spans="1:12" ht="25.5" x14ac:dyDescent="0.25">
      <c r="A53" s="3">
        <v>36</v>
      </c>
      <c r="B53" s="4">
        <v>200794867</v>
      </c>
      <c r="C53" s="3" t="s">
        <v>147</v>
      </c>
      <c r="D53" s="3" t="s">
        <v>149</v>
      </c>
      <c r="E53" s="3" t="s">
        <v>136</v>
      </c>
      <c r="F53" s="5">
        <v>231210081366004</v>
      </c>
      <c r="G53" s="3" t="s">
        <v>29</v>
      </c>
      <c r="H53" s="11" t="s">
        <v>220</v>
      </c>
      <c r="I53" s="3" t="s">
        <v>148</v>
      </c>
      <c r="J53" s="6" t="s">
        <v>41</v>
      </c>
      <c r="K53" s="7">
        <f>25*50</f>
        <v>1250</v>
      </c>
      <c r="L53" s="29">
        <v>700</v>
      </c>
    </row>
    <row r="54" spans="1:12" ht="25.5" x14ac:dyDescent="0.25">
      <c r="A54" s="3">
        <v>37</v>
      </c>
      <c r="B54" s="4">
        <v>200794867</v>
      </c>
      <c r="C54" s="3" t="s">
        <v>150</v>
      </c>
      <c r="D54" s="3" t="s">
        <v>54</v>
      </c>
      <c r="E54" s="3" t="s">
        <v>153</v>
      </c>
      <c r="F54" s="5">
        <v>231210081366009</v>
      </c>
      <c r="G54" s="3" t="s">
        <v>29</v>
      </c>
      <c r="H54" s="11" t="s">
        <v>151</v>
      </c>
      <c r="I54" s="3" t="s">
        <v>152</v>
      </c>
      <c r="J54" s="6" t="s">
        <v>51</v>
      </c>
      <c r="K54" s="7">
        <f>30*60</f>
        <v>1800</v>
      </c>
      <c r="L54" s="27">
        <v>799.98</v>
      </c>
    </row>
    <row r="55" spans="1:12" ht="25.5" x14ac:dyDescent="0.25">
      <c r="A55" s="3">
        <v>38</v>
      </c>
      <c r="B55" s="4">
        <v>200794867</v>
      </c>
      <c r="C55" s="3" t="s">
        <v>154</v>
      </c>
      <c r="D55" s="3" t="s">
        <v>90</v>
      </c>
      <c r="E55" s="3" t="s">
        <v>38</v>
      </c>
      <c r="F55" s="5">
        <v>231210081366018</v>
      </c>
      <c r="G55" s="3" t="s">
        <v>29</v>
      </c>
      <c r="H55" s="11" t="s">
        <v>218</v>
      </c>
      <c r="I55" s="3" t="s">
        <v>155</v>
      </c>
      <c r="J55" s="6" t="s">
        <v>28</v>
      </c>
      <c r="K55" s="7">
        <f>120*4</f>
        <v>480</v>
      </c>
      <c r="L55" s="27">
        <v>364</v>
      </c>
    </row>
    <row r="56" spans="1:12" ht="25.5" x14ac:dyDescent="0.25">
      <c r="A56" s="3">
        <v>39</v>
      </c>
      <c r="B56" s="4">
        <v>200794867</v>
      </c>
      <c r="C56" s="3" t="s">
        <v>63</v>
      </c>
      <c r="D56" s="3" t="s">
        <v>65</v>
      </c>
      <c r="E56" s="3" t="s">
        <v>22</v>
      </c>
      <c r="F56" s="5">
        <v>231210081371669</v>
      </c>
      <c r="G56" s="4" t="s">
        <v>21</v>
      </c>
      <c r="H56" s="11" t="s">
        <v>221</v>
      </c>
      <c r="I56" s="3" t="s">
        <v>156</v>
      </c>
      <c r="J56" s="3" t="s">
        <v>41</v>
      </c>
      <c r="K56" s="7">
        <v>8000</v>
      </c>
      <c r="L56" s="29">
        <v>6500</v>
      </c>
    </row>
    <row r="57" spans="1:12" ht="25.5" x14ac:dyDescent="0.25">
      <c r="A57" s="3">
        <v>40</v>
      </c>
      <c r="B57" s="4">
        <v>200794867</v>
      </c>
      <c r="C57" s="3" t="s">
        <v>187</v>
      </c>
      <c r="D57" s="3" t="s">
        <v>189</v>
      </c>
      <c r="E57" s="3" t="s">
        <v>22</v>
      </c>
      <c r="F57" s="5">
        <v>231210081381469</v>
      </c>
      <c r="G57" s="3" t="s">
        <v>29</v>
      </c>
      <c r="H57" s="11" t="s">
        <v>222</v>
      </c>
      <c r="I57" s="3" t="s">
        <v>188</v>
      </c>
      <c r="J57" s="6" t="s">
        <v>28</v>
      </c>
      <c r="K57" s="7">
        <v>108.5</v>
      </c>
      <c r="L57" s="27">
        <v>108.5</v>
      </c>
    </row>
    <row r="58" spans="1:12" ht="25.5" x14ac:dyDescent="0.25">
      <c r="A58" s="3">
        <v>41</v>
      </c>
      <c r="B58" s="4">
        <v>200794867</v>
      </c>
      <c r="C58" s="3" t="s">
        <v>174</v>
      </c>
      <c r="D58" s="3" t="s">
        <v>177</v>
      </c>
      <c r="E58" s="3" t="s">
        <v>176</v>
      </c>
      <c r="F58" s="5">
        <v>231210081395305</v>
      </c>
      <c r="G58" s="3" t="s">
        <v>29</v>
      </c>
      <c r="H58" s="11" t="s">
        <v>223</v>
      </c>
      <c r="I58" s="3" t="s">
        <v>175</v>
      </c>
      <c r="J58" s="6" t="s">
        <v>69</v>
      </c>
      <c r="K58" s="7">
        <f>99*10</f>
        <v>990</v>
      </c>
      <c r="L58" s="27">
        <v>888</v>
      </c>
    </row>
    <row r="59" spans="1:12" ht="25.5" x14ac:dyDescent="0.25">
      <c r="A59" s="3">
        <v>42</v>
      </c>
      <c r="B59" s="4">
        <v>200794867</v>
      </c>
      <c r="C59" s="3" t="s">
        <v>178</v>
      </c>
      <c r="D59" s="3" t="s">
        <v>181</v>
      </c>
      <c r="E59" s="3" t="s">
        <v>179</v>
      </c>
      <c r="F59" s="5">
        <v>231210081395383</v>
      </c>
      <c r="G59" s="3" t="s">
        <v>29</v>
      </c>
      <c r="H59" s="11" t="s">
        <v>224</v>
      </c>
      <c r="I59" s="3" t="s">
        <v>180</v>
      </c>
      <c r="J59" s="6" t="s">
        <v>69</v>
      </c>
      <c r="K59" s="7">
        <f>500*2</f>
        <v>1000</v>
      </c>
      <c r="L59" s="27">
        <v>713.5</v>
      </c>
    </row>
    <row r="60" spans="1:12" ht="25.5" x14ac:dyDescent="0.25">
      <c r="A60" s="3">
        <v>43</v>
      </c>
      <c r="B60" s="4">
        <v>200794867</v>
      </c>
      <c r="C60" s="3" t="s">
        <v>190</v>
      </c>
      <c r="D60" s="3" t="s">
        <v>97</v>
      </c>
      <c r="E60" s="3" t="s">
        <v>22</v>
      </c>
      <c r="F60" s="5">
        <v>231210081396535</v>
      </c>
      <c r="G60" s="3" t="s">
        <v>29</v>
      </c>
      <c r="H60" s="11" t="s">
        <v>225</v>
      </c>
      <c r="I60" s="3" t="s">
        <v>191</v>
      </c>
      <c r="J60" s="6" t="s">
        <v>186</v>
      </c>
      <c r="K60" s="7">
        <v>252</v>
      </c>
      <c r="L60" s="27">
        <v>252</v>
      </c>
    </row>
    <row r="61" spans="1:12" ht="25.5" x14ac:dyDescent="0.25">
      <c r="A61" s="3">
        <v>44</v>
      </c>
      <c r="B61" s="4">
        <v>200794867</v>
      </c>
      <c r="C61" s="3" t="s">
        <v>257</v>
      </c>
      <c r="D61" s="3" t="s">
        <v>42</v>
      </c>
      <c r="E61" s="3" t="s">
        <v>108</v>
      </c>
      <c r="F61" s="5">
        <v>231210081428113</v>
      </c>
      <c r="G61" s="3" t="s">
        <v>29</v>
      </c>
      <c r="H61" s="11" t="s">
        <v>255</v>
      </c>
      <c r="I61" s="3" t="s">
        <v>256</v>
      </c>
      <c r="J61" s="6" t="s">
        <v>41</v>
      </c>
      <c r="K61" s="7">
        <v>1910</v>
      </c>
      <c r="L61" s="27">
        <v>1199.2</v>
      </c>
    </row>
    <row r="62" spans="1:12" ht="25.5" x14ac:dyDescent="0.25">
      <c r="A62" s="3">
        <v>45</v>
      </c>
      <c r="B62" s="4">
        <v>200794867</v>
      </c>
      <c r="C62" s="3" t="s">
        <v>260</v>
      </c>
      <c r="D62" s="3" t="s">
        <v>181</v>
      </c>
      <c r="E62" s="3" t="s">
        <v>261</v>
      </c>
      <c r="F62" s="5">
        <v>231210081428127</v>
      </c>
      <c r="G62" s="3" t="s">
        <v>29</v>
      </c>
      <c r="H62" s="11" t="s">
        <v>258</v>
      </c>
      <c r="I62" s="3" t="s">
        <v>259</v>
      </c>
      <c r="J62" s="6" t="s">
        <v>41</v>
      </c>
      <c r="K62" s="7">
        <v>806.5</v>
      </c>
      <c r="L62" s="27">
        <v>706.5</v>
      </c>
    </row>
    <row r="63" spans="1:12" ht="25.5" x14ac:dyDescent="0.25">
      <c r="A63" s="3">
        <v>46</v>
      </c>
      <c r="B63" s="4">
        <v>200794867</v>
      </c>
      <c r="C63" s="3" t="s">
        <v>264</v>
      </c>
      <c r="D63" s="3" t="s">
        <v>149</v>
      </c>
      <c r="E63" s="3" t="s">
        <v>118</v>
      </c>
      <c r="F63" s="5">
        <v>231210081428122</v>
      </c>
      <c r="G63" s="3" t="s">
        <v>29</v>
      </c>
      <c r="H63" s="11" t="s">
        <v>262</v>
      </c>
      <c r="I63" s="3" t="s">
        <v>263</v>
      </c>
      <c r="J63" s="6" t="s">
        <v>41</v>
      </c>
      <c r="K63" s="7">
        <v>183</v>
      </c>
      <c r="L63" s="27">
        <v>100</v>
      </c>
    </row>
    <row r="64" spans="1:12" ht="25.5" x14ac:dyDescent="0.25">
      <c r="A64" s="3">
        <v>47</v>
      </c>
      <c r="B64" s="4">
        <v>200794867</v>
      </c>
      <c r="C64" s="3" t="s">
        <v>257</v>
      </c>
      <c r="D64" s="3" t="s">
        <v>42</v>
      </c>
      <c r="E64" s="3" t="s">
        <v>267</v>
      </c>
      <c r="F64" s="5">
        <v>231210081428117</v>
      </c>
      <c r="G64" s="3" t="s">
        <v>29</v>
      </c>
      <c r="H64" s="11" t="s">
        <v>265</v>
      </c>
      <c r="I64" s="3" t="s">
        <v>266</v>
      </c>
      <c r="J64" s="6" t="s">
        <v>41</v>
      </c>
      <c r="K64" s="7">
        <v>4580</v>
      </c>
      <c r="L64" s="27">
        <v>2890</v>
      </c>
    </row>
    <row r="65" spans="1:12" ht="25.5" x14ac:dyDescent="0.25">
      <c r="A65" s="3">
        <v>48</v>
      </c>
      <c r="B65" s="4">
        <v>200794867</v>
      </c>
      <c r="C65" s="3" t="s">
        <v>270</v>
      </c>
      <c r="D65" s="3" t="s">
        <v>133</v>
      </c>
      <c r="E65" s="3" t="s">
        <v>271</v>
      </c>
      <c r="F65" s="5">
        <v>231210081428130</v>
      </c>
      <c r="G65" s="3" t="s">
        <v>29</v>
      </c>
      <c r="H65" s="11" t="s">
        <v>268</v>
      </c>
      <c r="I65" s="3" t="s">
        <v>269</v>
      </c>
      <c r="J65" s="6" t="s">
        <v>41</v>
      </c>
      <c r="K65" s="7">
        <v>1029</v>
      </c>
      <c r="L65" s="27">
        <v>900</v>
      </c>
    </row>
    <row r="66" spans="1:12" ht="25.5" x14ac:dyDescent="0.25">
      <c r="A66" s="3">
        <v>49</v>
      </c>
      <c r="B66" s="4">
        <v>200794867</v>
      </c>
      <c r="C66" s="3" t="s">
        <v>275</v>
      </c>
      <c r="D66" s="3" t="s">
        <v>42</v>
      </c>
      <c r="E66" s="3" t="s">
        <v>277</v>
      </c>
      <c r="F66" s="5">
        <v>231210081432930</v>
      </c>
      <c r="G66" s="4" t="s">
        <v>21</v>
      </c>
      <c r="H66" s="11" t="s">
        <v>274</v>
      </c>
      <c r="I66" s="3" t="s">
        <v>276</v>
      </c>
      <c r="J66" s="6" t="s">
        <v>41</v>
      </c>
      <c r="K66" s="7">
        <v>128179.2</v>
      </c>
      <c r="L66" s="27">
        <v>98660.351999999999</v>
      </c>
    </row>
    <row r="67" spans="1:12" ht="25.5" x14ac:dyDescent="0.25">
      <c r="A67" s="3">
        <v>50</v>
      </c>
      <c r="B67" s="4">
        <v>200794867</v>
      </c>
      <c r="C67" s="3" t="s">
        <v>56</v>
      </c>
      <c r="D67" s="3" t="s">
        <v>26</v>
      </c>
      <c r="E67" s="3" t="s">
        <v>136</v>
      </c>
      <c r="F67" s="5">
        <v>231210081433082</v>
      </c>
      <c r="G67" s="3" t="s">
        <v>29</v>
      </c>
      <c r="H67" s="11" t="s">
        <v>278</v>
      </c>
      <c r="I67" s="3" t="s">
        <v>279</v>
      </c>
      <c r="J67" s="6" t="s">
        <v>69</v>
      </c>
      <c r="K67" s="7">
        <v>2900</v>
      </c>
      <c r="L67" s="27">
        <v>1105.55</v>
      </c>
    </row>
    <row r="68" spans="1:12" ht="25.5" x14ac:dyDescent="0.25">
      <c r="A68" s="3">
        <v>51</v>
      </c>
      <c r="B68" s="4">
        <v>200794867</v>
      </c>
      <c r="C68" s="3" t="s">
        <v>257</v>
      </c>
      <c r="D68" s="3" t="s">
        <v>42</v>
      </c>
      <c r="E68" s="3" t="s">
        <v>108</v>
      </c>
      <c r="F68" s="5">
        <v>231210081449773</v>
      </c>
      <c r="G68" s="3" t="s">
        <v>29</v>
      </c>
      <c r="H68" s="11" t="s">
        <v>280</v>
      </c>
      <c r="I68" s="3" t="s">
        <v>281</v>
      </c>
      <c r="J68" s="6" t="s">
        <v>41</v>
      </c>
      <c r="K68" s="7">
        <v>1725</v>
      </c>
      <c r="L68" s="27">
        <v>1055.5</v>
      </c>
    </row>
    <row r="69" spans="1:12" ht="25.5" x14ac:dyDescent="0.25">
      <c r="A69" s="3">
        <v>52</v>
      </c>
      <c r="B69" s="4">
        <v>200794867</v>
      </c>
      <c r="C69" s="3" t="s">
        <v>284</v>
      </c>
      <c r="D69" s="3" t="s">
        <v>50</v>
      </c>
      <c r="E69" s="3" t="s">
        <v>285</v>
      </c>
      <c r="F69" s="5">
        <v>231210081450600</v>
      </c>
      <c r="G69" s="3" t="s">
        <v>29</v>
      </c>
      <c r="H69" s="11" t="s">
        <v>282</v>
      </c>
      <c r="I69" s="3" t="s">
        <v>283</v>
      </c>
      <c r="J69" s="6" t="s">
        <v>93</v>
      </c>
      <c r="K69" s="7">
        <v>11700</v>
      </c>
      <c r="L69" s="27">
        <v>6900</v>
      </c>
    </row>
    <row r="70" spans="1:12" ht="25.5" x14ac:dyDescent="0.25">
      <c r="A70" s="3">
        <v>53</v>
      </c>
      <c r="B70" s="4">
        <v>200794867</v>
      </c>
      <c r="C70" s="3" t="s">
        <v>289</v>
      </c>
      <c r="D70" s="3" t="s">
        <v>105</v>
      </c>
      <c r="E70" s="3" t="s">
        <v>288</v>
      </c>
      <c r="F70" s="5">
        <v>231210081453100</v>
      </c>
      <c r="G70" s="3" t="s">
        <v>29</v>
      </c>
      <c r="H70" s="11" t="s">
        <v>286</v>
      </c>
      <c r="I70" s="3" t="s">
        <v>287</v>
      </c>
      <c r="J70" s="6" t="s">
        <v>46</v>
      </c>
      <c r="K70" s="7">
        <v>1300</v>
      </c>
      <c r="L70" s="27">
        <v>1081.08</v>
      </c>
    </row>
    <row r="71" spans="1:12" ht="25.5" x14ac:dyDescent="0.25">
      <c r="A71" s="3">
        <v>54</v>
      </c>
      <c r="B71" s="4">
        <v>200794867</v>
      </c>
      <c r="C71" s="3" t="s">
        <v>292</v>
      </c>
      <c r="D71" s="3" t="s">
        <v>31</v>
      </c>
      <c r="E71" s="3" t="s">
        <v>91</v>
      </c>
      <c r="F71" s="5">
        <v>231210081457806</v>
      </c>
      <c r="G71" s="4" t="s">
        <v>21</v>
      </c>
      <c r="H71" s="11" t="s">
        <v>290</v>
      </c>
      <c r="I71" s="3" t="s">
        <v>291</v>
      </c>
      <c r="J71" s="6" t="s">
        <v>46</v>
      </c>
      <c r="K71" s="7">
        <v>8052.6123600000001</v>
      </c>
      <c r="L71" s="27">
        <v>6490</v>
      </c>
    </row>
    <row r="72" spans="1:12" ht="38.25" x14ac:dyDescent="0.25">
      <c r="A72" s="3">
        <v>55</v>
      </c>
      <c r="B72" s="4">
        <v>200794867</v>
      </c>
      <c r="C72" s="3" t="s">
        <v>298</v>
      </c>
      <c r="D72" s="3" t="s">
        <v>62</v>
      </c>
      <c r="E72" s="3" t="s">
        <v>183</v>
      </c>
      <c r="F72" s="5">
        <v>231210081452788</v>
      </c>
      <c r="G72" s="4" t="s">
        <v>21</v>
      </c>
      <c r="H72" s="11" t="s">
        <v>297</v>
      </c>
      <c r="I72" s="3" t="s">
        <v>299</v>
      </c>
      <c r="J72" s="6" t="s">
        <v>98</v>
      </c>
      <c r="K72" s="7">
        <v>892.42944</v>
      </c>
      <c r="L72" s="27">
        <v>892.42944</v>
      </c>
    </row>
    <row r="73" spans="1:12" ht="25.5" x14ac:dyDescent="0.25">
      <c r="A73" s="3">
        <v>56</v>
      </c>
      <c r="B73" s="4">
        <v>200794867</v>
      </c>
      <c r="C73" s="3" t="s">
        <v>289</v>
      </c>
      <c r="D73" s="3" t="s">
        <v>105</v>
      </c>
      <c r="E73" s="3" t="s">
        <v>302</v>
      </c>
      <c r="F73" s="5">
        <v>231210081450607</v>
      </c>
      <c r="G73" s="3" t="s">
        <v>29</v>
      </c>
      <c r="H73" s="11" t="s">
        <v>300</v>
      </c>
      <c r="I73" s="3" t="s">
        <v>301</v>
      </c>
      <c r="J73" s="6" t="s">
        <v>41</v>
      </c>
      <c r="K73" s="7">
        <v>3949.12</v>
      </c>
      <c r="L73" s="27">
        <v>3949.12</v>
      </c>
    </row>
    <row r="74" spans="1:12" ht="25.5" x14ac:dyDescent="0.25">
      <c r="A74" s="3">
        <v>57</v>
      </c>
      <c r="B74" s="4">
        <v>200794867</v>
      </c>
      <c r="C74" s="3" t="s">
        <v>289</v>
      </c>
      <c r="D74" s="3" t="s">
        <v>105</v>
      </c>
      <c r="E74" s="3" t="s">
        <v>302</v>
      </c>
      <c r="F74" s="5">
        <v>231210081450606</v>
      </c>
      <c r="G74" s="3" t="s">
        <v>29</v>
      </c>
      <c r="H74" s="11" t="s">
        <v>300</v>
      </c>
      <c r="I74" s="3" t="s">
        <v>303</v>
      </c>
      <c r="J74" s="6" t="s">
        <v>41</v>
      </c>
      <c r="K74" s="7">
        <v>4780.16</v>
      </c>
      <c r="L74" s="27">
        <v>4780.16</v>
      </c>
    </row>
    <row r="75" spans="1:12" ht="25.5" x14ac:dyDescent="0.25">
      <c r="A75" s="3">
        <v>58</v>
      </c>
      <c r="B75" s="4">
        <v>200794867</v>
      </c>
      <c r="C75" s="3" t="s">
        <v>190</v>
      </c>
      <c r="D75" s="3" t="s">
        <v>97</v>
      </c>
      <c r="E75" s="3" t="s">
        <v>306</v>
      </c>
      <c r="F75" s="5">
        <v>231210081457992</v>
      </c>
      <c r="G75" s="3" t="s">
        <v>29</v>
      </c>
      <c r="H75" s="11" t="s">
        <v>304</v>
      </c>
      <c r="I75" s="3" t="s">
        <v>305</v>
      </c>
      <c r="J75" s="6" t="s">
        <v>186</v>
      </c>
      <c r="K75" s="7">
        <v>13860</v>
      </c>
      <c r="L75" s="27">
        <v>13860</v>
      </c>
    </row>
    <row r="76" spans="1:12" ht="25.5" x14ac:dyDescent="0.25">
      <c r="A76" s="3">
        <v>59</v>
      </c>
      <c r="B76" s="4">
        <v>200794867</v>
      </c>
      <c r="C76" s="3" t="s">
        <v>309</v>
      </c>
      <c r="D76" s="3" t="s">
        <v>105</v>
      </c>
      <c r="E76" s="3" t="s">
        <v>310</v>
      </c>
      <c r="F76" s="5">
        <v>231210081472436</v>
      </c>
      <c r="G76" s="3" t="s">
        <v>29</v>
      </c>
      <c r="H76" s="11" t="s">
        <v>307</v>
      </c>
      <c r="I76" s="3" t="s">
        <v>308</v>
      </c>
      <c r="J76" s="6" t="s">
        <v>41</v>
      </c>
      <c r="K76" s="7">
        <v>200</v>
      </c>
      <c r="L76" s="27">
        <v>200</v>
      </c>
    </row>
    <row r="77" spans="1:12" ht="25.5" x14ac:dyDescent="0.25">
      <c r="A77" s="3">
        <v>60</v>
      </c>
      <c r="B77" s="4">
        <v>200794867</v>
      </c>
      <c r="C77" s="3" t="s">
        <v>420</v>
      </c>
      <c r="D77" s="3" t="s">
        <v>149</v>
      </c>
      <c r="E77" s="3" t="s">
        <v>421</v>
      </c>
      <c r="F77" s="5">
        <v>231210081428120</v>
      </c>
      <c r="G77" s="3" t="s">
        <v>29</v>
      </c>
      <c r="H77" s="11" t="s">
        <v>419</v>
      </c>
      <c r="I77" s="3" t="s">
        <v>441</v>
      </c>
      <c r="J77" s="6" t="s">
        <v>41</v>
      </c>
      <c r="K77" s="7">
        <f>8.3*50</f>
        <v>415.00000000000006</v>
      </c>
      <c r="L77" s="27">
        <v>199.95</v>
      </c>
    </row>
    <row r="78" spans="1:12" ht="25.5" x14ac:dyDescent="0.25">
      <c r="A78" s="3">
        <v>61</v>
      </c>
      <c r="B78" s="4">
        <v>200794867</v>
      </c>
      <c r="C78" s="3" t="s">
        <v>423</v>
      </c>
      <c r="D78" s="3" t="s">
        <v>149</v>
      </c>
      <c r="E78" s="3" t="s">
        <v>424</v>
      </c>
      <c r="F78" s="5">
        <v>231210081455357</v>
      </c>
      <c r="G78" s="3" t="s">
        <v>29</v>
      </c>
      <c r="H78" s="11" t="s">
        <v>422</v>
      </c>
      <c r="I78" s="3" t="s">
        <v>438</v>
      </c>
      <c r="J78" s="6" t="s">
        <v>69</v>
      </c>
      <c r="K78" s="7">
        <f>115*15</f>
        <v>1725</v>
      </c>
      <c r="L78" s="27">
        <v>1050</v>
      </c>
    </row>
    <row r="79" spans="1:12" ht="25.5" x14ac:dyDescent="0.25">
      <c r="A79" s="3">
        <v>62</v>
      </c>
      <c r="B79" s="4">
        <v>200794867</v>
      </c>
      <c r="C79" s="3" t="s">
        <v>426</v>
      </c>
      <c r="D79" s="3" t="s">
        <v>149</v>
      </c>
      <c r="E79" s="3" t="s">
        <v>425</v>
      </c>
      <c r="F79" s="5">
        <v>231210081455360</v>
      </c>
      <c r="G79" s="3" t="s">
        <v>29</v>
      </c>
      <c r="H79" s="11" t="s">
        <v>422</v>
      </c>
      <c r="I79" s="3" t="s">
        <v>439</v>
      </c>
      <c r="J79" s="6" t="s">
        <v>69</v>
      </c>
      <c r="K79" s="7">
        <f>310*5</f>
        <v>1550</v>
      </c>
      <c r="L79" s="27">
        <v>725</v>
      </c>
    </row>
    <row r="80" spans="1:12" ht="25.5" x14ac:dyDescent="0.25">
      <c r="A80" s="3">
        <v>63</v>
      </c>
      <c r="B80" s="4">
        <v>200794867</v>
      </c>
      <c r="C80" s="3" t="s">
        <v>428</v>
      </c>
      <c r="D80" s="3" t="s">
        <v>105</v>
      </c>
      <c r="E80" s="3" t="s">
        <v>108</v>
      </c>
      <c r="F80" s="5">
        <v>231210081458496</v>
      </c>
      <c r="G80" s="3" t="s">
        <v>29</v>
      </c>
      <c r="H80" s="11" t="s">
        <v>427</v>
      </c>
      <c r="I80" s="3" t="s">
        <v>443</v>
      </c>
      <c r="J80" s="6" t="s">
        <v>23</v>
      </c>
      <c r="K80" s="7">
        <f>22*100</f>
        <v>2200</v>
      </c>
      <c r="L80" s="27">
        <v>1500</v>
      </c>
    </row>
    <row r="81" spans="1:12" ht="25.5" x14ac:dyDescent="0.25">
      <c r="A81" s="3">
        <v>64</v>
      </c>
      <c r="B81" s="4">
        <v>200794867</v>
      </c>
      <c r="C81" s="3" t="s">
        <v>430</v>
      </c>
      <c r="D81" s="3" t="s">
        <v>250</v>
      </c>
      <c r="E81" s="3" t="s">
        <v>431</v>
      </c>
      <c r="F81" s="5">
        <v>231210081450646</v>
      </c>
      <c r="G81" s="3" t="s">
        <v>29</v>
      </c>
      <c r="H81" s="11" t="s">
        <v>429</v>
      </c>
      <c r="I81" s="3" t="s">
        <v>442</v>
      </c>
      <c r="J81" s="6" t="s">
        <v>28</v>
      </c>
      <c r="K81" s="7">
        <f>2500*4</f>
        <v>10000</v>
      </c>
      <c r="L81" s="27">
        <v>10000</v>
      </c>
    </row>
    <row r="82" spans="1:12" ht="25.5" x14ac:dyDescent="0.25">
      <c r="A82" s="3">
        <v>65</v>
      </c>
      <c r="B82" s="4">
        <v>200794867</v>
      </c>
      <c r="C82" s="3" t="s">
        <v>434</v>
      </c>
      <c r="D82" s="3" t="s">
        <v>42</v>
      </c>
      <c r="E82" s="3" t="s">
        <v>433</v>
      </c>
      <c r="F82" s="5">
        <v>231210081494732</v>
      </c>
      <c r="G82" s="3" t="s">
        <v>29</v>
      </c>
      <c r="H82" s="11" t="s">
        <v>432</v>
      </c>
      <c r="I82" s="3" t="s">
        <v>437</v>
      </c>
      <c r="J82" s="6" t="s">
        <v>93</v>
      </c>
      <c r="K82" s="7">
        <f>800*32</f>
        <v>25600</v>
      </c>
      <c r="L82" s="27">
        <v>19167.392</v>
      </c>
    </row>
    <row r="83" spans="1:12" ht="25.5" x14ac:dyDescent="0.25">
      <c r="A83" s="3">
        <v>66</v>
      </c>
      <c r="B83" s="4">
        <v>200794867</v>
      </c>
      <c r="C83" s="3" t="s">
        <v>436</v>
      </c>
      <c r="D83" s="3" t="s">
        <v>85</v>
      </c>
      <c r="E83" s="6" t="s">
        <v>348</v>
      </c>
      <c r="F83" s="5">
        <v>231210081570960</v>
      </c>
      <c r="G83" s="3" t="s">
        <v>29</v>
      </c>
      <c r="H83" s="11" t="s">
        <v>435</v>
      </c>
      <c r="I83" s="3" t="s">
        <v>440</v>
      </c>
      <c r="J83" s="6" t="s">
        <v>51</v>
      </c>
      <c r="K83" s="7">
        <f>4910*2</f>
        <v>9820</v>
      </c>
      <c r="L83" s="27">
        <v>6383</v>
      </c>
    </row>
    <row r="84" spans="1:12" ht="38.25" x14ac:dyDescent="0.25">
      <c r="A84" s="3">
        <v>67</v>
      </c>
      <c r="B84" s="4">
        <v>200794867</v>
      </c>
      <c r="C84" s="3" t="s">
        <v>313</v>
      </c>
      <c r="D84" s="3" t="s">
        <v>314</v>
      </c>
      <c r="E84" s="3" t="s">
        <v>22</v>
      </c>
      <c r="F84" s="5">
        <v>231210081489743</v>
      </c>
      <c r="G84" s="3" t="s">
        <v>29</v>
      </c>
      <c r="H84" s="11" t="s">
        <v>311</v>
      </c>
      <c r="I84" s="3" t="s">
        <v>312</v>
      </c>
      <c r="J84" s="6" t="s">
        <v>98</v>
      </c>
      <c r="K84" s="7">
        <v>270</v>
      </c>
      <c r="L84" s="27">
        <v>220</v>
      </c>
    </row>
    <row r="85" spans="1:12" ht="25.5" x14ac:dyDescent="0.25">
      <c r="A85" s="3">
        <v>68</v>
      </c>
      <c r="B85" s="4">
        <v>200794867</v>
      </c>
      <c r="C85" s="3" t="s">
        <v>317</v>
      </c>
      <c r="D85" s="3" t="s">
        <v>129</v>
      </c>
      <c r="E85" s="3" t="s">
        <v>318</v>
      </c>
      <c r="F85" s="5">
        <v>231210081505352</v>
      </c>
      <c r="G85" s="4" t="s">
        <v>21</v>
      </c>
      <c r="H85" s="11" t="s">
        <v>315</v>
      </c>
      <c r="I85" s="3" t="s">
        <v>316</v>
      </c>
      <c r="J85" s="6" t="s">
        <v>41</v>
      </c>
      <c r="K85" s="7">
        <v>6370</v>
      </c>
      <c r="L85" s="27">
        <v>2569.84</v>
      </c>
    </row>
    <row r="86" spans="1:12" ht="25.5" x14ac:dyDescent="0.25">
      <c r="A86" s="3">
        <v>69</v>
      </c>
      <c r="B86" s="4">
        <v>200794867</v>
      </c>
      <c r="C86" s="3" t="s">
        <v>289</v>
      </c>
      <c r="D86" s="3" t="s">
        <v>105</v>
      </c>
      <c r="E86" s="3" t="s">
        <v>321</v>
      </c>
      <c r="F86" s="5">
        <v>231210081505345</v>
      </c>
      <c r="G86" s="3" t="s">
        <v>29</v>
      </c>
      <c r="H86" s="11" t="s">
        <v>319</v>
      </c>
      <c r="I86" s="3" t="s">
        <v>320</v>
      </c>
      <c r="J86" s="6" t="s">
        <v>28</v>
      </c>
      <c r="K86" s="7">
        <v>24080</v>
      </c>
      <c r="L86" s="27">
        <v>20382</v>
      </c>
    </row>
    <row r="87" spans="1:12" ht="25.5" x14ac:dyDescent="0.25">
      <c r="A87" s="3">
        <v>70</v>
      </c>
      <c r="B87" s="4">
        <v>200794867</v>
      </c>
      <c r="C87" s="3" t="s">
        <v>289</v>
      </c>
      <c r="D87" s="3" t="s">
        <v>105</v>
      </c>
      <c r="E87" s="3" t="s">
        <v>322</v>
      </c>
      <c r="F87" s="5">
        <v>231210081505346</v>
      </c>
      <c r="G87" s="3" t="s">
        <v>29</v>
      </c>
      <c r="H87" s="11" t="s">
        <v>286</v>
      </c>
      <c r="I87" s="3" t="s">
        <v>323</v>
      </c>
      <c r="J87" s="6" t="s">
        <v>41</v>
      </c>
      <c r="K87" s="7">
        <v>8411</v>
      </c>
      <c r="L87" s="27">
        <v>6998.55</v>
      </c>
    </row>
    <row r="88" spans="1:12" ht="25.5" x14ac:dyDescent="0.25">
      <c r="A88" s="3">
        <v>71</v>
      </c>
      <c r="B88" s="4">
        <v>200794867</v>
      </c>
      <c r="C88" s="3" t="s">
        <v>325</v>
      </c>
      <c r="D88" s="3" t="s">
        <v>105</v>
      </c>
      <c r="E88" s="3" t="s">
        <v>327</v>
      </c>
      <c r="F88" s="5">
        <v>231210081514141</v>
      </c>
      <c r="G88" s="3" t="s">
        <v>29</v>
      </c>
      <c r="H88" s="11" t="s">
        <v>324</v>
      </c>
      <c r="I88" s="3" t="s">
        <v>326</v>
      </c>
      <c r="J88" s="6" t="s">
        <v>51</v>
      </c>
      <c r="K88" s="7">
        <v>575</v>
      </c>
      <c r="L88" s="27">
        <v>399.99</v>
      </c>
    </row>
    <row r="89" spans="1:12" ht="25.5" x14ac:dyDescent="0.25">
      <c r="A89" s="3">
        <v>72</v>
      </c>
      <c r="B89" s="4">
        <v>200794867</v>
      </c>
      <c r="C89" s="3" t="s">
        <v>330</v>
      </c>
      <c r="D89" s="3" t="s">
        <v>65</v>
      </c>
      <c r="E89" s="3" t="s">
        <v>22</v>
      </c>
      <c r="F89" s="5">
        <v>231210081514308</v>
      </c>
      <c r="G89" s="3" t="s">
        <v>29</v>
      </c>
      <c r="H89" s="11" t="s">
        <v>328</v>
      </c>
      <c r="I89" s="3" t="s">
        <v>329</v>
      </c>
      <c r="J89" s="6" t="s">
        <v>28</v>
      </c>
      <c r="K89" s="7">
        <v>8900</v>
      </c>
      <c r="L89" s="27">
        <v>3950</v>
      </c>
    </row>
    <row r="90" spans="1:12" ht="25.5" x14ac:dyDescent="0.25">
      <c r="A90" s="3">
        <v>73</v>
      </c>
      <c r="B90" s="4">
        <v>200794867</v>
      </c>
      <c r="C90" s="3" t="s">
        <v>83</v>
      </c>
      <c r="D90" s="3" t="s">
        <v>85</v>
      </c>
      <c r="E90" s="3" t="s">
        <v>332</v>
      </c>
      <c r="F90" s="5">
        <v>231210081526775</v>
      </c>
      <c r="G90" s="3" t="s">
        <v>29</v>
      </c>
      <c r="H90" s="11" t="s">
        <v>331</v>
      </c>
      <c r="I90" s="3" t="s">
        <v>333</v>
      </c>
      <c r="J90" s="6" t="s">
        <v>93</v>
      </c>
      <c r="K90" s="7">
        <v>4000</v>
      </c>
      <c r="L90" s="27">
        <v>2800</v>
      </c>
    </row>
    <row r="91" spans="1:12" ht="25.5" x14ac:dyDescent="0.25">
      <c r="A91" s="3">
        <v>74</v>
      </c>
      <c r="B91" s="4">
        <v>200794867</v>
      </c>
      <c r="C91" s="3" t="s">
        <v>337</v>
      </c>
      <c r="D91" s="3" t="s">
        <v>339</v>
      </c>
      <c r="E91" s="3" t="s">
        <v>138</v>
      </c>
      <c r="F91" s="5">
        <v>231210081535185</v>
      </c>
      <c r="G91" s="4" t="s">
        <v>21</v>
      </c>
      <c r="H91" s="11" t="s">
        <v>336</v>
      </c>
      <c r="I91" s="3" t="s">
        <v>338</v>
      </c>
      <c r="J91" s="6" t="s">
        <v>51</v>
      </c>
      <c r="K91" s="7">
        <v>20000</v>
      </c>
      <c r="L91" s="27">
        <v>13980</v>
      </c>
    </row>
    <row r="92" spans="1:12" ht="25.5" x14ac:dyDescent="0.25">
      <c r="A92" s="3">
        <v>75</v>
      </c>
      <c r="B92" s="4">
        <v>200794867</v>
      </c>
      <c r="C92" s="3" t="s">
        <v>66</v>
      </c>
      <c r="D92" s="3" t="s">
        <v>70</v>
      </c>
      <c r="E92" s="3" t="s">
        <v>68</v>
      </c>
      <c r="F92" s="5">
        <v>231210081539746</v>
      </c>
      <c r="G92" s="4" t="s">
        <v>21</v>
      </c>
      <c r="H92" s="11" t="s">
        <v>204</v>
      </c>
      <c r="I92" s="3" t="s">
        <v>340</v>
      </c>
      <c r="J92" s="6" t="s">
        <v>69</v>
      </c>
      <c r="K92" s="7">
        <v>325</v>
      </c>
      <c r="L92" s="27">
        <v>325</v>
      </c>
    </row>
    <row r="93" spans="1:12" ht="25.5" x14ac:dyDescent="0.25">
      <c r="A93" s="3">
        <v>76</v>
      </c>
      <c r="B93" s="4">
        <v>200794867</v>
      </c>
      <c r="C93" s="3" t="s">
        <v>30</v>
      </c>
      <c r="D93" s="3" t="s">
        <v>31</v>
      </c>
      <c r="E93" s="3" t="s">
        <v>343</v>
      </c>
      <c r="F93" s="5">
        <v>231210081596073</v>
      </c>
      <c r="G93" s="4" t="s">
        <v>21</v>
      </c>
      <c r="H93" s="11" t="s">
        <v>341</v>
      </c>
      <c r="I93" s="3" t="s">
        <v>342</v>
      </c>
      <c r="J93" s="6" t="s">
        <v>51</v>
      </c>
      <c r="K93" s="7">
        <v>31500</v>
      </c>
      <c r="L93" s="27">
        <v>24465</v>
      </c>
    </row>
    <row r="94" spans="1:12" ht="25.5" x14ac:dyDescent="0.25">
      <c r="A94" s="3">
        <v>77</v>
      </c>
      <c r="B94" s="4">
        <v>200794867</v>
      </c>
      <c r="C94" s="3" t="s">
        <v>345</v>
      </c>
      <c r="D94" s="3" t="s">
        <v>54</v>
      </c>
      <c r="E94" s="3" t="s">
        <v>343</v>
      </c>
      <c r="F94" s="5">
        <v>231210081596085</v>
      </c>
      <c r="G94" s="4" t="s">
        <v>21</v>
      </c>
      <c r="H94" s="11" t="s">
        <v>344</v>
      </c>
      <c r="I94" s="3" t="s">
        <v>346</v>
      </c>
      <c r="J94" s="6" t="s">
        <v>28</v>
      </c>
      <c r="K94" s="7">
        <v>300</v>
      </c>
      <c r="L94" s="27">
        <v>216</v>
      </c>
    </row>
    <row r="95" spans="1:12" ht="25.5" x14ac:dyDescent="0.25">
      <c r="A95" s="3">
        <v>78</v>
      </c>
      <c r="B95" s="4">
        <v>200794867</v>
      </c>
      <c r="C95" s="3" t="s">
        <v>349</v>
      </c>
      <c r="D95" s="3" t="s">
        <v>185</v>
      </c>
      <c r="E95" s="3" t="s">
        <v>348</v>
      </c>
      <c r="F95" s="5">
        <v>231210081596088</v>
      </c>
      <c r="G95" s="3" t="s">
        <v>29</v>
      </c>
      <c r="H95" s="11" t="s">
        <v>347</v>
      </c>
      <c r="I95" s="3" t="s">
        <v>350</v>
      </c>
      <c r="J95" s="6" t="s">
        <v>41</v>
      </c>
      <c r="K95" s="7">
        <v>9800</v>
      </c>
      <c r="L95" s="27">
        <v>6560</v>
      </c>
    </row>
    <row r="96" spans="1:12" ht="25.5" x14ac:dyDescent="0.25">
      <c r="A96" s="3">
        <v>79</v>
      </c>
      <c r="B96" s="4">
        <v>200794867</v>
      </c>
      <c r="C96" s="3" t="s">
        <v>83</v>
      </c>
      <c r="D96" s="3" t="s">
        <v>85</v>
      </c>
      <c r="E96" s="3" t="s">
        <v>108</v>
      </c>
      <c r="F96" s="5">
        <v>231210081602562</v>
      </c>
      <c r="G96" s="3" t="s">
        <v>29</v>
      </c>
      <c r="H96" s="11" t="s">
        <v>351</v>
      </c>
      <c r="I96" s="3" t="s">
        <v>352</v>
      </c>
      <c r="J96" s="6" t="s">
        <v>34</v>
      </c>
      <c r="K96" s="7">
        <v>4280</v>
      </c>
      <c r="L96" s="27">
        <v>2700</v>
      </c>
    </row>
    <row r="97" spans="1:12" ht="25.5" x14ac:dyDescent="0.25">
      <c r="A97" s="3">
        <v>80</v>
      </c>
      <c r="B97" s="4">
        <v>200794867</v>
      </c>
      <c r="C97" s="3" t="s">
        <v>354</v>
      </c>
      <c r="D97" s="3" t="s">
        <v>31</v>
      </c>
      <c r="E97" s="3" t="s">
        <v>356</v>
      </c>
      <c r="F97" s="5">
        <v>231210081614661</v>
      </c>
      <c r="G97" s="3" t="s">
        <v>29</v>
      </c>
      <c r="H97" s="11" t="s">
        <v>353</v>
      </c>
      <c r="I97" s="3" t="s">
        <v>355</v>
      </c>
      <c r="J97" s="6" t="s">
        <v>51</v>
      </c>
      <c r="K97" s="7">
        <v>4800</v>
      </c>
      <c r="L97" s="27">
        <v>1560</v>
      </c>
    </row>
    <row r="98" spans="1:12" ht="25.5" x14ac:dyDescent="0.25">
      <c r="A98" s="3">
        <v>81</v>
      </c>
      <c r="B98" s="4">
        <v>200794867</v>
      </c>
      <c r="C98" s="3" t="s">
        <v>37</v>
      </c>
      <c r="D98" s="3" t="s">
        <v>31</v>
      </c>
      <c r="E98" s="3" t="s">
        <v>167</v>
      </c>
      <c r="F98" s="5">
        <v>231210081632328</v>
      </c>
      <c r="G98" s="4" t="s">
        <v>21</v>
      </c>
      <c r="H98" s="11" t="s">
        <v>357</v>
      </c>
      <c r="I98" s="3" t="s">
        <v>358</v>
      </c>
      <c r="J98" s="6" t="s">
        <v>51</v>
      </c>
      <c r="K98" s="7">
        <v>90000</v>
      </c>
      <c r="L98" s="27">
        <v>65800</v>
      </c>
    </row>
    <row r="99" spans="1:12" ht="25.5" x14ac:dyDescent="0.25">
      <c r="A99" s="3">
        <v>82</v>
      </c>
      <c r="B99" s="4">
        <v>200794867</v>
      </c>
      <c r="C99" s="3" t="s">
        <v>360</v>
      </c>
      <c r="D99" s="3" t="s">
        <v>90</v>
      </c>
      <c r="E99" s="3" t="s">
        <v>167</v>
      </c>
      <c r="F99" s="5">
        <v>231210081641265</v>
      </c>
      <c r="G99" s="4" t="s">
        <v>21</v>
      </c>
      <c r="H99" s="11" t="s">
        <v>359</v>
      </c>
      <c r="I99" s="3" t="s">
        <v>361</v>
      </c>
      <c r="J99" s="6" t="s">
        <v>51</v>
      </c>
      <c r="K99" s="7">
        <v>9400</v>
      </c>
      <c r="L99" s="27">
        <v>4620</v>
      </c>
    </row>
    <row r="100" spans="1:12" ht="25.5" x14ac:dyDescent="0.25">
      <c r="A100" s="3">
        <v>83</v>
      </c>
      <c r="B100" s="4">
        <v>200794867</v>
      </c>
      <c r="C100" s="3" t="s">
        <v>363</v>
      </c>
      <c r="D100" s="3" t="s">
        <v>42</v>
      </c>
      <c r="E100" s="3" t="s">
        <v>49</v>
      </c>
      <c r="F100" s="5">
        <v>231210081641264</v>
      </c>
      <c r="G100" s="4" t="s">
        <v>21</v>
      </c>
      <c r="H100" s="11" t="s">
        <v>362</v>
      </c>
      <c r="I100" s="3" t="s">
        <v>364</v>
      </c>
      <c r="J100" s="6" t="s">
        <v>51</v>
      </c>
      <c r="K100" s="7">
        <v>1200</v>
      </c>
      <c r="L100" s="27">
        <v>570</v>
      </c>
    </row>
    <row r="101" spans="1:12" ht="25.5" x14ac:dyDescent="0.25">
      <c r="A101" s="3">
        <v>84</v>
      </c>
      <c r="B101" s="4">
        <v>200794867</v>
      </c>
      <c r="C101" s="3" t="s">
        <v>66</v>
      </c>
      <c r="D101" s="3" t="s">
        <v>70</v>
      </c>
      <c r="E101" s="3" t="s">
        <v>68</v>
      </c>
      <c r="F101" s="5">
        <v>231210081643918</v>
      </c>
      <c r="G101" s="4" t="s">
        <v>21</v>
      </c>
      <c r="H101" s="11" t="s">
        <v>365</v>
      </c>
      <c r="I101" s="3" t="s">
        <v>366</v>
      </c>
      <c r="J101" s="6" t="s">
        <v>69</v>
      </c>
      <c r="K101" s="7">
        <v>325</v>
      </c>
      <c r="L101" s="27">
        <v>325</v>
      </c>
    </row>
    <row r="102" spans="1:12" ht="25.5" x14ac:dyDescent="0.25">
      <c r="A102" s="3">
        <v>85</v>
      </c>
      <c r="B102" s="4">
        <v>200794867</v>
      </c>
      <c r="C102" s="3" t="s">
        <v>368</v>
      </c>
      <c r="D102" s="3" t="s">
        <v>26</v>
      </c>
      <c r="E102" s="3" t="s">
        <v>370</v>
      </c>
      <c r="F102" s="5">
        <v>231210081647259</v>
      </c>
      <c r="G102" s="3" t="s">
        <v>29</v>
      </c>
      <c r="H102" s="11" t="s">
        <v>367</v>
      </c>
      <c r="I102" s="3" t="s">
        <v>369</v>
      </c>
      <c r="J102" s="6" t="s">
        <v>41</v>
      </c>
      <c r="K102" s="7">
        <v>1360</v>
      </c>
      <c r="L102" s="27">
        <v>878</v>
      </c>
    </row>
    <row r="103" spans="1:12" ht="25.5" x14ac:dyDescent="0.25">
      <c r="A103" s="3">
        <v>86</v>
      </c>
      <c r="B103" s="4">
        <v>200794867</v>
      </c>
      <c r="C103" s="3" t="s">
        <v>372</v>
      </c>
      <c r="D103" s="3" t="s">
        <v>42</v>
      </c>
      <c r="E103" s="3" t="s">
        <v>49</v>
      </c>
      <c r="F103" s="5">
        <v>231210081647244</v>
      </c>
      <c r="G103" s="3" t="s">
        <v>29</v>
      </c>
      <c r="H103" s="11" t="s">
        <v>371</v>
      </c>
      <c r="I103" s="3" t="s">
        <v>373</v>
      </c>
      <c r="J103" s="6" t="s">
        <v>41</v>
      </c>
      <c r="K103" s="7">
        <v>286</v>
      </c>
      <c r="L103" s="27">
        <v>156</v>
      </c>
    </row>
    <row r="104" spans="1:12" ht="25.5" x14ac:dyDescent="0.25">
      <c r="A104" s="3">
        <v>87</v>
      </c>
      <c r="B104" s="4">
        <v>200794867</v>
      </c>
      <c r="C104" s="3" t="s">
        <v>375</v>
      </c>
      <c r="D104" s="3" t="s">
        <v>42</v>
      </c>
      <c r="E104" s="3" t="s">
        <v>167</v>
      </c>
      <c r="F104" s="5">
        <v>231210081647249</v>
      </c>
      <c r="G104" s="3" t="s">
        <v>29</v>
      </c>
      <c r="H104" s="11" t="s">
        <v>374</v>
      </c>
      <c r="I104" s="3" t="s">
        <v>376</v>
      </c>
      <c r="J104" s="6" t="s">
        <v>41</v>
      </c>
      <c r="K104" s="7">
        <v>3060</v>
      </c>
      <c r="L104" s="27">
        <v>2142.4279999999999</v>
      </c>
    </row>
    <row r="105" spans="1:12" ht="25.5" x14ac:dyDescent="0.25">
      <c r="A105" s="3">
        <v>88</v>
      </c>
      <c r="B105" s="4">
        <v>200794867</v>
      </c>
      <c r="C105" s="3" t="s">
        <v>378</v>
      </c>
      <c r="D105" s="3" t="s">
        <v>133</v>
      </c>
      <c r="E105" s="3" t="s">
        <v>138</v>
      </c>
      <c r="F105" s="5">
        <v>231210081647279</v>
      </c>
      <c r="G105" s="3" t="s">
        <v>29</v>
      </c>
      <c r="H105" s="11" t="s">
        <v>377</v>
      </c>
      <c r="I105" s="3" t="s">
        <v>379</v>
      </c>
      <c r="J105" s="6" t="s">
        <v>41</v>
      </c>
      <c r="K105" s="7">
        <v>150</v>
      </c>
      <c r="L105" s="27">
        <v>64</v>
      </c>
    </row>
    <row r="106" spans="1:12" ht="25.5" x14ac:dyDescent="0.25">
      <c r="A106" s="3">
        <v>89</v>
      </c>
      <c r="B106" s="4">
        <v>200794867</v>
      </c>
      <c r="C106" s="3" t="s">
        <v>381</v>
      </c>
      <c r="D106" s="3" t="s">
        <v>26</v>
      </c>
      <c r="E106" s="3" t="s">
        <v>383</v>
      </c>
      <c r="F106" s="5">
        <v>231210081647239</v>
      </c>
      <c r="G106" s="3" t="s">
        <v>29</v>
      </c>
      <c r="H106" s="11" t="s">
        <v>380</v>
      </c>
      <c r="I106" s="3" t="s">
        <v>382</v>
      </c>
      <c r="J106" s="6" t="s">
        <v>41</v>
      </c>
      <c r="K106" s="7">
        <v>2680</v>
      </c>
      <c r="L106" s="27">
        <v>1590</v>
      </c>
    </row>
    <row r="107" spans="1:12" ht="25.5" x14ac:dyDescent="0.25">
      <c r="A107" s="3">
        <v>90</v>
      </c>
      <c r="B107" s="4">
        <v>200794867</v>
      </c>
      <c r="C107" s="3" t="s">
        <v>384</v>
      </c>
      <c r="D107" s="3" t="s">
        <v>387</v>
      </c>
      <c r="E107" s="3" t="s">
        <v>385</v>
      </c>
      <c r="F107" s="5">
        <v>231210081647248</v>
      </c>
      <c r="G107" s="3" t="s">
        <v>29</v>
      </c>
      <c r="H107" s="11" t="s">
        <v>377</v>
      </c>
      <c r="I107" s="3" t="s">
        <v>386</v>
      </c>
      <c r="J107" s="6" t="s">
        <v>41</v>
      </c>
      <c r="K107" s="7">
        <v>557.20000000000005</v>
      </c>
      <c r="L107" s="27">
        <v>257.2</v>
      </c>
    </row>
    <row r="108" spans="1:12" ht="25.5" x14ac:dyDescent="0.25">
      <c r="A108" s="3">
        <v>91</v>
      </c>
      <c r="B108" s="4">
        <v>200794867</v>
      </c>
      <c r="C108" s="3" t="s">
        <v>378</v>
      </c>
      <c r="D108" s="3" t="s">
        <v>133</v>
      </c>
      <c r="E108" s="3" t="s">
        <v>138</v>
      </c>
      <c r="F108" s="5">
        <v>231210081647285</v>
      </c>
      <c r="G108" s="3" t="s">
        <v>29</v>
      </c>
      <c r="H108" s="11" t="s">
        <v>377</v>
      </c>
      <c r="I108" s="3" t="s">
        <v>388</v>
      </c>
      <c r="J108" s="6" t="s">
        <v>41</v>
      </c>
      <c r="K108" s="7">
        <v>150</v>
      </c>
      <c r="L108" s="27">
        <v>84</v>
      </c>
    </row>
    <row r="109" spans="1:12" ht="25.5" x14ac:dyDescent="0.25">
      <c r="A109" s="3">
        <v>92</v>
      </c>
      <c r="B109" s="4">
        <v>200794867</v>
      </c>
      <c r="C109" s="3" t="s">
        <v>390</v>
      </c>
      <c r="D109" s="3" t="s">
        <v>149</v>
      </c>
      <c r="E109" s="3" t="s">
        <v>392</v>
      </c>
      <c r="F109" s="5">
        <v>231210081650831</v>
      </c>
      <c r="G109" s="3" t="s">
        <v>29</v>
      </c>
      <c r="H109" s="11" t="s">
        <v>389</v>
      </c>
      <c r="I109" s="3" t="s">
        <v>391</v>
      </c>
      <c r="J109" s="6" t="s">
        <v>51</v>
      </c>
      <c r="K109" s="7">
        <v>48000</v>
      </c>
      <c r="L109" s="27">
        <v>19952</v>
      </c>
    </row>
    <row r="110" spans="1:12" ht="25.5" x14ac:dyDescent="0.25">
      <c r="A110" s="3">
        <v>93</v>
      </c>
      <c r="B110" s="4">
        <v>200794867</v>
      </c>
      <c r="C110" s="3" t="s">
        <v>397</v>
      </c>
      <c r="D110" s="3" t="s">
        <v>105</v>
      </c>
      <c r="E110" s="3" t="s">
        <v>136</v>
      </c>
      <c r="F110" s="5">
        <v>231210081674153</v>
      </c>
      <c r="G110" s="3" t="s">
        <v>29</v>
      </c>
      <c r="H110" s="11" t="s">
        <v>395</v>
      </c>
      <c r="I110" s="3" t="s">
        <v>396</v>
      </c>
      <c r="J110" s="6" t="s">
        <v>41</v>
      </c>
      <c r="K110" s="7">
        <f>550*50</f>
        <v>27500</v>
      </c>
      <c r="L110" s="27">
        <v>19000</v>
      </c>
    </row>
    <row r="111" spans="1:12" ht="25.5" x14ac:dyDescent="0.25">
      <c r="A111" s="3">
        <v>94</v>
      </c>
      <c r="B111" s="4">
        <v>200794867</v>
      </c>
      <c r="C111" s="3" t="s">
        <v>408</v>
      </c>
      <c r="D111" s="3" t="s">
        <v>42</v>
      </c>
      <c r="E111" s="3" t="s">
        <v>407</v>
      </c>
      <c r="F111" s="5">
        <v>231210081689704</v>
      </c>
      <c r="G111" s="3" t="s">
        <v>29</v>
      </c>
      <c r="H111" s="11" t="s">
        <v>406</v>
      </c>
      <c r="I111" s="3" t="s">
        <v>409</v>
      </c>
      <c r="J111" s="6" t="s">
        <v>41</v>
      </c>
      <c r="K111" s="7">
        <f>5*2100</f>
        <v>10500</v>
      </c>
      <c r="L111" s="27">
        <v>5040</v>
      </c>
    </row>
    <row r="112" spans="1:12" ht="25.5" x14ac:dyDescent="0.25">
      <c r="A112" s="3">
        <v>95</v>
      </c>
      <c r="B112" s="4">
        <v>200794867</v>
      </c>
      <c r="C112" s="3" t="s">
        <v>86</v>
      </c>
      <c r="D112" s="3" t="s">
        <v>90</v>
      </c>
      <c r="E112" s="3" t="s">
        <v>49</v>
      </c>
      <c r="F112" s="5">
        <v>231210081724420</v>
      </c>
      <c r="G112" s="3" t="s">
        <v>29</v>
      </c>
      <c r="H112" s="11" t="s">
        <v>209</v>
      </c>
      <c r="I112" s="3" t="s">
        <v>410</v>
      </c>
      <c r="J112" s="6" t="s">
        <v>100</v>
      </c>
      <c r="K112" s="7">
        <v>1800</v>
      </c>
      <c r="L112" s="27">
        <v>1299.2</v>
      </c>
    </row>
    <row r="113" spans="1:12" ht="25.5" x14ac:dyDescent="0.25">
      <c r="A113" s="3">
        <v>96</v>
      </c>
      <c r="B113" s="4">
        <v>200794867</v>
      </c>
      <c r="C113" s="3" t="s">
        <v>86</v>
      </c>
      <c r="D113" s="3" t="s">
        <v>90</v>
      </c>
      <c r="E113" s="3" t="s">
        <v>49</v>
      </c>
      <c r="F113" s="5">
        <v>231210081724440</v>
      </c>
      <c r="G113" s="3" t="s">
        <v>29</v>
      </c>
      <c r="H113" s="11" t="s">
        <v>209</v>
      </c>
      <c r="I113" s="3" t="s">
        <v>411</v>
      </c>
      <c r="J113" s="6" t="s">
        <v>100</v>
      </c>
      <c r="K113" s="7">
        <v>1800</v>
      </c>
      <c r="L113" s="27">
        <v>1299.2</v>
      </c>
    </row>
    <row r="114" spans="1:12" ht="25.5" x14ac:dyDescent="0.25">
      <c r="A114" s="3">
        <v>97</v>
      </c>
      <c r="B114" s="4">
        <v>200794867</v>
      </c>
      <c r="C114" s="3" t="s">
        <v>86</v>
      </c>
      <c r="D114" s="3" t="s">
        <v>90</v>
      </c>
      <c r="E114" s="3" t="s">
        <v>49</v>
      </c>
      <c r="F114" s="5">
        <v>231210081724445</v>
      </c>
      <c r="G114" s="3" t="s">
        <v>29</v>
      </c>
      <c r="H114" s="11" t="s">
        <v>209</v>
      </c>
      <c r="I114" s="3" t="s">
        <v>412</v>
      </c>
      <c r="J114" s="6" t="s">
        <v>100</v>
      </c>
      <c r="K114" s="7">
        <v>2100</v>
      </c>
      <c r="L114" s="27">
        <v>1797.6</v>
      </c>
    </row>
    <row r="115" spans="1:12" ht="25.5" x14ac:dyDescent="0.25">
      <c r="A115" s="3">
        <v>98</v>
      </c>
      <c r="B115" s="4">
        <v>200794867</v>
      </c>
      <c r="C115" s="3" t="s">
        <v>86</v>
      </c>
      <c r="D115" s="3" t="s">
        <v>90</v>
      </c>
      <c r="E115" s="3" t="s">
        <v>49</v>
      </c>
      <c r="F115" s="5">
        <v>231210081724450</v>
      </c>
      <c r="G115" s="3" t="s">
        <v>29</v>
      </c>
      <c r="H115" s="11" t="s">
        <v>209</v>
      </c>
      <c r="I115" s="3" t="s">
        <v>413</v>
      </c>
      <c r="J115" s="6" t="s">
        <v>100</v>
      </c>
      <c r="K115" s="7">
        <v>2100</v>
      </c>
      <c r="L115" s="27">
        <v>1797.6</v>
      </c>
    </row>
    <row r="116" spans="1:12" ht="25.5" x14ac:dyDescent="0.25">
      <c r="A116" s="3">
        <v>99</v>
      </c>
      <c r="B116" s="4">
        <v>200794867</v>
      </c>
      <c r="C116" s="3" t="s">
        <v>66</v>
      </c>
      <c r="D116" s="3" t="s">
        <v>70</v>
      </c>
      <c r="E116" s="3" t="s">
        <v>68</v>
      </c>
      <c r="F116" s="5">
        <v>231210081742678</v>
      </c>
      <c r="G116" s="4" t="s">
        <v>21</v>
      </c>
      <c r="H116" s="11" t="s">
        <v>414</v>
      </c>
      <c r="I116" s="3" t="s">
        <v>415</v>
      </c>
      <c r="J116" s="6" t="s">
        <v>69</v>
      </c>
      <c r="K116" s="7">
        <v>325</v>
      </c>
      <c r="L116" s="27">
        <v>325</v>
      </c>
    </row>
    <row r="117" spans="1:12" ht="25.5" x14ac:dyDescent="0.25">
      <c r="A117" s="3">
        <v>100</v>
      </c>
      <c r="B117" s="4">
        <v>200794867</v>
      </c>
      <c r="C117" s="3" t="s">
        <v>417</v>
      </c>
      <c r="D117" s="3" t="s">
        <v>42</v>
      </c>
      <c r="E117" s="3" t="s">
        <v>167</v>
      </c>
      <c r="F117" s="5">
        <v>231210081773728</v>
      </c>
      <c r="G117" s="4" t="s">
        <v>21</v>
      </c>
      <c r="H117" s="11" t="s">
        <v>416</v>
      </c>
      <c r="I117" s="3" t="s">
        <v>418</v>
      </c>
      <c r="J117" s="6" t="s">
        <v>93</v>
      </c>
      <c r="K117" s="7">
        <f>4800*2</f>
        <v>9600</v>
      </c>
      <c r="L117" s="27">
        <v>8298</v>
      </c>
    </row>
    <row r="118" spans="1:12" ht="25.5" x14ac:dyDescent="0.25">
      <c r="A118" s="3">
        <v>101</v>
      </c>
      <c r="B118" s="4">
        <v>200794867</v>
      </c>
      <c r="C118" s="3" t="s">
        <v>452</v>
      </c>
      <c r="D118" s="3" t="s">
        <v>126</v>
      </c>
      <c r="E118" s="3" t="s">
        <v>167</v>
      </c>
      <c r="F118" s="5">
        <v>231210081771561</v>
      </c>
      <c r="G118" s="3" t="s">
        <v>29</v>
      </c>
      <c r="H118" s="11" t="s">
        <v>451</v>
      </c>
      <c r="I118" s="3" t="s">
        <v>453</v>
      </c>
      <c r="J118" s="6" t="s">
        <v>51</v>
      </c>
      <c r="K118" s="7">
        <f>1450*2</f>
        <v>2900</v>
      </c>
      <c r="L118" s="27">
        <v>1650</v>
      </c>
    </row>
    <row r="119" spans="1:12" ht="25.5" x14ac:dyDescent="0.25">
      <c r="A119" s="3">
        <v>102</v>
      </c>
      <c r="B119" s="4">
        <v>200794867</v>
      </c>
      <c r="C119" s="3" t="s">
        <v>452</v>
      </c>
      <c r="D119" s="3" t="s">
        <v>126</v>
      </c>
      <c r="E119" s="3" t="s">
        <v>167</v>
      </c>
      <c r="F119" s="5">
        <v>231210081771592</v>
      </c>
      <c r="G119" s="3" t="s">
        <v>29</v>
      </c>
      <c r="H119" s="11" t="s">
        <v>454</v>
      </c>
      <c r="I119" s="3" t="s">
        <v>455</v>
      </c>
      <c r="J119" s="6" t="s">
        <v>51</v>
      </c>
      <c r="K119" s="7">
        <f>1700*2</f>
        <v>3400</v>
      </c>
      <c r="L119" s="27">
        <v>2420</v>
      </c>
    </row>
    <row r="120" spans="1:12" ht="25.5" x14ac:dyDescent="0.25">
      <c r="A120" s="3">
        <v>103</v>
      </c>
      <c r="B120" s="4">
        <v>200794867</v>
      </c>
      <c r="C120" s="3" t="s">
        <v>457</v>
      </c>
      <c r="D120" s="3" t="s">
        <v>185</v>
      </c>
      <c r="E120" s="3" t="s">
        <v>22</v>
      </c>
      <c r="F120" s="5">
        <v>231210081771618</v>
      </c>
      <c r="G120" s="3" t="s">
        <v>29</v>
      </c>
      <c r="H120" s="11" t="s">
        <v>456</v>
      </c>
      <c r="I120" s="3" t="s">
        <v>458</v>
      </c>
      <c r="J120" s="6" t="s">
        <v>28</v>
      </c>
      <c r="K120" s="7">
        <v>10000</v>
      </c>
      <c r="L120" s="27">
        <v>8000.0000099999997</v>
      </c>
    </row>
    <row r="121" spans="1:12" ht="25.5" x14ac:dyDescent="0.25">
      <c r="A121" s="3">
        <v>104</v>
      </c>
      <c r="B121" s="4">
        <v>200794867</v>
      </c>
      <c r="C121" s="3" t="s">
        <v>83</v>
      </c>
      <c r="D121" s="3" t="s">
        <v>85</v>
      </c>
      <c r="E121" s="3" t="s">
        <v>267</v>
      </c>
      <c r="F121" s="5">
        <v>231210081771620</v>
      </c>
      <c r="G121" s="3" t="s">
        <v>29</v>
      </c>
      <c r="H121" s="11" t="s">
        <v>459</v>
      </c>
      <c r="I121" s="3" t="s">
        <v>460</v>
      </c>
      <c r="J121" s="6" t="s">
        <v>461</v>
      </c>
      <c r="K121" s="7">
        <f>46.8*200</f>
        <v>9360</v>
      </c>
      <c r="L121" s="27">
        <v>6800</v>
      </c>
    </row>
    <row r="122" spans="1:12" ht="25.5" x14ac:dyDescent="0.25">
      <c r="A122" s="3">
        <v>105</v>
      </c>
      <c r="B122" s="4">
        <v>200794867</v>
      </c>
      <c r="C122" s="3" t="s">
        <v>464</v>
      </c>
      <c r="D122" s="3" t="s">
        <v>181</v>
      </c>
      <c r="E122" s="3" t="s">
        <v>463</v>
      </c>
      <c r="F122" s="5">
        <v>231210081771645</v>
      </c>
      <c r="G122" s="3" t="s">
        <v>29</v>
      </c>
      <c r="H122" s="11" t="s">
        <v>462</v>
      </c>
      <c r="I122" s="3" t="s">
        <v>465</v>
      </c>
      <c r="J122" s="6" t="s">
        <v>28</v>
      </c>
      <c r="K122" s="7">
        <f>1050*4</f>
        <v>4200</v>
      </c>
      <c r="L122" s="27">
        <v>3792</v>
      </c>
    </row>
    <row r="123" spans="1:12" ht="25.5" hidden="1" x14ac:dyDescent="0.25">
      <c r="A123" s="12"/>
      <c r="B123" s="13">
        <v>200794867</v>
      </c>
      <c r="C123" s="12" t="s">
        <v>470</v>
      </c>
      <c r="D123" s="12" t="s">
        <v>181</v>
      </c>
      <c r="E123" s="12" t="s">
        <v>58</v>
      </c>
      <c r="F123" s="14">
        <v>231210081795829</v>
      </c>
      <c r="G123" s="12" t="s">
        <v>29</v>
      </c>
      <c r="H123" s="15" t="s">
        <v>210</v>
      </c>
      <c r="I123" s="16" t="s">
        <v>471</v>
      </c>
      <c r="J123" s="17" t="s">
        <v>46</v>
      </c>
      <c r="K123" s="18">
        <f>15*30</f>
        <v>450</v>
      </c>
      <c r="L123" s="30">
        <v>231.84</v>
      </c>
    </row>
    <row r="124" spans="1:12" ht="15" customHeight="1" x14ac:dyDescent="0.25">
      <c r="A124" s="34" t="s">
        <v>10</v>
      </c>
      <c r="B124" s="35"/>
      <c r="C124" s="35"/>
      <c r="D124" s="35"/>
      <c r="E124" s="35"/>
      <c r="F124" s="35"/>
      <c r="G124" s="35"/>
      <c r="H124" s="35"/>
      <c r="I124" s="35"/>
      <c r="J124" s="35"/>
      <c r="K124" s="25"/>
      <c r="L124" s="28"/>
    </row>
    <row r="125" spans="1:12" ht="25.5" x14ac:dyDescent="0.25">
      <c r="A125" s="19">
        <v>1</v>
      </c>
      <c r="B125" s="20">
        <v>200794867</v>
      </c>
      <c r="C125" s="19" t="s">
        <v>47</v>
      </c>
      <c r="D125" s="19" t="s">
        <v>50</v>
      </c>
      <c r="E125" s="19" t="s">
        <v>49</v>
      </c>
      <c r="F125" s="21">
        <v>231210081219282</v>
      </c>
      <c r="G125" s="20" t="s">
        <v>21</v>
      </c>
      <c r="H125" s="22" t="s">
        <v>226</v>
      </c>
      <c r="I125" s="19" t="s">
        <v>48</v>
      </c>
      <c r="J125" s="23" t="s">
        <v>51</v>
      </c>
      <c r="K125" s="24">
        <v>6700</v>
      </c>
      <c r="L125" s="31">
        <v>5485.2</v>
      </c>
    </row>
    <row r="126" spans="1:12" ht="25.5" x14ac:dyDescent="0.25">
      <c r="A126" s="3">
        <v>2</v>
      </c>
      <c r="B126" s="4">
        <v>200794867</v>
      </c>
      <c r="C126" s="3" t="s">
        <v>182</v>
      </c>
      <c r="D126" s="3" t="s">
        <v>185</v>
      </c>
      <c r="E126" s="3" t="s">
        <v>183</v>
      </c>
      <c r="F126" s="5">
        <v>231210081245865</v>
      </c>
      <c r="G126" s="4" t="s">
        <v>29</v>
      </c>
      <c r="H126" s="11" t="s">
        <v>227</v>
      </c>
      <c r="I126" s="3" t="s">
        <v>184</v>
      </c>
      <c r="J126" s="6" t="s">
        <v>186</v>
      </c>
      <c r="K126" s="7">
        <f>1980*3</f>
        <v>5940</v>
      </c>
      <c r="L126" s="27">
        <v>5550</v>
      </c>
    </row>
    <row r="127" spans="1:12" ht="38.25" x14ac:dyDescent="0.25">
      <c r="A127" s="3">
        <v>3</v>
      </c>
      <c r="B127" s="4">
        <v>200794867</v>
      </c>
      <c r="C127" s="3" t="s">
        <v>59</v>
      </c>
      <c r="D127" s="3" t="s">
        <v>62</v>
      </c>
      <c r="E127" s="3" t="s">
        <v>60</v>
      </c>
      <c r="F127" s="5">
        <v>231210081255855</v>
      </c>
      <c r="G127" s="4" t="s">
        <v>29</v>
      </c>
      <c r="H127" s="11" t="s">
        <v>228</v>
      </c>
      <c r="I127" s="3" t="s">
        <v>61</v>
      </c>
      <c r="J127" s="6" t="s">
        <v>28</v>
      </c>
      <c r="K127" s="7">
        <f>15*483</f>
        <v>7245</v>
      </c>
      <c r="L127" s="27">
        <v>2366.6999999999998</v>
      </c>
    </row>
    <row r="128" spans="1:12" ht="25.5" x14ac:dyDescent="0.25">
      <c r="A128" s="3">
        <v>4</v>
      </c>
      <c r="B128" s="4">
        <v>200794867</v>
      </c>
      <c r="C128" s="3" t="s">
        <v>47</v>
      </c>
      <c r="D128" s="3" t="s">
        <v>50</v>
      </c>
      <c r="E128" s="3" t="s">
        <v>49</v>
      </c>
      <c r="F128" s="5">
        <v>231210081275024</v>
      </c>
      <c r="G128" s="4" t="s">
        <v>21</v>
      </c>
      <c r="H128" s="11" t="s">
        <v>71</v>
      </c>
      <c r="I128" s="3" t="s">
        <v>72</v>
      </c>
      <c r="J128" s="6" t="s">
        <v>51</v>
      </c>
      <c r="K128" s="7">
        <v>7732</v>
      </c>
      <c r="L128" s="27">
        <v>6460</v>
      </c>
    </row>
    <row r="129" spans="1:12" ht="25.5" x14ac:dyDescent="0.25">
      <c r="A129" s="3">
        <v>5</v>
      </c>
      <c r="B129" s="4">
        <v>200794867</v>
      </c>
      <c r="C129" s="3" t="s">
        <v>192</v>
      </c>
      <c r="D129" s="3" t="s">
        <v>194</v>
      </c>
      <c r="E129" s="3" t="s">
        <v>104</v>
      </c>
      <c r="F129" s="5">
        <v>231210081338193</v>
      </c>
      <c r="G129" s="3" t="s">
        <v>29</v>
      </c>
      <c r="H129" s="11" t="s">
        <v>229</v>
      </c>
      <c r="I129" s="3" t="s">
        <v>193</v>
      </c>
      <c r="J129" s="6" t="s">
        <v>51</v>
      </c>
      <c r="K129" s="7">
        <f>39.5*300</f>
        <v>11850</v>
      </c>
      <c r="L129" s="27">
        <v>7800</v>
      </c>
    </row>
    <row r="130" spans="1:12" ht="25.5" x14ac:dyDescent="0.25">
      <c r="A130" s="3">
        <v>6</v>
      </c>
      <c r="B130" s="4">
        <v>200794867</v>
      </c>
      <c r="C130" s="3" t="s">
        <v>102</v>
      </c>
      <c r="D130" s="3" t="s">
        <v>105</v>
      </c>
      <c r="E130" s="3" t="s">
        <v>104</v>
      </c>
      <c r="F130" s="5">
        <v>231210081339079</v>
      </c>
      <c r="G130" s="3" t="s">
        <v>29</v>
      </c>
      <c r="H130" s="11" t="s">
        <v>230</v>
      </c>
      <c r="I130" s="3" t="s">
        <v>103</v>
      </c>
      <c r="J130" s="6" t="s">
        <v>51</v>
      </c>
      <c r="K130" s="7">
        <f>50*300</f>
        <v>15000</v>
      </c>
      <c r="L130" s="27">
        <v>10470</v>
      </c>
    </row>
    <row r="131" spans="1:12" ht="25.5" x14ac:dyDescent="0.25">
      <c r="A131" s="3">
        <v>7</v>
      </c>
      <c r="B131" s="4">
        <v>200794867</v>
      </c>
      <c r="C131" s="3" t="s">
        <v>157</v>
      </c>
      <c r="D131" s="3" t="s">
        <v>50</v>
      </c>
      <c r="E131" s="3" t="s">
        <v>49</v>
      </c>
      <c r="F131" s="5">
        <v>231210081383497</v>
      </c>
      <c r="G131" s="3" t="s">
        <v>29</v>
      </c>
      <c r="H131" s="11" t="s">
        <v>231</v>
      </c>
      <c r="I131" s="3" t="s">
        <v>158</v>
      </c>
      <c r="J131" s="6" t="s">
        <v>51</v>
      </c>
      <c r="K131" s="7">
        <v>764.5</v>
      </c>
      <c r="L131" s="27">
        <v>509.6</v>
      </c>
    </row>
    <row r="132" spans="1:12" ht="25.5" x14ac:dyDescent="0.25">
      <c r="A132" s="3">
        <v>8</v>
      </c>
      <c r="B132" s="4">
        <v>200794867</v>
      </c>
      <c r="C132" s="3" t="s">
        <v>159</v>
      </c>
      <c r="D132" s="3" t="s">
        <v>50</v>
      </c>
      <c r="E132" s="3" t="s">
        <v>49</v>
      </c>
      <c r="F132" s="5">
        <v>231210081383489</v>
      </c>
      <c r="G132" s="3" t="s">
        <v>29</v>
      </c>
      <c r="H132" s="11" t="s">
        <v>231</v>
      </c>
      <c r="I132" s="3" t="s">
        <v>161</v>
      </c>
      <c r="J132" s="6" t="s">
        <v>51</v>
      </c>
      <c r="K132" s="7">
        <v>680.5</v>
      </c>
      <c r="L132" s="27">
        <v>453.6</v>
      </c>
    </row>
    <row r="133" spans="1:12" ht="25.5" x14ac:dyDescent="0.25">
      <c r="A133" s="3">
        <v>9</v>
      </c>
      <c r="B133" s="4">
        <v>200794867</v>
      </c>
      <c r="C133" s="3" t="s">
        <v>162</v>
      </c>
      <c r="D133" s="3" t="s">
        <v>50</v>
      </c>
      <c r="E133" s="3" t="s">
        <v>49</v>
      </c>
      <c r="F133" s="5">
        <v>231210081383512</v>
      </c>
      <c r="G133" s="3" t="s">
        <v>29</v>
      </c>
      <c r="H133" s="11" t="s">
        <v>231</v>
      </c>
      <c r="I133" s="3" t="s">
        <v>160</v>
      </c>
      <c r="J133" s="6" t="s">
        <v>51</v>
      </c>
      <c r="K133" s="7">
        <v>630</v>
      </c>
      <c r="L133" s="27">
        <v>420</v>
      </c>
    </row>
    <row r="134" spans="1:12" ht="25.5" x14ac:dyDescent="0.25">
      <c r="A134" s="3">
        <v>10</v>
      </c>
      <c r="B134" s="4">
        <v>200794867</v>
      </c>
      <c r="C134" s="3" t="s">
        <v>163</v>
      </c>
      <c r="D134" s="3" t="s">
        <v>50</v>
      </c>
      <c r="E134" s="3" t="s">
        <v>167</v>
      </c>
      <c r="F134" s="5">
        <v>231210081383492</v>
      </c>
      <c r="G134" s="3" t="s">
        <v>29</v>
      </c>
      <c r="H134" s="11" t="s">
        <v>231</v>
      </c>
      <c r="I134" s="3" t="s">
        <v>168</v>
      </c>
      <c r="J134" s="6" t="s">
        <v>51</v>
      </c>
      <c r="K134" s="7">
        <v>680.5</v>
      </c>
      <c r="L134" s="27">
        <v>907.2</v>
      </c>
    </row>
    <row r="135" spans="1:12" ht="25.5" x14ac:dyDescent="0.25">
      <c r="A135" s="3">
        <v>11</v>
      </c>
      <c r="B135" s="4">
        <v>200794867</v>
      </c>
      <c r="C135" s="3" t="s">
        <v>159</v>
      </c>
      <c r="D135" s="3" t="s">
        <v>50</v>
      </c>
      <c r="E135" s="3" t="s">
        <v>49</v>
      </c>
      <c r="F135" s="5">
        <v>231210081383490</v>
      </c>
      <c r="G135" s="3" t="s">
        <v>29</v>
      </c>
      <c r="H135" s="11" t="s">
        <v>231</v>
      </c>
      <c r="I135" s="3" t="s">
        <v>169</v>
      </c>
      <c r="J135" s="6" t="s">
        <v>51</v>
      </c>
      <c r="K135" s="7">
        <v>680.5</v>
      </c>
      <c r="L135" s="27">
        <v>453.6</v>
      </c>
    </row>
    <row r="136" spans="1:12" ht="25.5" x14ac:dyDescent="0.25">
      <c r="A136" s="3">
        <v>12</v>
      </c>
      <c r="B136" s="4">
        <v>200794867</v>
      </c>
      <c r="C136" s="3" t="s">
        <v>164</v>
      </c>
      <c r="D136" s="3" t="s">
        <v>50</v>
      </c>
      <c r="E136" s="3" t="s">
        <v>101</v>
      </c>
      <c r="F136" s="5">
        <v>231210081383504</v>
      </c>
      <c r="G136" s="3" t="s">
        <v>29</v>
      </c>
      <c r="H136" s="11" t="s">
        <v>231</v>
      </c>
      <c r="I136" s="3" t="s">
        <v>170</v>
      </c>
      <c r="J136" s="6" t="s">
        <v>51</v>
      </c>
      <c r="K136" s="7">
        <f>848.5*3</f>
        <v>2545.5</v>
      </c>
      <c r="L136" s="27">
        <v>1696.8</v>
      </c>
    </row>
    <row r="137" spans="1:12" ht="25.5" x14ac:dyDescent="0.25">
      <c r="A137" s="3">
        <v>13</v>
      </c>
      <c r="B137" s="4">
        <v>200794867</v>
      </c>
      <c r="C137" s="3" t="s">
        <v>165</v>
      </c>
      <c r="D137" s="3" t="s">
        <v>50</v>
      </c>
      <c r="E137" s="3" t="s">
        <v>49</v>
      </c>
      <c r="F137" s="5">
        <v>231210081383508</v>
      </c>
      <c r="G137" s="3" t="s">
        <v>29</v>
      </c>
      <c r="H137" s="11" t="s">
        <v>231</v>
      </c>
      <c r="I137" s="3" t="s">
        <v>171</v>
      </c>
      <c r="J137" s="6" t="s">
        <v>51</v>
      </c>
      <c r="K137" s="7">
        <v>596.5</v>
      </c>
      <c r="L137" s="27">
        <v>397.6</v>
      </c>
    </row>
    <row r="138" spans="1:12" ht="25.5" x14ac:dyDescent="0.25">
      <c r="A138" s="3">
        <v>14</v>
      </c>
      <c r="B138" s="4">
        <v>200794867</v>
      </c>
      <c r="C138" s="3" t="s">
        <v>162</v>
      </c>
      <c r="D138" s="3" t="s">
        <v>50</v>
      </c>
      <c r="E138" s="3" t="s">
        <v>49</v>
      </c>
      <c r="F138" s="5">
        <v>231210081383514</v>
      </c>
      <c r="G138" s="3" t="s">
        <v>29</v>
      </c>
      <c r="H138" s="11" t="s">
        <v>231</v>
      </c>
      <c r="I138" s="3" t="s">
        <v>172</v>
      </c>
      <c r="J138" s="6" t="s">
        <v>51</v>
      </c>
      <c r="K138" s="7">
        <v>596.5</v>
      </c>
      <c r="L138" s="27">
        <v>397.6</v>
      </c>
    </row>
    <row r="139" spans="1:12" ht="25.5" x14ac:dyDescent="0.25">
      <c r="A139" s="3">
        <v>15</v>
      </c>
      <c r="B139" s="4">
        <v>200794867</v>
      </c>
      <c r="C139" s="3" t="s">
        <v>166</v>
      </c>
      <c r="D139" s="3" t="s">
        <v>50</v>
      </c>
      <c r="E139" s="3" t="s">
        <v>49</v>
      </c>
      <c r="F139" s="5">
        <v>231210081383518</v>
      </c>
      <c r="G139" s="3" t="s">
        <v>29</v>
      </c>
      <c r="H139" s="11" t="s">
        <v>231</v>
      </c>
      <c r="I139" s="3" t="s">
        <v>173</v>
      </c>
      <c r="J139" s="6" t="s">
        <v>51</v>
      </c>
      <c r="K139" s="7">
        <v>562.5</v>
      </c>
      <c r="L139" s="27">
        <v>375.2</v>
      </c>
    </row>
    <row r="140" spans="1:12" ht="25.5" x14ac:dyDescent="0.25">
      <c r="A140" s="3">
        <v>16</v>
      </c>
      <c r="B140" s="4">
        <v>200794867</v>
      </c>
      <c r="C140" s="3" t="s">
        <v>47</v>
      </c>
      <c r="D140" s="3" t="s">
        <v>50</v>
      </c>
      <c r="E140" s="3" t="s">
        <v>49</v>
      </c>
      <c r="F140" s="5">
        <v>231210081431856</v>
      </c>
      <c r="G140" s="4" t="s">
        <v>21</v>
      </c>
      <c r="H140" s="11" t="s">
        <v>272</v>
      </c>
      <c r="I140" s="3" t="s">
        <v>273</v>
      </c>
      <c r="J140" s="6" t="s">
        <v>51</v>
      </c>
      <c r="K140" s="7">
        <v>7500</v>
      </c>
      <c r="L140" s="27">
        <v>5525.2</v>
      </c>
    </row>
    <row r="141" spans="1:12" ht="25.5" x14ac:dyDescent="0.25">
      <c r="A141" s="3">
        <v>17</v>
      </c>
      <c r="B141" s="4">
        <v>200794867</v>
      </c>
      <c r="C141" s="3" t="s">
        <v>295</v>
      </c>
      <c r="D141" s="3" t="s">
        <v>296</v>
      </c>
      <c r="E141" s="3" t="s">
        <v>22</v>
      </c>
      <c r="F141" s="5">
        <v>231210081452794</v>
      </c>
      <c r="G141" s="4" t="s">
        <v>21</v>
      </c>
      <c r="H141" s="11" t="s">
        <v>293</v>
      </c>
      <c r="I141" s="3" t="s">
        <v>294</v>
      </c>
      <c r="J141" s="6" t="s">
        <v>23</v>
      </c>
      <c r="K141" s="7">
        <v>1131.2</v>
      </c>
      <c r="L141" s="27">
        <v>1064</v>
      </c>
    </row>
    <row r="142" spans="1:12" ht="25.5" x14ac:dyDescent="0.25">
      <c r="A142" s="3">
        <v>18</v>
      </c>
      <c r="B142" s="4">
        <v>200794867</v>
      </c>
      <c r="C142" s="3" t="s">
        <v>47</v>
      </c>
      <c r="D142" s="3" t="s">
        <v>50</v>
      </c>
      <c r="E142" s="3" t="s">
        <v>101</v>
      </c>
      <c r="F142" s="5">
        <v>231210081527430</v>
      </c>
      <c r="G142" s="4" t="s">
        <v>21</v>
      </c>
      <c r="H142" s="11" t="s">
        <v>334</v>
      </c>
      <c r="I142" s="3" t="s">
        <v>335</v>
      </c>
      <c r="J142" s="6" t="s">
        <v>51</v>
      </c>
      <c r="K142" s="7">
        <v>22500</v>
      </c>
      <c r="L142" s="27">
        <v>16674</v>
      </c>
    </row>
    <row r="143" spans="1:12" ht="38.25" x14ac:dyDescent="0.25">
      <c r="A143" s="3">
        <v>19</v>
      </c>
      <c r="B143" s="4">
        <v>200794867</v>
      </c>
      <c r="C143" s="3" t="s">
        <v>313</v>
      </c>
      <c r="D143" s="3" t="s">
        <v>314</v>
      </c>
      <c r="E143" s="3" t="s">
        <v>22</v>
      </c>
      <c r="F143" s="5">
        <v>231210081666737</v>
      </c>
      <c r="G143" s="3" t="s">
        <v>29</v>
      </c>
      <c r="H143" s="11" t="s">
        <v>393</v>
      </c>
      <c r="I143" s="3" t="s">
        <v>394</v>
      </c>
      <c r="J143" s="6" t="s">
        <v>98</v>
      </c>
      <c r="K143" s="7">
        <v>330</v>
      </c>
      <c r="L143" s="27">
        <v>300</v>
      </c>
    </row>
    <row r="144" spans="1:12" ht="25.5" x14ac:dyDescent="0.25">
      <c r="A144" s="3">
        <v>20</v>
      </c>
      <c r="B144" s="4">
        <v>200794867</v>
      </c>
      <c r="C144" s="3" t="s">
        <v>399</v>
      </c>
      <c r="D144" s="3" t="s">
        <v>387</v>
      </c>
      <c r="E144" s="3" t="s">
        <v>401</v>
      </c>
      <c r="F144" s="5">
        <v>231210081688675</v>
      </c>
      <c r="G144" s="4" t="s">
        <v>21</v>
      </c>
      <c r="H144" s="11" t="s">
        <v>398</v>
      </c>
      <c r="I144" s="3" t="s">
        <v>400</v>
      </c>
      <c r="J144" s="6" t="s">
        <v>51</v>
      </c>
      <c r="K144" s="7">
        <f>392*26</f>
        <v>10192</v>
      </c>
      <c r="L144" s="27">
        <v>10192</v>
      </c>
    </row>
    <row r="145" spans="1:12" ht="25.5" x14ac:dyDescent="0.25">
      <c r="A145" s="3">
        <v>21</v>
      </c>
      <c r="B145" s="4">
        <v>200794867</v>
      </c>
      <c r="C145" s="3" t="s">
        <v>402</v>
      </c>
      <c r="D145" s="3" t="s">
        <v>387</v>
      </c>
      <c r="E145" s="3" t="s">
        <v>403</v>
      </c>
      <c r="F145" s="5">
        <v>231210081688671</v>
      </c>
      <c r="G145" s="4" t="s">
        <v>21</v>
      </c>
      <c r="H145" s="11" t="s">
        <v>398</v>
      </c>
      <c r="I145" s="3" t="s">
        <v>404</v>
      </c>
      <c r="J145" s="6" t="s">
        <v>51</v>
      </c>
      <c r="K145" s="7">
        <f>392*16</f>
        <v>6272</v>
      </c>
      <c r="L145" s="27">
        <v>6272</v>
      </c>
    </row>
    <row r="146" spans="1:12" ht="25.5" x14ac:dyDescent="0.25">
      <c r="A146" s="3">
        <v>22</v>
      </c>
      <c r="B146" s="4">
        <v>200794867</v>
      </c>
      <c r="C146" s="3" t="s">
        <v>399</v>
      </c>
      <c r="D146" s="3" t="s">
        <v>387</v>
      </c>
      <c r="E146" s="3" t="s">
        <v>403</v>
      </c>
      <c r="F146" s="5">
        <v>231210081688651</v>
      </c>
      <c r="G146" s="4" t="s">
        <v>21</v>
      </c>
      <c r="H146" s="11" t="s">
        <v>398</v>
      </c>
      <c r="I146" s="3" t="s">
        <v>405</v>
      </c>
      <c r="J146" s="6" t="s">
        <v>51</v>
      </c>
      <c r="K146" s="7">
        <f>280*16</f>
        <v>4480</v>
      </c>
      <c r="L146" s="27">
        <v>4480</v>
      </c>
    </row>
    <row r="147" spans="1:12" ht="25.5" x14ac:dyDescent="0.25">
      <c r="A147" s="3">
        <v>23</v>
      </c>
      <c r="B147" s="4">
        <v>200794867</v>
      </c>
      <c r="C147" s="3" t="s">
        <v>182</v>
      </c>
      <c r="D147" s="3" t="s">
        <v>185</v>
      </c>
      <c r="E147" s="3" t="s">
        <v>444</v>
      </c>
      <c r="F147" s="5">
        <v>231210081691112</v>
      </c>
      <c r="G147" s="3" t="s">
        <v>29</v>
      </c>
      <c r="H147" s="11" t="s">
        <v>227</v>
      </c>
      <c r="I147" s="3" t="s">
        <v>445</v>
      </c>
      <c r="J147" s="6" t="s">
        <v>446</v>
      </c>
      <c r="K147" s="7">
        <f>2100*7</f>
        <v>14700</v>
      </c>
      <c r="L147" s="27">
        <v>14000</v>
      </c>
    </row>
    <row r="148" spans="1:12" ht="25.5" x14ac:dyDescent="0.25">
      <c r="A148" s="3">
        <v>24</v>
      </c>
      <c r="B148" s="4">
        <v>200794867</v>
      </c>
      <c r="C148" s="3" t="s">
        <v>447</v>
      </c>
      <c r="D148" s="3" t="s">
        <v>185</v>
      </c>
      <c r="E148" s="3" t="s">
        <v>448</v>
      </c>
      <c r="F148" s="5">
        <v>231210081702349</v>
      </c>
      <c r="G148" s="3" t="s">
        <v>29</v>
      </c>
      <c r="H148" s="11" t="s">
        <v>227</v>
      </c>
      <c r="I148" s="3" t="s">
        <v>449</v>
      </c>
      <c r="J148" s="6" t="s">
        <v>450</v>
      </c>
      <c r="K148" s="7">
        <f>6*1377.75</f>
        <v>8266.5</v>
      </c>
      <c r="L148" s="27">
        <v>7740</v>
      </c>
    </row>
    <row r="149" spans="1:12" ht="25.5" hidden="1" x14ac:dyDescent="0.25">
      <c r="A149" s="3"/>
      <c r="B149" s="4">
        <v>200794867</v>
      </c>
      <c r="C149" s="3" t="s">
        <v>467</v>
      </c>
      <c r="D149" s="3" t="s">
        <v>54</v>
      </c>
      <c r="E149" s="3" t="s">
        <v>469</v>
      </c>
      <c r="F149" s="5">
        <v>231210081795638</v>
      </c>
      <c r="G149" s="3" t="s">
        <v>29</v>
      </c>
      <c r="H149" s="11" t="s">
        <v>466</v>
      </c>
      <c r="I149" s="10" t="s">
        <v>468</v>
      </c>
      <c r="J149" s="6" t="s">
        <v>69</v>
      </c>
      <c r="K149" s="7">
        <f>320*9</f>
        <v>2880</v>
      </c>
      <c r="L149" s="7">
        <v>1980</v>
      </c>
    </row>
    <row r="150" spans="1:12" x14ac:dyDescent="0.25">
      <c r="A150" s="32" t="s">
        <v>11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8">
        <f>K10+K11+K12+K16+K61+K62+K63+K64+K65+K66+K67+K68+K69+K70+K71+K72+K73+K74+K75+K76+K77+K78+K79+K80+K81+K82+K83+K84+K85+K86+K87+K88+K89+K90+K91+K92+K93+K94+K95+K96+K97+K98+K99+K100+K101+K102+K103+K104+K105+K106+K107+K108+K109+K110+K111+K112+K113+K114+K115+K116+K117+K118+K119+K120+K121+K122+K140+K141+K142+K143+K144+K145+K146+K147+K148</f>
        <v>2187294.5597999999</v>
      </c>
      <c r="L150" s="8">
        <f>L10+L11+L12+L16+L61+L62+L63+L64+L65+L66+L67+L68+L69+L70+L71+L72+L73+L74+L75+L76+L77+L78+L79+L80+L81+L82+L83+L84+L85+L86+L87+L88+L89+L90+L91+L92+L93+L94+L95+L96+L97+L98+L99+L100+L101+L102+L103+L104+L105+L106+L107+L108+L109+L110+L111+L112+L113+L114+L115+L116+L117+L118+L119+L120+L121+L122+L140+L141+L142+L143+L144+L145+L146+L147+L148</f>
        <v>1479768.2463500004</v>
      </c>
    </row>
    <row r="151" spans="1:12" x14ac:dyDescent="0.25">
      <c r="A151" s="32" t="s">
        <v>12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8">
        <f>SUM(K8:K148)</f>
        <v>6378126.0698000006</v>
      </c>
      <c r="L151" s="8">
        <f>SUM(L8:L148)</f>
        <v>4638271.0713499989</v>
      </c>
    </row>
  </sheetData>
  <mergeCells count="8">
    <mergeCell ref="A151:J151"/>
    <mergeCell ref="A2:L2"/>
    <mergeCell ref="A3:L3"/>
    <mergeCell ref="A150:J150"/>
    <mergeCell ref="A124:J124"/>
    <mergeCell ref="A17:J17"/>
    <mergeCell ref="A13:J13"/>
    <mergeCell ref="A7:J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1-ярим йилликда амалга оширил х</vt:lpstr>
      <vt:lpstr>'1-ярим йилликда амалга оширил х'!_Hlk109510007</vt:lpstr>
      <vt:lpstr>'1-ярим йилликда амалга оширил х'!_Hlk111836670</vt:lpstr>
      <vt:lpstr>'1-ярим йилликда амалга оширил х'!_Hlk111907451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2023-08-07T05:28:46Z</dcterms:modified>
</cp:coreProperties>
</file>