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61d49650e05dfa/"/>
    </mc:Choice>
  </mc:AlternateContent>
  <xr:revisionPtr revIDLastSave="199" documentId="8_{BDEF3945-CF20-4600-A985-C27FCB93F1C9}" xr6:coauthVersionLast="41" xr6:coauthVersionMax="41" xr10:uidLastSave="{61C504F1-326A-4513-8BE0-FED67226471D}"/>
  <bookViews>
    <workbookView xWindow="-108" yWindow="-108" windowWidth="46296" windowHeight="25536" activeTab="4" xr2:uid="{051569C7-B01F-4D70-9361-EF24382A6345}"/>
  </bookViews>
  <sheets>
    <sheet name="Formattazione celle" sheetId="4" r:id="rId1"/>
    <sheet name="Sconto" sheetId="1" r:id="rId2"/>
    <sheet name="Mesi" sheetId="3" r:id="rId3"/>
    <sheet name="Esponendi Base 2" sheetId="2" r:id="rId4"/>
    <sheet name="Libretto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5" l="1"/>
  <c r="H25" i="5"/>
  <c r="H24" i="5"/>
  <c r="H23" i="5"/>
  <c r="H22" i="5"/>
  <c r="H21" i="5"/>
  <c r="H20" i="5"/>
  <c r="H19" i="5"/>
  <c r="H18" i="5"/>
  <c r="H17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C4" i="1" l="1"/>
  <c r="B4" i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5" i="5"/>
  <c r="E26" i="5"/>
  <c r="E24" i="5"/>
  <c r="C7" i="1" l="1"/>
  <c r="D7" i="1"/>
  <c r="B7" i="1"/>
  <c r="D4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G10" i="5"/>
  <c r="G11" i="5"/>
  <c r="J6" i="5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F11" i="5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" i="5"/>
  <c r="G2" i="5" s="1"/>
  <c r="J3" i="5"/>
  <c r="N4" i="5"/>
  <c r="P4" i="5" s="1"/>
  <c r="N5" i="5"/>
  <c r="P5" i="5" s="1"/>
  <c r="N6" i="5"/>
  <c r="P6" i="5" s="1"/>
  <c r="N7" i="5"/>
  <c r="P7" i="5" s="1"/>
  <c r="N8" i="5"/>
  <c r="P8" i="5" s="1"/>
  <c r="N9" i="5"/>
  <c r="P9" i="5" s="1"/>
  <c r="N10" i="5"/>
  <c r="P10" i="5" s="1"/>
  <c r="N11" i="5"/>
  <c r="P11" i="5" s="1"/>
  <c r="N12" i="5"/>
  <c r="P12" i="5" s="1"/>
  <c r="N13" i="5"/>
  <c r="P13" i="5" s="1"/>
  <c r="N14" i="5"/>
  <c r="P14" i="5" s="1"/>
  <c r="N15" i="5"/>
  <c r="P15" i="5" s="1"/>
  <c r="N3" i="5"/>
  <c r="P3" i="5" s="1"/>
  <c r="H16" i="5" l="1"/>
  <c r="H28" i="5" s="1"/>
  <c r="J9" i="5" s="1"/>
  <c r="J12" i="5" s="1"/>
  <c r="M18" i="5"/>
  <c r="M10" i="5" s="1"/>
  <c r="Q10" i="5" s="1"/>
  <c r="M6" i="5" l="1"/>
  <c r="Q6" i="5" s="1"/>
  <c r="M14" i="5"/>
  <c r="Q14" i="5" s="1"/>
  <c r="M3" i="5"/>
  <c r="Q3" i="5" s="1"/>
  <c r="M11" i="5"/>
  <c r="Q11" i="5" s="1"/>
  <c r="M13" i="5"/>
  <c r="Q13" i="5" s="1"/>
  <c r="M5" i="5"/>
  <c r="Q5" i="5" s="1"/>
  <c r="M8" i="5"/>
  <c r="Q8" i="5" s="1"/>
  <c r="M7" i="5"/>
  <c r="Q7" i="5" s="1"/>
  <c r="M4" i="5"/>
  <c r="Q4" i="5" s="1"/>
  <c r="M15" i="5"/>
  <c r="Q15" i="5" s="1"/>
  <c r="M9" i="5"/>
  <c r="Q9" i="5" s="1"/>
  <c r="M12" i="5"/>
  <c r="Q12" i="5" s="1"/>
</calcChain>
</file>

<file path=xl/sharedStrings.xml><?xml version="1.0" encoding="utf-8"?>
<sst xmlns="http://schemas.openxmlformats.org/spreadsheetml/2006/main" count="78" uniqueCount="74">
  <si>
    <t>Importo (€)</t>
  </si>
  <si>
    <t>Sconto (%)</t>
  </si>
  <si>
    <t>Prezzo Scontanto (€)</t>
  </si>
  <si>
    <t>Prodotto A</t>
  </si>
  <si>
    <t>Prodotto B</t>
  </si>
  <si>
    <t>Prodotto C</t>
  </si>
  <si>
    <t>BASE</t>
  </si>
  <si>
    <t>ESPONENTI</t>
  </si>
  <si>
    <t>RISULTATO</t>
  </si>
  <si>
    <t>MESI</t>
  </si>
  <si>
    <t>Gennaio</t>
  </si>
  <si>
    <t>Febbraio</t>
  </si>
  <si>
    <t>Prodotto</t>
  </si>
  <si>
    <t>Scarpe da donna</t>
  </si>
  <si>
    <t>Quantitià</t>
  </si>
  <si>
    <t>Data di Consegna</t>
  </si>
  <si>
    <t>Costo</t>
  </si>
  <si>
    <t>Secondo Sconto (%)</t>
  </si>
  <si>
    <t>Prezzo finale (€)</t>
  </si>
  <si>
    <t>Data</t>
  </si>
  <si>
    <t>Nome</t>
  </si>
  <si>
    <t>Valutazione</t>
  </si>
  <si>
    <t>Crediti</t>
  </si>
  <si>
    <t>31/04/2019</t>
  </si>
  <si>
    <t>Economia e industria dei media</t>
  </si>
  <si>
    <t>Lingua Inglese</t>
  </si>
  <si>
    <t>Sociologia e cultura</t>
  </si>
  <si>
    <t>Informazione e costituzione</t>
  </si>
  <si>
    <t>Laboratorio di scrittura di lingua italiana</t>
  </si>
  <si>
    <t>Psicologia della comunicazione</t>
  </si>
  <si>
    <t>Sociolinguistica</t>
  </si>
  <si>
    <t>Storia contemporanea</t>
  </si>
  <si>
    <t>AP</t>
  </si>
  <si>
    <t>Culture della comunicazione</t>
  </si>
  <si>
    <t>Metodi e tecniche della ricerca sociale</t>
  </si>
  <si>
    <t>Storia sociale dei media</t>
  </si>
  <si>
    <t>Informatica Generale</t>
  </si>
  <si>
    <t>Laboratorio di Informatica</t>
  </si>
  <si>
    <t>Marketing e strategie d'impresa</t>
  </si>
  <si>
    <t>Media digitali</t>
  </si>
  <si>
    <t>Sociologia della comunicazione</t>
  </si>
  <si>
    <t>Languages of the media</t>
  </si>
  <si>
    <t>Sociologia dei processi culturali</t>
  </si>
  <si>
    <t>Diritto europeo della comunicazione</t>
  </si>
  <si>
    <t>Libertà di espressione</t>
  </si>
  <si>
    <t>Organizzazione e risorse umane</t>
  </si>
  <si>
    <t>Prova Finale</t>
  </si>
  <si>
    <t>Totale Crediti</t>
  </si>
  <si>
    <t>Esame 1 - S.L.</t>
  </si>
  <si>
    <t>Esame 2 - S.L.</t>
  </si>
  <si>
    <t>Laboratorio</t>
  </si>
  <si>
    <t>Voto di partenza Laurea</t>
  </si>
  <si>
    <t>Conteggio</t>
  </si>
  <si>
    <t>ANDAMENTO</t>
  </si>
  <si>
    <t>Voto</t>
  </si>
  <si>
    <t>Media Ponderata dei voti</t>
  </si>
  <si>
    <t>Totale Crediti accumulati</t>
  </si>
  <si>
    <t>Totale</t>
  </si>
  <si>
    <t>Percentuale</t>
  </si>
  <si>
    <t>TORTA</t>
  </si>
  <si>
    <t>Crediti Accumulati</t>
  </si>
  <si>
    <t>Da conteggiare?</t>
  </si>
  <si>
    <t>Voto * Credito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</si>
  <si>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</si>
  <si>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</si>
  <si>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</si>
  <si>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</si>
  <si>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</si>
  <si>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</si>
  <si>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</si>
  <si>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</si>
  <si>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</si>
  <si>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</si>
  <si>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Crediti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</si>
</sst>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2" fillId="0" borderId="0" xfId="0" applyFont="1"/>
    <xf numFmtId="14" fontId="0" fillId="0" borderId="0" xfId="0" applyNumberFormat="1"/>
    <xf numFmtId="9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</a:t>
            </a:r>
            <a:r>
              <a:rPr lang="it-IT" baseline="0"/>
              <a:t> Voti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EF-4B7B-B148-C25B586DED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EF-4B7B-B148-C25B586DED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EF-4B7B-B148-C25B586DED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EF-4B7B-B148-C25B586DED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EF-4B7B-B148-C25B586DED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1EF-4B7B-B148-C25B586DEDB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1EF-4B7B-B148-C25B586DEDB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1EF-4B7B-B148-C25B586DEDB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1EF-4B7B-B148-C25B586DEDB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1EF-4B7B-B148-C25B586DEDB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1EF-4B7B-B148-C25B586DEDB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1EF-4B7B-B148-C25B586DEDB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1EF-4B7B-B148-C25B586DEDB1}"/>
              </c:ext>
            </c:extLst>
          </c:dPt>
          <c:cat>
            <c:numRef>
              <c:f>Libretto!$P$3:$P$15</c:f>
              <c:numCache>
                <c:formatCode>General</c:formatCode>
                <c:ptCount val="13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</c:numCache>
            </c:numRef>
          </c:cat>
          <c:val>
            <c:numRef>
              <c:f>Libretto!$Q$3:$Q$15</c:f>
              <c:numCache>
                <c:formatCode>0.00%</c:formatCode>
                <c:ptCount val="13"/>
                <c:pt idx="0">
                  <c:v>0.14285714285714285</c:v>
                </c:pt>
                <c:pt idx="1">
                  <c:v>4.7619047619047616E-2</c:v>
                </c:pt>
                <c:pt idx="2">
                  <c:v>0.14285714285714285</c:v>
                </c:pt>
                <c:pt idx="3">
                  <c:v>9.5238095238095233E-2</c:v>
                </c:pt>
                <c:pt idx="4">
                  <c:v>9.5238095238095233E-2</c:v>
                </c:pt>
                <c:pt idx="5">
                  <c:v>4.7619047619047616E-2</c:v>
                </c:pt>
                <c:pt idx="6">
                  <c:v>4.7619047619047616E-2</c:v>
                </c:pt>
                <c:pt idx="7">
                  <c:v>4.7619047619047616E-2</c:v>
                </c:pt>
                <c:pt idx="8">
                  <c:v>4.7619047619047616E-2</c:v>
                </c:pt>
                <c:pt idx="9">
                  <c:v>9.5238095238095233E-2</c:v>
                </c:pt>
                <c:pt idx="10">
                  <c:v>4.7619047619047616E-2</c:v>
                </c:pt>
                <c:pt idx="11">
                  <c:v>4.7619047619047616E-2</c:v>
                </c:pt>
                <c:pt idx="12">
                  <c:v>9.5238095238095233E-2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3-4A3B-A91D-2F8B88B5D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1391920</xdr:colOff>
      <xdr:row>17</xdr:row>
      <xdr:rowOff>41910</xdr:rowOff>
    </xdr:from>
    <xdr:to>
      <xdr:col>16</xdr:col>
      <xdr:colOff>436245</xdr:colOff>
      <xdr:row>31</xdr:row>
      <xdr:rowOff>148764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1AA1D7D-A4AF-4B7B-89F2-E0193769F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582-AEFE-4488-8B61-F04A2FB5BE1B}">
  <dimension ref="A2:D3"/>
  <sheetViews>
    <sheetView workbookViewId="0">
      <selection activeCell="A3" sqref="A3"/>
    </sheetView>
  </sheetViews>
  <sheetFormatPr defaultRowHeight="14.4" x14ac:dyDescent="0.3"/>
  <cols>
    <col min="1" max="1" width="10.21875" customWidth="1"/>
    <col min="3" max="3" width="10.77734375" bestFit="1" customWidth="1"/>
  </cols>
  <sheetData>
    <row r="2" spans="1:4" x14ac:dyDescent="0.3">
      <c r="A2" s="1" t="s">
        <v>12</v>
      </c>
      <c r="B2" s="1" t="s">
        <v>14</v>
      </c>
      <c r="C2" s="1" t="s">
        <v>15</v>
      </c>
      <c r="D2" s="1" t="s">
        <v>16</v>
      </c>
    </row>
    <row r="3" spans="1:4" x14ac:dyDescent="0.3">
      <c r="A3" t="s">
        <v>13</v>
      </c>
      <c r="B3">
        <v>32</v>
      </c>
      <c r="C3" s="5">
        <v>36885</v>
      </c>
      <c r="D3">
        <v>4500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CEE9C-E2B8-45E4-A62F-E23F85121086}">
  <dimension ref="A1:E7"/>
  <sheetViews>
    <sheetView workbookViewId="0">
      <selection activeCell="C8" sqref="C8"/>
    </sheetView>
  </sheetViews>
  <sheetFormatPr defaultRowHeight="14.4" x14ac:dyDescent="0.3"/>
  <cols>
    <col min="1" max="1" width="21.21875" customWidth="1"/>
    <col min="2" max="2" width="11.77734375" customWidth="1"/>
    <col min="3" max="3" width="11.21875" customWidth="1"/>
  </cols>
  <sheetData>
    <row r="1" spans="1:5" x14ac:dyDescent="0.3">
      <c r="A1" s="1"/>
      <c r="B1" s="1" t="s">
        <v>3</v>
      </c>
      <c r="C1" s="1" t="s">
        <v>4</v>
      </c>
      <c r="D1" s="1" t="s">
        <v>5</v>
      </c>
    </row>
    <row r="2" spans="1:5" x14ac:dyDescent="0.3">
      <c r="A2" s="1" t="s">
        <v>0</v>
      </c>
      <c r="B2">
        <v>100</v>
      </c>
      <c r="C2">
        <v>86</v>
      </c>
      <c r="D2">
        <v>95</v>
      </c>
    </row>
    <row r="3" spans="1:5" x14ac:dyDescent="0.3">
      <c r="A3" s="1" t="s">
        <v>1</v>
      </c>
      <c r="B3">
        <v>30</v>
      </c>
      <c r="C3">
        <v>40</v>
      </c>
      <c r="D3">
        <v>10</v>
      </c>
    </row>
    <row r="4" spans="1:5" x14ac:dyDescent="0.3">
      <c r="A4" s="1" t="s">
        <v>2</v>
      </c>
      <c r="B4" s="3">
        <f>B2-B3/100*B2</f>
        <v>70</v>
      </c>
      <c r="C4" s="3">
        <f t="shared" ref="C4:D4" si="0">C2-C3/100*C2</f>
        <v>51.6</v>
      </c>
      <c r="D4" s="3">
        <f t="shared" si="0"/>
        <v>85.5</v>
      </c>
      <c r="E4" s="3"/>
    </row>
    <row r="6" spans="1:5" x14ac:dyDescent="0.3">
      <c r="A6" s="1" t="s">
        <v>17</v>
      </c>
      <c r="B6">
        <v>20</v>
      </c>
    </row>
    <row r="7" spans="1:5" x14ac:dyDescent="0.3">
      <c r="A7" s="1" t="s">
        <v>18</v>
      </c>
      <c r="B7" s="2">
        <f>B$4-($B$6/100*B$4)</f>
        <v>56</v>
      </c>
      <c r="C7" s="2">
        <f t="shared" ref="C7:D7" si="1">C$4-($B$6/100*C$4)</f>
        <v>41.28</v>
      </c>
      <c r="D7" s="2">
        <f t="shared" si="1"/>
        <v>68.400000000000006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C9088-9C45-422F-A1A1-022925C2D692}">
  <dimension ref="A1:D14"/>
  <sheetViews>
    <sheetView workbookViewId="0">
      <selection activeCell="A3" sqref="A3:A14"/>
    </sheetView>
  </sheetViews>
  <sheetFormatPr defaultRowHeight="14.4" x14ac:dyDescent="0.3"/>
  <sheetData>
    <row r="1" spans="1:4" x14ac:dyDescent="0.3">
      <c r="A1" t="s">
        <v>9</v>
      </c>
    </row>
    <row r="3" spans="1:4" x14ac:dyDescent="0.3">
      <c r="A3" t="s">
        <v>10</v>
      </c>
    </row>
    <row r="4" spans="1:4" x14ac:dyDescent="0.3">
      <c r="A4" t="s">
        <v>11</v>
      </c>
    </row>
    <row r="5" spans="1:4" x14ac:dyDescent="0.3">
      <c r="A5" t="s">
        <v>63</v>
      </c>
    </row>
    <row r="6" spans="1:4" x14ac:dyDescent="0.3">
      <c r="A6" t="s">
        <v>64</v>
      </c>
    </row>
    <row r="7" spans="1:4" x14ac:dyDescent="0.3">
      <c r="A7" t="s">
        <v>65</v>
      </c>
    </row>
    <row r="8" spans="1:4" x14ac:dyDescent="0.3">
      <c r="A8" t="s">
        <v>66</v>
      </c>
    </row>
    <row r="9" spans="1:4" x14ac:dyDescent="0.3">
      <c r="A9" t="s">
        <v>67</v>
      </c>
    </row>
    <row r="10" spans="1:4" x14ac:dyDescent="0.3">
      <c r="A10" t="s">
        <v>68</v>
      </c>
      <c r="D10" s="4"/>
    </row>
    <row r="11" spans="1:4" x14ac:dyDescent="0.3">
      <c r="A11" t="s">
        <v>69</v>
      </c>
    </row>
    <row r="12" spans="1:4" x14ac:dyDescent="0.3">
      <c r="A12" t="s">
        <v>70</v>
      </c>
    </row>
    <row r="13" spans="1:4" x14ac:dyDescent="0.3">
      <c r="A13" t="s">
        <v>71</v>
      </c>
    </row>
    <row r="14" spans="1:4" x14ac:dyDescent="0.3">
      <c r="A14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3F392-B4CA-4C4D-BF95-AFE702B4794B}">
  <dimension ref="A1:C17"/>
  <sheetViews>
    <sheetView workbookViewId="0">
      <selection activeCell="C18" sqref="C18"/>
    </sheetView>
  </sheetViews>
  <sheetFormatPr defaultRowHeight="14.4" x14ac:dyDescent="0.3"/>
  <cols>
    <col min="2" max="2" width="12.21875" customWidth="1"/>
    <col min="3" max="3" width="11.44140625" customWidth="1"/>
  </cols>
  <sheetData>
    <row r="1" spans="1:3" x14ac:dyDescent="0.3">
      <c r="A1" s="1" t="s">
        <v>6</v>
      </c>
      <c r="B1" s="1" t="s">
        <v>7</v>
      </c>
      <c r="C1" s="1" t="s">
        <v>8</v>
      </c>
    </row>
    <row r="2" spans="1:3" x14ac:dyDescent="0.3">
      <c r="A2">
        <v>2</v>
      </c>
      <c r="B2">
        <v>1</v>
      </c>
      <c r="C2">
        <f>$A$2^B2</f>
        <v>2</v>
      </c>
    </row>
    <row r="3" spans="1:3" x14ac:dyDescent="0.3">
      <c r="B3">
        <v>2</v>
      </c>
      <c r="C3">
        <f t="shared" ref="C3:C17" si="0">$A$2^B3</f>
        <v>4</v>
      </c>
    </row>
    <row r="4" spans="1:3" x14ac:dyDescent="0.3">
      <c r="B4">
        <v>3</v>
      </c>
      <c r="C4">
        <f t="shared" si="0"/>
        <v>8</v>
      </c>
    </row>
    <row r="5" spans="1:3" x14ac:dyDescent="0.3">
      <c r="B5">
        <v>4</v>
      </c>
      <c r="C5">
        <f t="shared" si="0"/>
        <v>16</v>
      </c>
    </row>
    <row r="6" spans="1:3" x14ac:dyDescent="0.3">
      <c r="B6">
        <v>5</v>
      </c>
      <c r="C6">
        <f t="shared" si="0"/>
        <v>32</v>
      </c>
    </row>
    <row r="7" spans="1:3" x14ac:dyDescent="0.3">
      <c r="B7">
        <v>6</v>
      </c>
      <c r="C7">
        <f t="shared" si="0"/>
        <v>64</v>
      </c>
    </row>
    <row r="8" spans="1:3" x14ac:dyDescent="0.3">
      <c r="B8">
        <v>7</v>
      </c>
      <c r="C8">
        <f t="shared" si="0"/>
        <v>128</v>
      </c>
    </row>
    <row r="9" spans="1:3" x14ac:dyDescent="0.3">
      <c r="B9">
        <v>8</v>
      </c>
      <c r="C9">
        <f t="shared" si="0"/>
        <v>256</v>
      </c>
    </row>
    <row r="10" spans="1:3" x14ac:dyDescent="0.3">
      <c r="B10">
        <v>9</v>
      </c>
      <c r="C10">
        <f t="shared" si="0"/>
        <v>512</v>
      </c>
    </row>
    <row r="11" spans="1:3" x14ac:dyDescent="0.3">
      <c r="B11">
        <v>10</v>
      </c>
      <c r="C11">
        <f t="shared" si="0"/>
        <v>1024</v>
      </c>
    </row>
    <row r="12" spans="1:3" x14ac:dyDescent="0.3">
      <c r="B12">
        <v>11</v>
      </c>
      <c r="C12">
        <f t="shared" si="0"/>
        <v>2048</v>
      </c>
    </row>
    <row r="13" spans="1:3" x14ac:dyDescent="0.3">
      <c r="B13">
        <v>12</v>
      </c>
      <c r="C13">
        <f t="shared" si="0"/>
        <v>4096</v>
      </c>
    </row>
    <row r="14" spans="1:3" x14ac:dyDescent="0.3">
      <c r="B14">
        <v>13</v>
      </c>
      <c r="C14">
        <f t="shared" si="0"/>
        <v>8192</v>
      </c>
    </row>
    <row r="15" spans="1:3" x14ac:dyDescent="0.3">
      <c r="B15">
        <v>14</v>
      </c>
      <c r="C15">
        <f t="shared" si="0"/>
        <v>16384</v>
      </c>
    </row>
    <row r="16" spans="1:3" x14ac:dyDescent="0.3">
      <c r="B16">
        <v>15</v>
      </c>
      <c r="C16">
        <f t="shared" si="0"/>
        <v>32768</v>
      </c>
    </row>
    <row r="17" spans="2:3" x14ac:dyDescent="0.3">
      <c r="B17">
        <v>16</v>
      </c>
      <c r="C17">
        <f t="shared" si="0"/>
        <v>65536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23B2E-0BCF-4EC0-9069-2323DFEA7783}">
  <dimension ref="A1:Q29"/>
  <sheetViews>
    <sheetView tabSelected="1" workbookViewId="0">
      <selection activeCell="C16" sqref="C16"/>
    </sheetView>
  </sheetViews>
  <sheetFormatPr defaultRowHeight="14.4" x14ac:dyDescent="0.3"/>
  <cols>
    <col min="1" max="1" width="12.6640625" customWidth="1"/>
    <col min="2" max="2" width="34.77734375" customWidth="1"/>
    <col min="3" max="3" width="13.33203125" customWidth="1"/>
    <col min="5" max="5" width="18.109375" customWidth="1"/>
    <col min="6" max="6" width="14.21875" customWidth="1"/>
    <col min="7" max="7" width="12.77734375" customWidth="1"/>
    <col min="8" max="8" width="11.5546875" customWidth="1"/>
    <col min="10" max="10" width="22" customWidth="1"/>
    <col min="11" max="11" width="11.88671875" customWidth="1"/>
    <col min="12" max="12" width="10.77734375" customWidth="1"/>
    <col min="13" max="13" width="12.21875" customWidth="1"/>
    <col min="16" max="16" width="11.77734375" customWidth="1"/>
  </cols>
  <sheetData>
    <row r="1" spans="1:17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60</v>
      </c>
      <c r="F1" s="1" t="s">
        <v>61</v>
      </c>
      <c r="G1" s="1" t="s">
        <v>62</v>
      </c>
      <c r="H1" s="1" t="s">
        <v>73</v>
      </c>
      <c r="L1" s="1" t="s">
        <v>53</v>
      </c>
      <c r="P1" s="1" t="s">
        <v>59</v>
      </c>
    </row>
    <row r="2" spans="1:17" x14ac:dyDescent="0.3">
      <c r="A2" s="5">
        <v>43419</v>
      </c>
      <c r="B2" t="s">
        <v>24</v>
      </c>
      <c r="C2">
        <v>30</v>
      </c>
      <c r="D2">
        <v>9</v>
      </c>
      <c r="E2">
        <f t="shared" ref="E2:E3" si="0">IF($C2="",0,1)*D2</f>
        <v>9</v>
      </c>
      <c r="F2">
        <f>IF(ISNUMBER(C2),1,0)</f>
        <v>1</v>
      </c>
      <c r="G2">
        <f>IF(F2=0,0,C2*D2)</f>
        <v>270</v>
      </c>
      <c r="H2">
        <f t="shared" ref="H2:H26" si="1">E2*F2</f>
        <v>9</v>
      </c>
      <c r="J2" s="2" t="s">
        <v>47</v>
      </c>
      <c r="L2" t="s">
        <v>54</v>
      </c>
      <c r="M2" t="s">
        <v>58</v>
      </c>
      <c r="N2" t="s">
        <v>52</v>
      </c>
      <c r="P2" t="s">
        <v>54</v>
      </c>
      <c r="Q2" t="s">
        <v>58</v>
      </c>
    </row>
    <row r="3" spans="1:17" x14ac:dyDescent="0.3">
      <c r="A3" s="5">
        <v>43422</v>
      </c>
      <c r="B3" t="s">
        <v>25</v>
      </c>
      <c r="C3">
        <v>28</v>
      </c>
      <c r="D3">
        <v>9</v>
      </c>
      <c r="E3">
        <f t="shared" si="0"/>
        <v>9</v>
      </c>
      <c r="F3">
        <f t="shared" ref="F3:F26" si="2">IF(ISNUMBER(C3),1,0)</f>
        <v>1</v>
      </c>
      <c r="G3">
        <f t="shared" ref="G3:G26" si="3">IF(F3=0,0,C3*D3)</f>
        <v>252</v>
      </c>
      <c r="H3">
        <f t="shared" si="1"/>
        <v>9</v>
      </c>
      <c r="J3" s="2">
        <f>SUM(D2:D26)</f>
        <v>180</v>
      </c>
      <c r="L3">
        <v>30</v>
      </c>
      <c r="M3" s="8">
        <f>(N3/$M$18)</f>
        <v>0.14285714285714285</v>
      </c>
      <c r="N3">
        <f t="shared" ref="N3:N15" si="4">COUNTIF($C$2:$C$26,L3)</f>
        <v>3</v>
      </c>
      <c r="P3">
        <f>IF($N3=0,"",L3)</f>
        <v>30</v>
      </c>
      <c r="Q3" s="8">
        <f>IF($N3=0,"",M3)</f>
        <v>0.14285714285714285</v>
      </c>
    </row>
    <row r="4" spans="1:17" x14ac:dyDescent="0.3">
      <c r="A4" s="5">
        <v>43424</v>
      </c>
      <c r="B4" s="6" t="s">
        <v>26</v>
      </c>
      <c r="C4">
        <v>28</v>
      </c>
      <c r="D4">
        <v>9</v>
      </c>
      <c r="E4">
        <f t="shared" ref="E4:E24" si="5">IF($C4="",0,1)*D4</f>
        <v>9</v>
      </c>
      <c r="F4">
        <f t="shared" si="2"/>
        <v>1</v>
      </c>
      <c r="G4">
        <f t="shared" si="3"/>
        <v>252</v>
      </c>
      <c r="H4">
        <f t="shared" si="1"/>
        <v>9</v>
      </c>
      <c r="J4" s="2"/>
      <c r="L4">
        <v>29</v>
      </c>
      <c r="M4" s="8">
        <f t="shared" ref="M4:M15" si="6">(N4/$M$18)</f>
        <v>4.7619047619047616E-2</v>
      </c>
      <c r="N4">
        <f t="shared" si="4"/>
        <v>1</v>
      </c>
      <c r="P4">
        <f>IF($N4=0,"",L4)</f>
        <v>29</v>
      </c>
      <c r="Q4" s="8">
        <f>IF($N4=0,"",M4)</f>
        <v>4.7619047619047616E-2</v>
      </c>
    </row>
    <row r="5" spans="1:17" x14ac:dyDescent="0.3">
      <c r="A5" s="5">
        <v>43569</v>
      </c>
      <c r="B5" t="s">
        <v>27</v>
      </c>
      <c r="C5">
        <v>30</v>
      </c>
      <c r="D5">
        <v>12</v>
      </c>
      <c r="E5">
        <f t="shared" si="5"/>
        <v>12</v>
      </c>
      <c r="F5">
        <f t="shared" si="2"/>
        <v>1</v>
      </c>
      <c r="G5">
        <f t="shared" si="3"/>
        <v>360</v>
      </c>
      <c r="H5">
        <f t="shared" si="1"/>
        <v>12</v>
      </c>
      <c r="J5" t="s">
        <v>56</v>
      </c>
      <c r="L5">
        <v>28</v>
      </c>
      <c r="M5" s="8">
        <f t="shared" si="6"/>
        <v>0.14285714285714285</v>
      </c>
      <c r="N5">
        <f t="shared" si="4"/>
        <v>3</v>
      </c>
      <c r="P5">
        <f>IF($N5=0,"",L5)</f>
        <v>28</v>
      </c>
      <c r="Q5" s="8">
        <f>IF($N5=0,"",M5)</f>
        <v>0.14285714285714285</v>
      </c>
    </row>
    <row r="6" spans="1:17" x14ac:dyDescent="0.3">
      <c r="A6" s="5">
        <v>43574</v>
      </c>
      <c r="B6" t="s">
        <v>28</v>
      </c>
      <c r="C6" t="s">
        <v>32</v>
      </c>
      <c r="D6">
        <v>3</v>
      </c>
      <c r="E6">
        <f t="shared" si="5"/>
        <v>3</v>
      </c>
      <c r="F6">
        <f t="shared" si="2"/>
        <v>0</v>
      </c>
      <c r="G6">
        <f t="shared" si="3"/>
        <v>0</v>
      </c>
      <c r="H6">
        <f t="shared" si="1"/>
        <v>0</v>
      </c>
      <c r="J6">
        <f>SUM(E2:E26)</f>
        <v>174</v>
      </c>
      <c r="L6">
        <v>27</v>
      </c>
      <c r="M6" s="8">
        <f t="shared" si="6"/>
        <v>9.5238095238095233E-2</v>
      </c>
      <c r="N6">
        <f t="shared" si="4"/>
        <v>2</v>
      </c>
      <c r="P6">
        <f>IF($N6=0,"",L6)</f>
        <v>27</v>
      </c>
      <c r="Q6" s="8">
        <f>IF($N6=0,"",M6)</f>
        <v>9.5238095238095233E-2</v>
      </c>
    </row>
    <row r="7" spans="1:17" x14ac:dyDescent="0.3">
      <c r="A7" s="7" t="s">
        <v>23</v>
      </c>
      <c r="B7" t="s">
        <v>29</v>
      </c>
      <c r="C7">
        <v>29</v>
      </c>
      <c r="D7">
        <v>9</v>
      </c>
      <c r="E7">
        <f t="shared" si="5"/>
        <v>9</v>
      </c>
      <c r="F7">
        <f t="shared" si="2"/>
        <v>1</v>
      </c>
      <c r="G7">
        <f t="shared" si="3"/>
        <v>261</v>
      </c>
      <c r="H7">
        <f t="shared" si="1"/>
        <v>9</v>
      </c>
      <c r="L7">
        <v>26</v>
      </c>
      <c r="M7" s="8">
        <f t="shared" si="6"/>
        <v>9.5238095238095233E-2</v>
      </c>
      <c r="N7">
        <f t="shared" si="4"/>
        <v>2</v>
      </c>
      <c r="P7">
        <f>IF($N7=0,"",L7)</f>
        <v>26</v>
      </c>
      <c r="Q7" s="8">
        <f>IF($N7=0,"",M7)</f>
        <v>9.5238095238095233E-2</v>
      </c>
    </row>
    <row r="8" spans="1:17" x14ac:dyDescent="0.3">
      <c r="A8" s="5">
        <v>43649</v>
      </c>
      <c r="B8" t="s">
        <v>30</v>
      </c>
      <c r="C8">
        <v>30</v>
      </c>
      <c r="D8">
        <v>9</v>
      </c>
      <c r="E8">
        <f t="shared" si="5"/>
        <v>9</v>
      </c>
      <c r="F8">
        <f t="shared" si="2"/>
        <v>1</v>
      </c>
      <c r="G8">
        <f t="shared" si="3"/>
        <v>270</v>
      </c>
      <c r="H8">
        <f t="shared" si="1"/>
        <v>9</v>
      </c>
      <c r="J8" s="2" t="s">
        <v>55</v>
      </c>
      <c r="L8">
        <v>25</v>
      </c>
      <c r="M8" s="8">
        <f t="shared" si="6"/>
        <v>4.7619047619047616E-2</v>
      </c>
      <c r="N8">
        <f t="shared" si="4"/>
        <v>1</v>
      </c>
      <c r="P8">
        <f>IF($N8=0,"",L8)</f>
        <v>25</v>
      </c>
      <c r="Q8" s="8">
        <f>IF($N8=0,"",M8)</f>
        <v>4.7619047619047616E-2</v>
      </c>
    </row>
    <row r="9" spans="1:17" x14ac:dyDescent="0.3">
      <c r="A9" s="5">
        <v>43666</v>
      </c>
      <c r="B9" t="s">
        <v>31</v>
      </c>
      <c r="C9">
        <v>27</v>
      </c>
      <c r="D9">
        <v>6</v>
      </c>
      <c r="E9">
        <f t="shared" si="5"/>
        <v>6</v>
      </c>
      <c r="F9">
        <f t="shared" si="2"/>
        <v>1</v>
      </c>
      <c r="G9">
        <f t="shared" si="3"/>
        <v>162</v>
      </c>
      <c r="H9">
        <f t="shared" si="1"/>
        <v>6</v>
      </c>
      <c r="J9" s="2">
        <f>SUM(G2:G26)/H28</f>
        <v>24.709090909090911</v>
      </c>
      <c r="L9">
        <v>24</v>
      </c>
      <c r="M9" s="8">
        <f t="shared" si="6"/>
        <v>4.7619047619047616E-2</v>
      </c>
      <c r="N9">
        <f t="shared" si="4"/>
        <v>1</v>
      </c>
      <c r="P9">
        <f>IF($N9=0,"",L9)</f>
        <v>24</v>
      </c>
      <c r="Q9" s="8">
        <f>IF($N9=0,"",M9)</f>
        <v>4.7619047619047616E-2</v>
      </c>
    </row>
    <row r="10" spans="1:17" x14ac:dyDescent="0.3">
      <c r="A10" s="5">
        <v>43783</v>
      </c>
      <c r="B10" t="s">
        <v>33</v>
      </c>
      <c r="C10">
        <v>21</v>
      </c>
      <c r="D10">
        <v>9</v>
      </c>
      <c r="E10">
        <f t="shared" si="5"/>
        <v>9</v>
      </c>
      <c r="F10">
        <f t="shared" si="2"/>
        <v>1</v>
      </c>
      <c r="G10">
        <f t="shared" si="3"/>
        <v>189</v>
      </c>
      <c r="H10">
        <f t="shared" si="1"/>
        <v>9</v>
      </c>
      <c r="J10" s="2"/>
      <c r="L10">
        <v>23</v>
      </c>
      <c r="M10" s="8">
        <f t="shared" si="6"/>
        <v>4.7619047619047616E-2</v>
      </c>
      <c r="N10">
        <f t="shared" si="4"/>
        <v>1</v>
      </c>
      <c r="P10">
        <f>IF($N10=0,"",L10)</f>
        <v>23</v>
      </c>
      <c r="Q10" s="8">
        <f>IF($N10=0,"",M10)</f>
        <v>4.7619047619047616E-2</v>
      </c>
    </row>
    <row r="11" spans="1:17" x14ac:dyDescent="0.3">
      <c r="A11" s="5">
        <v>43787</v>
      </c>
      <c r="B11" t="s">
        <v>34</v>
      </c>
      <c r="C11">
        <v>18</v>
      </c>
      <c r="D11">
        <v>12</v>
      </c>
      <c r="E11">
        <f t="shared" si="5"/>
        <v>12</v>
      </c>
      <c r="F11">
        <f t="shared" si="2"/>
        <v>1</v>
      </c>
      <c r="G11">
        <f t="shared" si="3"/>
        <v>216</v>
      </c>
      <c r="H11">
        <f t="shared" si="1"/>
        <v>12</v>
      </c>
      <c r="J11" s="2" t="s">
        <v>51</v>
      </c>
      <c r="L11">
        <v>22</v>
      </c>
      <c r="M11" s="8">
        <f t="shared" si="6"/>
        <v>4.7619047619047616E-2</v>
      </c>
      <c r="N11">
        <f t="shared" si="4"/>
        <v>1</v>
      </c>
      <c r="P11">
        <f>IF($N11=0,"",L11)</f>
        <v>22</v>
      </c>
      <c r="Q11" s="8">
        <f>IF($N11=0,"",M11)</f>
        <v>4.7619047619047616E-2</v>
      </c>
    </row>
    <row r="12" spans="1:17" x14ac:dyDescent="0.3">
      <c r="A12" s="5">
        <v>43794</v>
      </c>
      <c r="B12" t="s">
        <v>35</v>
      </c>
      <c r="C12">
        <v>28</v>
      </c>
      <c r="D12">
        <v>6</v>
      </c>
      <c r="E12">
        <f t="shared" si="5"/>
        <v>6</v>
      </c>
      <c r="F12">
        <f t="shared" si="2"/>
        <v>1</v>
      </c>
      <c r="G12">
        <f t="shared" si="3"/>
        <v>168</v>
      </c>
      <c r="H12">
        <f t="shared" si="1"/>
        <v>6</v>
      </c>
      <c r="J12">
        <f>J9/30*110</f>
        <v>90.600000000000009</v>
      </c>
      <c r="L12">
        <v>21</v>
      </c>
      <c r="M12" s="8">
        <f t="shared" si="6"/>
        <v>9.5238095238095233E-2</v>
      </c>
      <c r="N12">
        <f t="shared" si="4"/>
        <v>2</v>
      </c>
      <c r="P12">
        <f>IF($N12=0,"",L12)</f>
        <v>21</v>
      </c>
      <c r="Q12" s="8">
        <f>IF($N12=0,"",M12)</f>
        <v>9.5238095238095233E-2</v>
      </c>
    </row>
    <row r="13" spans="1:17" x14ac:dyDescent="0.3">
      <c r="A13" s="5">
        <v>43649</v>
      </c>
      <c r="B13" t="s">
        <v>36</v>
      </c>
      <c r="C13" s="2">
        <v>26</v>
      </c>
      <c r="D13">
        <v>6</v>
      </c>
      <c r="E13">
        <f t="shared" si="5"/>
        <v>6</v>
      </c>
      <c r="F13">
        <f t="shared" si="2"/>
        <v>1</v>
      </c>
      <c r="G13">
        <f t="shared" si="3"/>
        <v>156</v>
      </c>
      <c r="H13">
        <f t="shared" si="1"/>
        <v>6</v>
      </c>
      <c r="L13">
        <v>20</v>
      </c>
      <c r="M13" s="8">
        <f t="shared" si="6"/>
        <v>4.7619047619047616E-2</v>
      </c>
      <c r="N13">
        <f t="shared" si="4"/>
        <v>1</v>
      </c>
      <c r="P13">
        <f>IF($N13=0,"",L13)</f>
        <v>20</v>
      </c>
      <c r="Q13" s="8">
        <f>IF($N13=0,"",M13)</f>
        <v>4.7619047619047616E-2</v>
      </c>
    </row>
    <row r="14" spans="1:17" x14ac:dyDescent="0.3">
      <c r="A14" s="5">
        <v>43666</v>
      </c>
      <c r="B14" t="s">
        <v>37</v>
      </c>
      <c r="C14" s="2" t="s">
        <v>32</v>
      </c>
      <c r="D14">
        <v>3</v>
      </c>
      <c r="E14">
        <f t="shared" si="5"/>
        <v>3</v>
      </c>
      <c r="F14">
        <f t="shared" si="2"/>
        <v>0</v>
      </c>
      <c r="G14">
        <f t="shared" si="3"/>
        <v>0</v>
      </c>
      <c r="H14">
        <f t="shared" si="1"/>
        <v>0</v>
      </c>
      <c r="L14">
        <v>19</v>
      </c>
      <c r="M14" s="8">
        <f t="shared" si="6"/>
        <v>4.7619047619047616E-2</v>
      </c>
      <c r="N14">
        <f t="shared" si="4"/>
        <v>1</v>
      </c>
      <c r="P14">
        <f>IF($N14=0,"",L14)</f>
        <v>19</v>
      </c>
      <c r="Q14" s="8">
        <f>IF($N14=0,"",M14)</f>
        <v>4.7619047619047616E-2</v>
      </c>
    </row>
    <row r="15" spans="1:17" x14ac:dyDescent="0.3">
      <c r="A15" s="5">
        <v>43783</v>
      </c>
      <c r="B15" t="s">
        <v>38</v>
      </c>
      <c r="C15" s="2">
        <v>18</v>
      </c>
      <c r="D15">
        <v>9</v>
      </c>
      <c r="E15">
        <f t="shared" si="5"/>
        <v>9</v>
      </c>
      <c r="F15">
        <f t="shared" si="2"/>
        <v>1</v>
      </c>
      <c r="G15">
        <f t="shared" si="3"/>
        <v>162</v>
      </c>
      <c r="H15">
        <f t="shared" si="1"/>
        <v>9</v>
      </c>
      <c r="L15">
        <v>18</v>
      </c>
      <c r="M15" s="8">
        <f t="shared" si="6"/>
        <v>9.5238095238095233E-2</v>
      </c>
      <c r="N15">
        <f t="shared" si="4"/>
        <v>2</v>
      </c>
      <c r="P15">
        <f>IF($N15=0,"",L15)</f>
        <v>18</v>
      </c>
      <c r="Q15" s="8">
        <f>IF($N15=0,"",M15)</f>
        <v>9.5238095238095233E-2</v>
      </c>
    </row>
    <row r="16" spans="1:17" x14ac:dyDescent="0.3">
      <c r="A16" s="5">
        <v>43787</v>
      </c>
      <c r="B16" t="s">
        <v>39</v>
      </c>
      <c r="C16" s="2">
        <v>19</v>
      </c>
      <c r="D16">
        <v>9</v>
      </c>
      <c r="E16">
        <f t="shared" si="5"/>
        <v>9</v>
      </c>
      <c r="F16">
        <f t="shared" si="2"/>
        <v>1</v>
      </c>
      <c r="G16">
        <f t="shared" si="3"/>
        <v>171</v>
      </c>
      <c r="H16">
        <f t="shared" si="1"/>
        <v>9</v>
      </c>
    </row>
    <row r="17" spans="1:13" x14ac:dyDescent="0.3">
      <c r="A17" s="5">
        <v>43794</v>
      </c>
      <c r="B17" t="s">
        <v>40</v>
      </c>
      <c r="C17" s="2">
        <v>20</v>
      </c>
      <c r="D17">
        <v>9</v>
      </c>
      <c r="E17">
        <f t="shared" si="5"/>
        <v>9</v>
      </c>
      <c r="F17">
        <f t="shared" si="2"/>
        <v>1</v>
      </c>
      <c r="G17">
        <f t="shared" si="3"/>
        <v>180</v>
      </c>
      <c r="H17">
        <f t="shared" si="1"/>
        <v>9</v>
      </c>
      <c r="M17" t="s">
        <v>57</v>
      </c>
    </row>
    <row r="18" spans="1:13" x14ac:dyDescent="0.3">
      <c r="A18" s="5">
        <v>43649</v>
      </c>
      <c r="B18" t="s">
        <v>41</v>
      </c>
      <c r="C18" s="2">
        <v>21</v>
      </c>
      <c r="D18">
        <v>6</v>
      </c>
      <c r="E18">
        <f t="shared" si="5"/>
        <v>6</v>
      </c>
      <c r="F18">
        <f t="shared" si="2"/>
        <v>1</v>
      </c>
      <c r="G18">
        <f t="shared" si="3"/>
        <v>126</v>
      </c>
      <c r="H18">
        <f t="shared" si="1"/>
        <v>6</v>
      </c>
      <c r="M18">
        <f>SUM(N3:N15)</f>
        <v>21</v>
      </c>
    </row>
    <row r="19" spans="1:13" x14ac:dyDescent="0.3">
      <c r="A19" s="5">
        <v>43666</v>
      </c>
      <c r="B19" t="s">
        <v>42</v>
      </c>
      <c r="C19" s="2">
        <v>22</v>
      </c>
      <c r="D19">
        <v>6</v>
      </c>
      <c r="E19">
        <f t="shared" si="5"/>
        <v>6</v>
      </c>
      <c r="F19">
        <f t="shared" si="2"/>
        <v>1</v>
      </c>
      <c r="G19">
        <f t="shared" si="3"/>
        <v>132</v>
      </c>
      <c r="H19">
        <f t="shared" si="1"/>
        <v>6</v>
      </c>
    </row>
    <row r="20" spans="1:13" x14ac:dyDescent="0.3">
      <c r="A20" s="5">
        <v>43783</v>
      </c>
      <c r="B20" t="s">
        <v>43</v>
      </c>
      <c r="C20" s="2">
        <v>23</v>
      </c>
      <c r="D20">
        <v>6</v>
      </c>
      <c r="E20">
        <f t="shared" si="5"/>
        <v>6</v>
      </c>
      <c r="F20">
        <f t="shared" si="2"/>
        <v>1</v>
      </c>
      <c r="G20">
        <f t="shared" si="3"/>
        <v>138</v>
      </c>
      <c r="H20">
        <f t="shared" si="1"/>
        <v>6</v>
      </c>
    </row>
    <row r="21" spans="1:13" x14ac:dyDescent="0.3">
      <c r="A21" s="5">
        <v>43787</v>
      </c>
      <c r="B21" t="s">
        <v>44</v>
      </c>
      <c r="C21" s="2">
        <v>24</v>
      </c>
      <c r="D21">
        <v>6</v>
      </c>
      <c r="E21">
        <f t="shared" si="5"/>
        <v>6</v>
      </c>
      <c r="F21">
        <f t="shared" si="2"/>
        <v>1</v>
      </c>
      <c r="G21">
        <f t="shared" si="3"/>
        <v>144</v>
      </c>
      <c r="H21">
        <f t="shared" si="1"/>
        <v>6</v>
      </c>
    </row>
    <row r="22" spans="1:13" x14ac:dyDescent="0.3">
      <c r="A22" s="5">
        <v>43794</v>
      </c>
      <c r="B22" t="s">
        <v>45</v>
      </c>
      <c r="C22" s="2">
        <v>25</v>
      </c>
      <c r="D22">
        <v>6</v>
      </c>
      <c r="E22">
        <f t="shared" si="5"/>
        <v>6</v>
      </c>
      <c r="F22">
        <f t="shared" si="2"/>
        <v>1</v>
      </c>
      <c r="G22">
        <f t="shared" si="3"/>
        <v>150</v>
      </c>
      <c r="H22">
        <f t="shared" si="1"/>
        <v>6</v>
      </c>
    </row>
    <row r="23" spans="1:13" x14ac:dyDescent="0.3">
      <c r="A23" s="5">
        <v>43649</v>
      </c>
      <c r="B23" t="s">
        <v>48</v>
      </c>
      <c r="C23" s="2">
        <v>26</v>
      </c>
      <c r="D23">
        <v>6</v>
      </c>
      <c r="E23">
        <f t="shared" si="5"/>
        <v>6</v>
      </c>
      <c r="F23">
        <f t="shared" si="2"/>
        <v>1</v>
      </c>
      <c r="G23">
        <f t="shared" si="3"/>
        <v>156</v>
      </c>
      <c r="H23">
        <f t="shared" si="1"/>
        <v>6</v>
      </c>
    </row>
    <row r="24" spans="1:13" x14ac:dyDescent="0.3">
      <c r="A24" s="5">
        <v>43666</v>
      </c>
      <c r="B24" t="s">
        <v>49</v>
      </c>
      <c r="C24" s="2">
        <v>27</v>
      </c>
      <c r="D24">
        <v>6</v>
      </c>
      <c r="E24">
        <f t="shared" si="5"/>
        <v>6</v>
      </c>
      <c r="F24">
        <f t="shared" si="2"/>
        <v>1</v>
      </c>
      <c r="G24">
        <f t="shared" si="3"/>
        <v>162</v>
      </c>
      <c r="H24">
        <f t="shared" si="1"/>
        <v>6</v>
      </c>
    </row>
    <row r="25" spans="1:13" x14ac:dyDescent="0.3">
      <c r="A25" s="5">
        <v>43783</v>
      </c>
      <c r="B25" t="s">
        <v>50</v>
      </c>
      <c r="C25" s="2" t="s">
        <v>32</v>
      </c>
      <c r="D25">
        <v>3</v>
      </c>
      <c r="E25">
        <f t="shared" ref="E25:E26" si="7">IF($C25="",0,1)*D25</f>
        <v>3</v>
      </c>
      <c r="F25">
        <f t="shared" si="2"/>
        <v>0</v>
      </c>
      <c r="G25">
        <f t="shared" si="3"/>
        <v>0</v>
      </c>
      <c r="H25">
        <f t="shared" si="1"/>
        <v>0</v>
      </c>
    </row>
    <row r="26" spans="1:13" x14ac:dyDescent="0.3">
      <c r="A26" s="5">
        <v>43787</v>
      </c>
      <c r="B26" t="s">
        <v>46</v>
      </c>
      <c r="C26" s="2"/>
      <c r="D26">
        <v>6</v>
      </c>
      <c r="E26">
        <f t="shared" si="7"/>
        <v>0</v>
      </c>
      <c r="F26">
        <f t="shared" si="2"/>
        <v>0</v>
      </c>
      <c r="G26">
        <f t="shared" si="3"/>
        <v>0</v>
      </c>
      <c r="H26">
        <f t="shared" si="1"/>
        <v>0</v>
      </c>
    </row>
    <row r="28" spans="1:13" x14ac:dyDescent="0.3">
      <c r="H28">
        <f>SUM(H2:H26)</f>
        <v>165</v>
      </c>
    </row>
    <row r="29" spans="1:13" x14ac:dyDescent="0.3">
      <c r="D29" s="2"/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Formattazione celle</vt:lpstr>
      <vt:lpstr>Sconto</vt:lpstr>
      <vt:lpstr>Mesi</vt:lpstr>
      <vt:lpstr>Esponendi Base 2</vt:lpstr>
      <vt:lpstr>Libretto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Granato</dc:creator>
  <cp:lastModifiedBy>Marco Granato</cp:lastModifiedBy>
  <cp:lastPrinted>2020-01-09T09:07:34Z</cp:lastPrinted>
  <dcterms:created xsi:type="dcterms:W3CDTF">2019-12-29T10:51:00Z</dcterms:created>
  <dcterms:modified xsi:type="dcterms:W3CDTF">2020-01-10T08:06:24Z</dcterms:modified>
</cp:coreProperties>
</file>