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rantedens/Desktop/Walton Projects/"/>
    </mc:Choice>
  </mc:AlternateContent>
  <xr:revisionPtr revIDLastSave="0" documentId="13_ncr:1_{6E94214A-2915-8F4B-AEB3-5C3FD4804CC2}" xr6:coauthVersionLast="47" xr6:coauthVersionMax="47" xr10:uidLastSave="{00000000-0000-0000-0000-000000000000}"/>
  <bookViews>
    <workbookView xWindow="0" yWindow="460" windowWidth="28800" windowHeight="16420" firstSheet="2" activeTab="4" xr2:uid="{00000000-000D-0000-FFFF-FFFF00000000}"/>
  </bookViews>
  <sheets>
    <sheet name="initial variables" sheetId="1" r:id="rId1"/>
    <sheet name="Correlation Matrix" sheetId="9" r:id="rId2"/>
    <sheet name="Initial Regression" sheetId="7" r:id="rId3"/>
    <sheet name="Second regression" sheetId="10" r:id="rId4"/>
    <sheet name="Remaining Variables" sheetId="8" r:id="rId5"/>
    <sheet name="Pivottable" sheetId="13"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78" i="8" l="1"/>
  <c r="Q186" i="8"/>
  <c r="Q194" i="8"/>
  <c r="N171" i="8"/>
  <c r="P171" i="8" s="1"/>
  <c r="N172" i="8"/>
  <c r="Q172" i="8" s="1"/>
  <c r="N173" i="8"/>
  <c r="Q173" i="8" s="1"/>
  <c r="N174" i="8"/>
  <c r="Q174" i="8" s="1"/>
  <c r="N175" i="8"/>
  <c r="P175" i="8" s="1"/>
  <c r="N176" i="8"/>
  <c r="P176" i="8" s="1"/>
  <c r="N177" i="8"/>
  <c r="Q177" i="8" s="1"/>
  <c r="N178" i="8"/>
  <c r="P178" i="8" s="1"/>
  <c r="N179" i="8"/>
  <c r="Q179" i="8" s="1"/>
  <c r="N180" i="8"/>
  <c r="Q180" i="8" s="1"/>
  <c r="N181" i="8"/>
  <c r="Q181" i="8" s="1"/>
  <c r="N182" i="8"/>
  <c r="Q182" i="8" s="1"/>
  <c r="N183" i="8"/>
  <c r="P183" i="8" s="1"/>
  <c r="N184" i="8"/>
  <c r="P184" i="8" s="1"/>
  <c r="N185" i="8"/>
  <c r="Q185" i="8" s="1"/>
  <c r="N186" i="8"/>
  <c r="P186" i="8" s="1"/>
  <c r="N187" i="8"/>
  <c r="Q187" i="8" s="1"/>
  <c r="N188" i="8"/>
  <c r="Q188" i="8" s="1"/>
  <c r="N189" i="8"/>
  <c r="Q189" i="8" s="1"/>
  <c r="N190" i="8"/>
  <c r="Q190" i="8" s="1"/>
  <c r="N191" i="8"/>
  <c r="P191" i="8" s="1"/>
  <c r="N192" i="8"/>
  <c r="P192" i="8" s="1"/>
  <c r="N193" i="8"/>
  <c r="Q193" i="8" s="1"/>
  <c r="N194" i="8"/>
  <c r="P194" i="8" s="1"/>
  <c r="N195" i="8"/>
  <c r="Q195" i="8" s="1"/>
  <c r="N196" i="8"/>
  <c r="Q196" i="8" s="1"/>
  <c r="N197" i="8"/>
  <c r="Q197" i="8" s="1"/>
  <c r="N198" i="8"/>
  <c r="Q198" i="8" s="1"/>
  <c r="J171" i="8"/>
  <c r="K171" i="8" s="1"/>
  <c r="M171" i="8" s="1"/>
  <c r="J172" i="8"/>
  <c r="K172" i="8" s="1"/>
  <c r="M172" i="8" s="1"/>
  <c r="J173" i="8"/>
  <c r="K173" i="8" s="1"/>
  <c r="M173" i="8" s="1"/>
  <c r="J174" i="8"/>
  <c r="K174" i="8" s="1"/>
  <c r="M174" i="8" s="1"/>
  <c r="J175" i="8"/>
  <c r="K175" i="8" s="1"/>
  <c r="M175" i="8" s="1"/>
  <c r="J176" i="8"/>
  <c r="K176" i="8" s="1"/>
  <c r="M176" i="8" s="1"/>
  <c r="J177" i="8"/>
  <c r="K177" i="8" s="1"/>
  <c r="J178" i="8"/>
  <c r="L178" i="8" s="1"/>
  <c r="J179" i="8"/>
  <c r="K179" i="8" s="1"/>
  <c r="M179" i="8" s="1"/>
  <c r="J180" i="8"/>
  <c r="K180" i="8" s="1"/>
  <c r="M180" i="8" s="1"/>
  <c r="J181" i="8"/>
  <c r="K181" i="8" s="1"/>
  <c r="M181" i="8" s="1"/>
  <c r="J182" i="8"/>
  <c r="K182" i="8" s="1"/>
  <c r="J183" i="8"/>
  <c r="K183" i="8" s="1"/>
  <c r="J184" i="8"/>
  <c r="K184" i="8" s="1"/>
  <c r="J185" i="8"/>
  <c r="L185" i="8" s="1"/>
  <c r="J186" i="8"/>
  <c r="L186" i="8" s="1"/>
  <c r="J187" i="8"/>
  <c r="K187" i="8" s="1"/>
  <c r="M187" i="8" s="1"/>
  <c r="J188" i="8"/>
  <c r="K188" i="8" s="1"/>
  <c r="M188" i="8" s="1"/>
  <c r="J189" i="8"/>
  <c r="K189" i="8" s="1"/>
  <c r="M189" i="8" s="1"/>
  <c r="J190" i="8"/>
  <c r="K190" i="8" s="1"/>
  <c r="M190" i="8" s="1"/>
  <c r="J191" i="8"/>
  <c r="K191" i="8" s="1"/>
  <c r="M191" i="8" s="1"/>
  <c r="J192" i="8"/>
  <c r="K192" i="8" s="1"/>
  <c r="M192" i="8" s="1"/>
  <c r="J193" i="8"/>
  <c r="L193" i="8" s="1"/>
  <c r="J194" i="8"/>
  <c r="K194" i="8" s="1"/>
  <c r="J195" i="8"/>
  <c r="J196" i="8"/>
  <c r="K196" i="8" s="1"/>
  <c r="M196" i="8" s="1"/>
  <c r="J197" i="8"/>
  <c r="K197" i="8" s="1"/>
  <c r="J198" i="8"/>
  <c r="K198" i="8" s="1"/>
  <c r="L182" i="8"/>
  <c r="L183" i="8"/>
  <c r="L184" i="8"/>
  <c r="L196" i="8"/>
  <c r="L197" i="8"/>
  <c r="L198" i="8"/>
  <c r="L171" i="8"/>
  <c r="L179" i="8"/>
  <c r="L180" i="8"/>
  <c r="L187" i="8"/>
  <c r="L188" i="8"/>
  <c r="L195"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Q192" i="8" l="1"/>
  <c r="Q184" i="8"/>
  <c r="Q176" i="8"/>
  <c r="P198" i="8"/>
  <c r="P190" i="8"/>
  <c r="P182" i="8"/>
  <c r="P174" i="8"/>
  <c r="K193" i="8"/>
  <c r="M193" i="8" s="1"/>
  <c r="K185" i="8"/>
  <c r="L172" i="8"/>
  <c r="Q191" i="8"/>
  <c r="Q183" i="8"/>
  <c r="Q175" i="8"/>
  <c r="P197" i="8"/>
  <c r="P189" i="8"/>
  <c r="P181" i="8"/>
  <c r="P173" i="8"/>
  <c r="L194" i="8"/>
  <c r="P196" i="8"/>
  <c r="P188" i="8"/>
  <c r="P180" i="8"/>
  <c r="P172" i="8"/>
  <c r="P195" i="8"/>
  <c r="P187" i="8"/>
  <c r="P179" i="8"/>
  <c r="Q171" i="8"/>
  <c r="P203" i="8" s="1"/>
  <c r="P193" i="8"/>
  <c r="P185" i="8"/>
  <c r="P177" i="8"/>
  <c r="K195" i="8"/>
  <c r="M195" i="8" s="1"/>
  <c r="M177" i="8"/>
  <c r="K186" i="8"/>
  <c r="K178" i="8"/>
  <c r="M178" i="8"/>
  <c r="P201" i="8"/>
  <c r="M186" i="8"/>
  <c r="L189" i="8"/>
  <c r="M194" i="8"/>
  <c r="L181" i="8"/>
  <c r="L192" i="8"/>
  <c r="L191" i="8"/>
  <c r="L190" i="8"/>
  <c r="M185" i="8"/>
  <c r="M184" i="8"/>
  <c r="M183" i="8"/>
  <c r="M198" i="8"/>
  <c r="M182" i="8"/>
  <c r="M197" i="8"/>
  <c r="L176" i="8"/>
  <c r="L175" i="8"/>
  <c r="L174" i="8"/>
  <c r="L173" i="8"/>
  <c r="L177" i="8"/>
  <c r="L203" i="8" l="1"/>
  <c r="L201" i="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<sst xmlns="http://schemas.openxmlformats.org/spreadsheetml/2006/main" count="158" uniqueCount="72">
  <si>
    <t>JNJ</t>
  </si>
  <si>
    <t>https://www.cdc.gov/DataStatistics/</t>
  </si>
  <si>
    <t>https://fred.stlouisfed.org/series/CUSR0000SEFW</t>
  </si>
  <si>
    <t>https://fred.stlouisfed.org/series/WPU51110102</t>
  </si>
  <si>
    <t>https://cdan.dot.gov/query</t>
  </si>
  <si>
    <t>Date</t>
  </si>
  <si>
    <t>Close</t>
  </si>
  <si>
    <t>PPI (Medicare Patients: Physician Care)</t>
  </si>
  <si>
    <t>New Cancer Cases</t>
  </si>
  <si>
    <t>Diabetes</t>
  </si>
  <si>
    <t>Dementia Fatalities2</t>
  </si>
  <si>
    <t>Alheimer's Deaths2</t>
  </si>
  <si>
    <t>J&amp;J Close lagged by 1</t>
  </si>
  <si>
    <t>J&amp;J Close lagged 2</t>
  </si>
  <si>
    <t>J&amp;J Close lagged 3</t>
  </si>
  <si>
    <t>J&amp;J Close lagged 4</t>
  </si>
  <si>
    <t>Obesity Adult Rate of 100</t>
  </si>
  <si>
    <t>Motor Vehicle Crashes (Injury Only)</t>
  </si>
  <si>
    <t>CPI (Urban Consumers - Alcoholic Beverages at Home)</t>
  </si>
  <si>
    <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</si>
  <si>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</si>
  <si>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</si>
  <si>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</si>
  <si>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</si>
  <si>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</si>
  <si>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</si>
  <si>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</si>
  <si>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</si>
  <si>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</si>
  <si>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</si>
  <si>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</si>
  <si>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</si>
  <si>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</si>
  <si>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</si>
  <si>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</si>
  <si>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</si>
  <si>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</si>
  <si>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</si>
  <si>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</si>
  <si>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</si>
  <si>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</si>
  <si>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</si>
  <si>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</si>
  <si>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</si>
  <si>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test</t>
  </si>
  <si>
    <t>training</t>
  </si>
  <si>
    <t>Test</t>
  </si>
  <si>
    <t>Training</t>
  </si>
  <si>
    <t>Dementia Fatalities</t>
  </si>
  <si>
    <t>MAPE</t>
  </si>
  <si>
    <t>Predicted Values</t>
  </si>
  <si>
    <t>MAE</t>
  </si>
  <si>
    <t>Observed Values</t>
  </si>
  <si>
    <t>Average of Obesity Adult Rate of 100</t>
  </si>
  <si>
    <t>Average of Dementia Fatalities</t>
  </si>
  <si>
    <t>Average of Diabetes</t>
  </si>
  <si>
    <t>Average of J&amp;J Close lagged by 1</t>
  </si>
  <si>
    <t>(Multiple Items)</t>
  </si>
  <si>
    <t>Average of Close</t>
  </si>
  <si>
    <t xml:space="preserve">Absolute % Error </t>
  </si>
  <si>
    <t>Absolute Error</t>
  </si>
  <si>
    <t>New Prediction</t>
  </si>
  <si>
    <t>New Residual</t>
  </si>
  <si>
    <t>New AE</t>
  </si>
  <si>
    <t>New APE</t>
  </si>
  <si>
    <t>New MAPE</t>
  </si>
  <si>
    <t>New MAE</t>
  </si>
  <si>
    <t>Bin Range</t>
  </si>
  <si>
    <t>Bin</t>
  </si>
  <si>
    <t>More</t>
  </si>
  <si>
    <t>Frequency</t>
  </si>
  <si>
    <t>Cumulative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</si>
</sst>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0.000"/>
    <numFmt numFmtId="165" formatCode="0.0"/>
    <numFmt numFmtId="166" formatCode="0.00_);[Red]\(0.00\)"/>
  </numFmts>
  <fonts count="7"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8"/>
      <name val="Calibri"/>
      <family val="2"/>
      <scheme val="minor"/>
    </font>
    <font>
      <sz val="12"/>
      <color rgb="FF000000"/>
      <name val="Times New Roman"/>
      <family val="1"/>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FF00"/>
        <bgColor theme="4" tint="0.79998168889431442"/>
      </patternFill>
    </fill>
    <fill>
      <patternFill patternType="solid">
        <fgColor rgb="FFFF0000"/>
        <bgColor theme="4"/>
      </patternFill>
    </fill>
    <fill>
      <patternFill patternType="solid">
        <fgColor rgb="FFFF0000"/>
        <bgColor theme="4" tint="0.79998168889431442"/>
      </patternFill>
    </fill>
  </fills>
  <borders count="6">
    <border>
      <left/>
      <right/>
      <top/>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2" fillId="0" borderId="0" xfId="0" applyFont="1"/>
    <xf numFmtId="14" fontId="0" fillId="0" borderId="0" xfId="0" applyNumberFormat="1"/>
    <xf numFmtId="0" fontId="1" fillId="0" borderId="0" xfId="1"/>
    <xf numFmtId="3" fontId="0" fillId="0" borderId="0" xfId="0" applyNumberFormat="1"/>
    <xf numFmtId="164" fontId="0" fillId="0" borderId="0" xfId="0" applyNumberFormat="1"/>
    <xf numFmtId="164" fontId="1" fillId="0" borderId="0" xfId="1" applyNumberFormat="1"/>
    <xf numFmtId="2" fontId="0" fillId="0" borderId="0" xfId="0" applyNumberFormat="1"/>
    <xf numFmtId="1" fontId="0" fillId="0" borderId="0" xfId="0" applyNumberFormat="1"/>
    <xf numFmtId="1" fontId="1" fillId="0" borderId="0" xfId="1" applyNumberFormat="1"/>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8" fontId="0" fillId="0" borderId="0" xfId="0" applyNumberFormat="1"/>
    <xf numFmtId="0" fontId="0" fillId="3" borderId="3" xfId="0" applyFill="1" applyBorder="1"/>
    <xf numFmtId="0" fontId="0" fillId="0" borderId="3" xfId="0" applyBorder="1"/>
    <xf numFmtId="8" fontId="0" fillId="3" borderId="3" xfId="0" applyNumberFormat="1" applyFill="1" applyBorder="1"/>
    <xf numFmtId="8" fontId="0" fillId="0" borderId="3" xfId="0" applyNumberFormat="1" applyBorder="1"/>
    <xf numFmtId="3" fontId="0" fillId="3" borderId="3" xfId="0" applyNumberFormat="1" applyFill="1" applyBorder="1"/>
    <xf numFmtId="3" fontId="0" fillId="0" borderId="3" xfId="0" applyNumberFormat="1" applyBorder="1"/>
    <xf numFmtId="14" fontId="0" fillId="3" borderId="3" xfId="0" applyNumberFormat="1" applyFill="1" applyBorder="1"/>
    <xf numFmtId="14" fontId="0" fillId="0" borderId="3" xfId="0" applyNumberFormat="1" applyBorder="1"/>
    <xf numFmtId="0" fontId="4" fillId="2" borderId="4" xfId="0" applyFont="1" applyFill="1" applyBorder="1"/>
    <xf numFmtId="14" fontId="0" fillId="5" borderId="0" xfId="0" applyNumberFormat="1" applyFill="1"/>
    <xf numFmtId="8" fontId="0" fillId="5" borderId="0" xfId="0" applyNumberFormat="1" applyFill="1"/>
    <xf numFmtId="0" fontId="0" fillId="5" borderId="0" xfId="0" applyFill="1"/>
    <xf numFmtId="3" fontId="0" fillId="5" borderId="0" xfId="0" applyNumberFormat="1" applyFill="1"/>
    <xf numFmtId="14" fontId="0" fillId="6" borderId="3" xfId="0" applyNumberFormat="1" applyFill="1" applyBorder="1"/>
    <xf numFmtId="8" fontId="0" fillId="6" borderId="3" xfId="0" applyNumberFormat="1" applyFill="1" applyBorder="1"/>
    <xf numFmtId="3" fontId="0" fillId="6" borderId="3" xfId="0" applyNumberFormat="1" applyFill="1" applyBorder="1"/>
    <xf numFmtId="0" fontId="0" fillId="6" borderId="3" xfId="0" applyFill="1" applyBorder="1"/>
    <xf numFmtId="14" fontId="0" fillId="5" borderId="3" xfId="0" applyNumberFormat="1" applyFill="1" applyBorder="1"/>
    <xf numFmtId="8" fontId="0" fillId="5" borderId="3" xfId="0" applyNumberFormat="1" applyFill="1" applyBorder="1"/>
    <xf numFmtId="3" fontId="0" fillId="5" borderId="3" xfId="0" applyNumberFormat="1" applyFill="1" applyBorder="1"/>
    <xf numFmtId="0" fontId="0" fillId="5" borderId="3" xfId="0" applyFill="1" applyBorder="1"/>
    <xf numFmtId="14" fontId="0" fillId="5" borderId="5" xfId="0" applyNumberFormat="1" applyFill="1" applyBorder="1"/>
    <xf numFmtId="8" fontId="0" fillId="5" borderId="5" xfId="0" applyNumberFormat="1" applyFill="1" applyBorder="1"/>
    <xf numFmtId="0" fontId="0" fillId="5" borderId="5" xfId="0" applyFill="1" applyBorder="1"/>
    <xf numFmtId="0" fontId="4" fillId="7" borderId="4" xfId="0" applyFont="1" applyFill="1" applyBorder="1"/>
    <xf numFmtId="0" fontId="0" fillId="8" borderId="3" xfId="0" applyFill="1" applyBorder="1"/>
    <xf numFmtId="0" fontId="0" fillId="4" borderId="3" xfId="0" applyFill="1" applyBorder="1"/>
    <xf numFmtId="3" fontId="0" fillId="4" borderId="3" xfId="0" applyNumberFormat="1" applyFill="1" applyBorder="1"/>
    <xf numFmtId="3" fontId="0" fillId="8" borderId="3" xfId="0" applyNumberFormat="1" applyFill="1" applyBorder="1"/>
    <xf numFmtId="3" fontId="0" fillId="4" borderId="5" xfId="0" applyNumberFormat="1" applyFill="1" applyBorder="1"/>
    <xf numFmtId="3" fontId="0" fillId="5" borderId="5" xfId="0" applyNumberFormat="1" applyFill="1" applyBorder="1"/>
    <xf numFmtId="165" fontId="4" fillId="2" borderId="4" xfId="0" applyNumberFormat="1" applyFont="1" applyFill="1" applyBorder="1"/>
    <xf numFmtId="165" fontId="0" fillId="3" borderId="3" xfId="0" applyNumberFormat="1" applyFill="1" applyBorder="1"/>
    <xf numFmtId="165" fontId="0" fillId="0" borderId="3" xfId="0" applyNumberFormat="1" applyBorder="1"/>
    <xf numFmtId="165" fontId="0" fillId="6" borderId="3" xfId="0" applyNumberFormat="1" applyFill="1" applyBorder="1"/>
    <xf numFmtId="165" fontId="0" fillId="5" borderId="3" xfId="0" applyNumberFormat="1" applyFill="1" applyBorder="1"/>
    <xf numFmtId="165" fontId="0" fillId="5" borderId="5" xfId="0" applyNumberFormat="1" applyFill="1" applyBorder="1"/>
    <xf numFmtId="0" fontId="6" fillId="0" borderId="0" xfId="0" applyFont="1"/>
    <xf numFmtId="10" fontId="0" fillId="0" borderId="0" xfId="0" applyNumberFormat="1"/>
    <xf numFmtId="2" fontId="4" fillId="2" borderId="4" xfId="0" applyNumberFormat="1" applyFont="1" applyFill="1" applyBorder="1"/>
    <xf numFmtId="0" fontId="0" fillId="0" borderId="0" xfId="0" pivotButton="1"/>
    <xf numFmtId="10" fontId="0" fillId="0" borderId="1" xfId="0" applyNumberFormat="1" applyBorder="1"/>
    <xf numFmtId="166" fontId="0" fillId="0" borderId="0" xfId="0" applyNumberFormat="1"/>
  </cellXfs>
  <cellStyles count="2">
    <cellStyle name="Hyperlink" xfId="1" builtinId="8"/>
    <cellStyle name="Normal" xfId="0" builtinId="0"/>
  </cellStyles>
  <dxfs count="27">
    <dxf>
      <numFmt numFmtId="0" formatCode="General"/>
    </dxf>
    <dxf>
      <numFmt numFmtId="0" formatCode="General"/>
    </dxf>
    <dxf>
      <numFmt numFmtId="12" formatCode="&quot;$&quot;#,##0.00_);[Red]\(&quot;$&quot;#,##0.00\)"/>
    </dxf>
    <dxf>
      <numFmt numFmtId="0" formatCode="General"/>
    </dxf>
    <dxf>
      <numFmt numFmtId="2" formatCode="0.00"/>
    </dxf>
    <dxf>
      <numFmt numFmtId="14" formatCode="0.00%"/>
    </dxf>
    <dxf>
      <numFmt numFmtId="2" formatCode="0.00"/>
    </dxf>
    <dxf>
      <numFmt numFmtId="0" formatCode="General"/>
    </dxf>
    <dxf>
      <numFmt numFmtId="0" formatCode="General"/>
    </dxf>
    <dxf>
      <fill>
        <patternFill>
          <bgColor rgb="FFFF0000"/>
        </patternFill>
      </fill>
    </dxf>
    <dxf>
      <font>
        <b val="0"/>
        <i val="0"/>
        <strike val="0"/>
        <condense val="0"/>
        <extend val="0"/>
        <outline val="0"/>
        <shadow val="0"/>
        <u val="none"/>
        <vertAlign val="baseline"/>
        <sz val="11"/>
        <color theme="1"/>
        <name val="Calibri"/>
        <family val="2"/>
        <scheme val="minor"/>
      </font>
      <numFmt numFmtId="165" formatCode="0.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2" formatCode="&quot;$&quot;#,##0.00_);[Red]\(&quot;$&quot;#,##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3" formatCode="#,##0"/>
    </dxf>
    <dxf>
      <numFmt numFmtId="3" formatCode="#,##0"/>
    </dxf>
    <dxf>
      <numFmt numFmtId="3" formatCode="#,##0"/>
    </dxf>
    <dxf>
      <numFmt numFmtId="3" formatCode="#,##0"/>
    </dxf>
    <dxf>
      <numFmt numFmtId="3" formatCode="#,##0"/>
    </dxf>
    <dxf>
      <numFmt numFmtId="12" formatCode="&quot;$&quot;#,##0.00_);[Red]\(&quot;$&quot;#,##0.00\)"/>
    </dxf>
    <dxf>
      <numFmt numFmtId="19" formatCode="m/d/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06/relationships/rdRichValue" Target="richData/rdrichvalu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Scatterplot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'Remaining Variables'!$B$171:$B$198</c:f>
              <c:numCache>
                <c:formatCode>m/d/yy</c:formatCode>
                <c:ptCount val="28"/>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numCache>
            </c:numRef>
          </c:xVal>
          <c:yVal>
            <c:numRef>
              <c:f>'Remaining Variables'!$K$171:$K$198</c:f>
              <c:numCache>
                <c:formatCode>"$"#,##0.00_);[Red]\("$"#,##0.00\)</c:formatCode>
                <c:ptCount val="28"/>
                <c:pt idx="0">
                  <c:v>15.200891700000028</c:v>
                </c:pt>
                <c:pt idx="1">
                  <c:v>-1.5963383000000135</c:v>
                </c:pt>
                <c:pt idx="2">
                  <c:v>6.6003416000000072</c:v>
                </c:pt>
                <c:pt idx="3">
                  <c:v>28.198415100000005</c:v>
                </c:pt>
                <c:pt idx="4">
                  <c:v>11.734842000000015</c:v>
                </c:pt>
                <c:pt idx="5">
                  <c:v>4.6499508999999932</c:v>
                </c:pt>
                <c:pt idx="6">
                  <c:v>16.295520100000005</c:v>
                </c:pt>
                <c:pt idx="7">
                  <c:v>19.829156800000021</c:v>
                </c:pt>
                <c:pt idx="8">
                  <c:v>9.1607203000000084</c:v>
                </c:pt>
                <c:pt idx="9">
                  <c:v>5.3057076000000336</c:v>
                </c:pt>
                <c:pt idx="10">
                  <c:v>22.320073300000018</c:v>
                </c:pt>
                <c:pt idx="11">
                  <c:v>28.945829599999996</c:v>
                </c:pt>
                <c:pt idx="12">
                  <c:v>19.272762599999993</c:v>
                </c:pt>
                <c:pt idx="13">
                  <c:v>9.9889051000000109</c:v>
                </c:pt>
                <c:pt idx="14">
                  <c:v>19.626159799999982</c:v>
                </c:pt>
                <c:pt idx="15">
                  <c:v>13.279964899999982</c:v>
                </c:pt>
                <c:pt idx="16">
                  <c:v>21.099869100000006</c:v>
                </c:pt>
                <c:pt idx="17">
                  <c:v>11.358155900000014</c:v>
                </c:pt>
                <c:pt idx="18">
                  <c:v>22.437024999999977</c:v>
                </c:pt>
                <c:pt idx="19">
                  <c:v>17.381046400000031</c:v>
                </c:pt>
                <c:pt idx="20">
                  <c:v>5.0048051000000271</c:v>
                </c:pt>
                <c:pt idx="21">
                  <c:v>15.716833400000013</c:v>
                </c:pt>
                <c:pt idx="22">
                  <c:v>7.659507600000012</c:v>
                </c:pt>
                <c:pt idx="23">
                  <c:v>28.376257100000004</c:v>
                </c:pt>
                <c:pt idx="24">
                  <c:v>27.318764699999974</c:v>
                </c:pt>
                <c:pt idx="25">
                  <c:v>18.619824500000021</c:v>
                </c:pt>
                <c:pt idx="26">
                  <c:v>37.474429699999973</c:v>
                </c:pt>
                <c:pt idx="27">
                  <c:v>33.97591909999997</c:v>
                </c:pt>
              </c:numCache>
            </c:numRef>
          </c:yVal>
          <c:smooth val="0"/>
          <c:extLst>
            <c:ext xmlns:c16="http://schemas.microsoft.com/office/drawing/2014/chart" uri="{C3380CC4-5D6E-409C-BE32-E72D297353CC}">
              <c16:uniqueId val="{00000000-A124-864A-8728-CD5AE36AF7A7}"/>
            </c:ext>
          </c:extLst>
        </c:ser>
        <c:dLbls>
          <c:showLegendKey val="0"/>
          <c:showVal val="0"/>
          <c:showCatName val="0"/>
          <c:showSerName val="0"/>
          <c:showPercent val="0"/>
          <c:showBubbleSize val="0"/>
        </c:dLbls>
        <c:axId val="1742346639"/>
        <c:axId val="1742395775"/>
      </c:scatterChart>
      <c:valAx>
        <c:axId val="1742346639"/>
        <c:scaling>
          <c:orientation val="minMax"/>
          <c:max val="44660"/>
          <c:min val="43800"/>
        </c:scaling>
        <c:delete val="0"/>
        <c:axPos val="b"/>
        <c:majorGridlines>
          <c:spPr>
            <a:ln w="9525" cap="flat" cmpd="sng" algn="ctr">
              <a:solidFill>
                <a:schemeClr val="tx1">
                  <a:lumMod val="15000"/>
                  <a:lumOff val="85000"/>
                </a:schemeClr>
              </a:solidFill>
              <a:round/>
            </a:ln>
            <a:effectLst/>
          </c:spPr>
        </c:majorGridlines>
        <c:numFmt formatCode="m/d/yy"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95775"/>
        <c:crosses val="autoZero"/>
        <c:crossBetween val="midCat"/>
      </c:valAx>
      <c:valAx>
        <c:axId val="1742395775"/>
        <c:scaling>
          <c:orientation val="minMax"/>
          <c:max val="40"/>
          <c:min val="-4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46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numRef>
              <c:f>'Remaining Variables'!$AB$184:$AB$195</c:f>
              <c:numCache>
                <c:formatCode>General</c:formatCode>
                <c:ptCount val="12"/>
              </c:numCache>
            </c:numRef>
          </c:cat>
          <c:val>
            <c:numRef>
              <c:f>'Remaining Variables'!$AC$184:$AC$195</c:f>
              <c:numCache>
                <c:formatCode>General</c:formatCode>
                <c:ptCount val="12"/>
              </c:numCache>
            </c:numRef>
          </c:val>
          <c:extLst>
            <c:ext xmlns:c16="http://schemas.microsoft.com/office/drawing/2014/chart" uri="{C3380CC4-5D6E-409C-BE32-E72D297353CC}">
              <c16:uniqueId val="{00000001-FC05-CB43-A78B-1D0C736F790C}"/>
            </c:ext>
          </c:extLst>
        </c:ser>
        <c:dLbls>
          <c:showLegendKey val="0"/>
          <c:showVal val="0"/>
          <c:showCatName val="0"/>
          <c:showSerName val="0"/>
          <c:showPercent val="0"/>
          <c:showBubbleSize val="0"/>
        </c:dLbls>
        <c:gapWidth val="150"/>
        <c:axId val="732469056"/>
        <c:axId val="732449104"/>
      </c:barChart>
      <c:lineChart>
        <c:grouping val="standard"/>
        <c:varyColors val="0"/>
        <c:ser>
          <c:idx val="1"/>
          <c:order val="1"/>
          <c:tx>
            <c:v>Cumulative %</c:v>
          </c:tx>
          <c:cat>
            <c:numRef>
              <c:f>'Remaining Variables'!$AB$184:$AB$195</c:f>
              <c:numCache>
                <c:formatCode>General</c:formatCode>
                <c:ptCount val="12"/>
              </c:numCache>
            </c:numRef>
          </c:cat>
          <c:val>
            <c:numRef>
              <c:f>'Remaining Variables'!$AD$184:$AD$195</c:f>
              <c:numCache>
                <c:formatCode>0.00%</c:formatCode>
                <c:ptCount val="12"/>
              </c:numCache>
            </c:numRef>
          </c:val>
          <c:smooth val="0"/>
          <c:extLst>
            <c:ext xmlns:c16="http://schemas.microsoft.com/office/drawing/2014/chart" uri="{C3380CC4-5D6E-409C-BE32-E72D297353CC}">
              <c16:uniqueId val="{00000002-FC05-CB43-A78B-1D0C736F790C}"/>
            </c:ext>
          </c:extLst>
        </c:ser>
        <c:dLbls>
          <c:showLegendKey val="0"/>
          <c:showVal val="0"/>
          <c:showCatName val="0"/>
          <c:showSerName val="0"/>
          <c:showPercent val="0"/>
          <c:showBubbleSize val="0"/>
        </c:dLbls>
        <c:marker val="1"/>
        <c:smooth val="0"/>
        <c:axId val="769553088"/>
        <c:axId val="769547168"/>
      </c:lineChart>
      <c:catAx>
        <c:axId val="73246905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32449104"/>
        <c:crosses val="autoZero"/>
        <c:auto val="1"/>
        <c:lblAlgn val="ctr"/>
        <c:lblOffset val="100"/>
        <c:noMultiLvlLbl val="0"/>
      </c:catAx>
      <c:valAx>
        <c:axId val="73244910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32469056"/>
        <c:crosses val="autoZero"/>
        <c:crossBetween val="between"/>
      </c:valAx>
      <c:valAx>
        <c:axId val="769547168"/>
        <c:scaling>
          <c:orientation val="minMax"/>
        </c:scaling>
        <c:delete val="0"/>
        <c:axPos val="r"/>
        <c:numFmt formatCode="0.00%" sourceLinked="1"/>
        <c:majorTickMark val="out"/>
        <c:minorTickMark val="none"/>
        <c:tickLblPos val="nextTo"/>
        <c:crossAx val="769553088"/>
        <c:crosses val="max"/>
        <c:crossBetween val="between"/>
      </c:valAx>
      <c:catAx>
        <c:axId val="769553088"/>
        <c:scaling>
          <c:orientation val="minMax"/>
        </c:scaling>
        <c:delete val="1"/>
        <c:axPos val="b"/>
        <c:numFmt formatCode="General" sourceLinked="1"/>
        <c:majorTickMark val="out"/>
        <c:minorTickMark val="none"/>
        <c:tickLblPos val="nextTo"/>
        <c:crossAx val="769547168"/>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manualLayout>
          <c:layoutTarget val="inner"/>
          <c:xMode val="edge"/>
          <c:yMode val="edge"/>
          <c:x val="0.37463113264688069"/>
          <c:y val="0.25385039370078738"/>
          <c:w val="0.50793074904098523"/>
          <c:h val="0.26717007874015747"/>
        </c:manualLayout>
      </c:layout>
      <c:barChart>
        <c:barDir val="col"/>
        <c:grouping val="clustered"/>
        <c:varyColors val="0"/>
        <c:ser>
          <c:idx val="0"/>
          <c:order val="0"/>
          <c:tx>
            <c:v>Frequency</c:v>
          </c:tx>
          <c:invertIfNegative val="0"/>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Variables'!$Z$184:$Z$195</c:f>
              <c:numCache>
                <c:formatCode>General</c:formatCode>
                <c:ptCount val="12"/>
              </c:numCache>
            </c:numRef>
          </c:val>
          <c:extLst>
            <c:ext xmlns:c16="http://schemas.microsoft.com/office/drawing/2014/chart" uri="{C3380CC4-5D6E-409C-BE32-E72D297353CC}">
              <c16:uniqueId val="{00000001-2A39-C049-B534-D3ED59AB4392}"/>
            </c:ext>
          </c:extLst>
        </c:ser>
        <c:dLbls>
          <c:showLegendKey val="0"/>
          <c:showVal val="0"/>
          <c:showCatName val="0"/>
          <c:showSerName val="0"/>
          <c:showPercent val="0"/>
          <c:showBubbleSize val="0"/>
        </c:dLbls>
        <c:gapWidth val="150"/>
        <c:axId val="732254896"/>
        <c:axId val="732256544"/>
      </c:barChart>
      <c:lineChart>
        <c:grouping val="standard"/>
        <c:varyColors val="0"/>
        <c:ser>
          <c:idx val="1"/>
          <c:order val="1"/>
          <c:tx>
            <c:v>Cumulative %</c:v>
          </c:tx>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Variables'!$AA$184:$AA$195</c:f>
              <c:numCache>
                <c:formatCode>0.00%</c:formatCode>
                <c:ptCount val="12"/>
              </c:numCache>
            </c:numRef>
          </c:val>
          <c:smooth val="0"/>
          <c:extLst>
            <c:ext xmlns:c16="http://schemas.microsoft.com/office/drawing/2014/chart" uri="{C3380CC4-5D6E-409C-BE32-E72D297353CC}">
              <c16:uniqueId val="{00000002-2A39-C049-B534-D3ED59AB4392}"/>
            </c:ext>
          </c:extLst>
        </c:ser>
        <c:dLbls>
          <c:showLegendKey val="0"/>
          <c:showVal val="0"/>
          <c:showCatName val="0"/>
          <c:showSerName val="0"/>
          <c:showPercent val="0"/>
          <c:showBubbleSize val="0"/>
        </c:dLbls>
        <c:marker val="1"/>
        <c:smooth val="0"/>
        <c:axId val="767899376"/>
        <c:axId val="767897728"/>
      </c:lineChart>
      <c:catAx>
        <c:axId val="73225489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32256544"/>
        <c:crosses val="autoZero"/>
        <c:auto val="1"/>
        <c:lblAlgn val="ctr"/>
        <c:lblOffset val="100"/>
        <c:noMultiLvlLbl val="0"/>
      </c:catAx>
      <c:valAx>
        <c:axId val="73225654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32254896"/>
        <c:crosses val="autoZero"/>
        <c:crossBetween val="between"/>
      </c:valAx>
      <c:valAx>
        <c:axId val="767897728"/>
        <c:scaling>
          <c:orientation val="minMax"/>
        </c:scaling>
        <c:delete val="0"/>
        <c:axPos val="r"/>
        <c:numFmt formatCode="0.00%" sourceLinked="1"/>
        <c:majorTickMark val="out"/>
        <c:minorTickMark val="none"/>
        <c:tickLblPos val="nextTo"/>
        <c:crossAx val="767899376"/>
        <c:crosses val="max"/>
        <c:crossBetween val="between"/>
      </c:valAx>
      <c:catAx>
        <c:axId val="767899376"/>
        <c:scaling>
          <c:orientation val="minMax"/>
        </c:scaling>
        <c:delete val="1"/>
        <c:axPos val="b"/>
        <c:numFmt formatCode="General" sourceLinked="1"/>
        <c:majorTickMark val="out"/>
        <c:minorTickMark val="none"/>
        <c:tickLblPos val="nextTo"/>
        <c:crossAx val="767897728"/>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manualLayout>
          <c:layoutTarget val="inner"/>
          <c:xMode val="edge"/>
          <c:yMode val="edge"/>
          <c:x val="0.37463113264688069"/>
          <c:y val="0.3968503937007874"/>
          <c:w val="0.50793074904098523"/>
          <c:h val="0.26717007874015747"/>
        </c:manualLayout>
      </c:layout>
      <c:barChart>
        <c:barDir val="col"/>
        <c:grouping val="clustered"/>
        <c:varyColors val="0"/>
        <c:ser>
          <c:idx val="0"/>
          <c:order val="0"/>
          <c:tx>
            <c:v>Frequency</c:v>
          </c:tx>
          <c:invertIfNegative val="0"/>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Variables'!$Z$184:$Z$195</c:f>
              <c:numCache>
                <c:formatCode>General</c:formatCode>
                <c:ptCount val="12"/>
              </c:numCache>
            </c:numRef>
          </c:val>
          <c:extLst>
            <c:ext xmlns:c16="http://schemas.microsoft.com/office/drawing/2014/chart" uri="{C3380CC4-5D6E-409C-BE32-E72D297353CC}">
              <c16:uniqueId val="{00000001-C851-7948-9B6C-5DCFD8C398A5}"/>
            </c:ext>
          </c:extLst>
        </c:ser>
        <c:dLbls>
          <c:showLegendKey val="0"/>
          <c:showVal val="0"/>
          <c:showCatName val="0"/>
          <c:showSerName val="0"/>
          <c:showPercent val="0"/>
          <c:showBubbleSize val="0"/>
        </c:dLbls>
        <c:gapWidth val="150"/>
        <c:axId val="766218832"/>
        <c:axId val="766220480"/>
      </c:barChart>
      <c:lineChart>
        <c:grouping val="standard"/>
        <c:varyColors val="0"/>
        <c:ser>
          <c:idx val="1"/>
          <c:order val="1"/>
          <c:tx>
            <c:v>Cumulative %</c:v>
          </c:tx>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Variables'!$AA$184:$AA$195</c:f>
              <c:numCache>
                <c:formatCode>0.00%</c:formatCode>
                <c:ptCount val="12"/>
              </c:numCache>
            </c:numRef>
          </c:val>
          <c:smooth val="0"/>
          <c:extLst>
            <c:ext xmlns:c16="http://schemas.microsoft.com/office/drawing/2014/chart" uri="{C3380CC4-5D6E-409C-BE32-E72D297353CC}">
              <c16:uniqueId val="{00000002-C851-7948-9B6C-5DCFD8C398A5}"/>
            </c:ext>
          </c:extLst>
        </c:ser>
        <c:dLbls>
          <c:showLegendKey val="0"/>
          <c:showVal val="0"/>
          <c:showCatName val="0"/>
          <c:showSerName val="0"/>
          <c:showPercent val="0"/>
          <c:showBubbleSize val="0"/>
        </c:dLbls>
        <c:marker val="1"/>
        <c:smooth val="0"/>
        <c:axId val="722348720"/>
        <c:axId val="721974560"/>
      </c:lineChart>
      <c:catAx>
        <c:axId val="766218832"/>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66220480"/>
        <c:crosses val="autoZero"/>
        <c:auto val="1"/>
        <c:lblAlgn val="ctr"/>
        <c:lblOffset val="100"/>
        <c:noMultiLvlLbl val="0"/>
      </c:catAx>
      <c:valAx>
        <c:axId val="76622048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66218832"/>
        <c:crosses val="autoZero"/>
        <c:crossBetween val="between"/>
      </c:valAx>
      <c:valAx>
        <c:axId val="721974560"/>
        <c:scaling>
          <c:orientation val="minMax"/>
        </c:scaling>
        <c:delete val="0"/>
        <c:axPos val="r"/>
        <c:numFmt formatCode="0.00%" sourceLinked="1"/>
        <c:majorTickMark val="out"/>
        <c:minorTickMark val="none"/>
        <c:tickLblPos val="nextTo"/>
        <c:crossAx val="722348720"/>
        <c:crosses val="max"/>
        <c:crossBetween val="between"/>
      </c:valAx>
      <c:catAx>
        <c:axId val="722348720"/>
        <c:scaling>
          <c:orientation val="minMax"/>
        </c:scaling>
        <c:delete val="1"/>
        <c:axPos val="b"/>
        <c:numFmt formatCode="General" sourceLinked="1"/>
        <c:majorTickMark val="out"/>
        <c:minorTickMark val="none"/>
        <c:tickLblPos val="nextTo"/>
        <c:crossAx val="721974560"/>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numRef>
              <c:f>'Remaining Variables'!$AB$184:$AB$195</c:f>
              <c:numCache>
                <c:formatCode>General</c:formatCode>
                <c:ptCount val="12"/>
              </c:numCache>
            </c:numRef>
          </c:cat>
          <c:val>
            <c:numRef>
              <c:f>'Remaining Variables'!$AC$184:$AC$195</c:f>
              <c:numCache>
                <c:formatCode>General</c:formatCode>
                <c:ptCount val="12"/>
              </c:numCache>
            </c:numRef>
          </c:val>
          <c:extLst>
            <c:ext xmlns:c16="http://schemas.microsoft.com/office/drawing/2014/chart" uri="{C3380CC4-5D6E-409C-BE32-E72D297353CC}">
              <c16:uniqueId val="{00000001-7003-654F-A6BA-B6911DD32F1B}"/>
            </c:ext>
          </c:extLst>
        </c:ser>
        <c:dLbls>
          <c:showLegendKey val="0"/>
          <c:showVal val="0"/>
          <c:showCatName val="0"/>
          <c:showSerName val="0"/>
          <c:showPercent val="0"/>
          <c:showBubbleSize val="0"/>
        </c:dLbls>
        <c:gapWidth val="150"/>
        <c:axId val="768117888"/>
        <c:axId val="768078240"/>
      </c:barChart>
      <c:lineChart>
        <c:grouping val="standard"/>
        <c:varyColors val="0"/>
        <c:ser>
          <c:idx val="1"/>
          <c:order val="1"/>
          <c:tx>
            <c:v>Cumulative %</c:v>
          </c:tx>
          <c:cat>
            <c:numRef>
              <c:f>'Remaining Variables'!$AB$184:$AB$195</c:f>
              <c:numCache>
                <c:formatCode>General</c:formatCode>
                <c:ptCount val="12"/>
              </c:numCache>
            </c:numRef>
          </c:cat>
          <c:val>
            <c:numRef>
              <c:f>'Remaining Variables'!$AD$184:$AD$195</c:f>
              <c:numCache>
                <c:formatCode>0.00%</c:formatCode>
                <c:ptCount val="12"/>
              </c:numCache>
            </c:numRef>
          </c:val>
          <c:smooth val="0"/>
          <c:extLst>
            <c:ext xmlns:c16="http://schemas.microsoft.com/office/drawing/2014/chart" uri="{C3380CC4-5D6E-409C-BE32-E72D297353CC}">
              <c16:uniqueId val="{00000002-7003-654F-A6BA-B6911DD32F1B}"/>
            </c:ext>
          </c:extLst>
        </c:ser>
        <c:dLbls>
          <c:showLegendKey val="0"/>
          <c:showVal val="0"/>
          <c:showCatName val="0"/>
          <c:showSerName val="0"/>
          <c:showPercent val="0"/>
          <c:showBubbleSize val="0"/>
        </c:dLbls>
        <c:marker val="1"/>
        <c:smooth val="0"/>
        <c:axId val="768040544"/>
        <c:axId val="768038896"/>
      </c:lineChart>
      <c:catAx>
        <c:axId val="76811788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68078240"/>
        <c:crosses val="autoZero"/>
        <c:auto val="1"/>
        <c:lblAlgn val="ctr"/>
        <c:lblOffset val="100"/>
        <c:noMultiLvlLbl val="0"/>
      </c:catAx>
      <c:valAx>
        <c:axId val="76807824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68117888"/>
        <c:crosses val="autoZero"/>
        <c:crossBetween val="between"/>
      </c:valAx>
      <c:valAx>
        <c:axId val="768038896"/>
        <c:scaling>
          <c:orientation val="minMax"/>
        </c:scaling>
        <c:delete val="0"/>
        <c:axPos val="r"/>
        <c:numFmt formatCode="0.00%" sourceLinked="1"/>
        <c:majorTickMark val="out"/>
        <c:minorTickMark val="none"/>
        <c:tickLblPos val="nextTo"/>
        <c:crossAx val="768040544"/>
        <c:crosses val="max"/>
        <c:crossBetween val="between"/>
      </c:valAx>
      <c:catAx>
        <c:axId val="768040544"/>
        <c:scaling>
          <c:orientation val="minMax"/>
        </c:scaling>
        <c:delete val="1"/>
        <c:axPos val="b"/>
        <c:numFmt formatCode="General" sourceLinked="1"/>
        <c:majorTickMark val="out"/>
        <c:minorTickMark val="none"/>
        <c:tickLblPos val="nextTo"/>
        <c:crossAx val="768038896"/>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manualLayout>
          <c:layoutTarget val="inner"/>
          <c:xMode val="edge"/>
          <c:yMode val="edge"/>
          <c:x val="0.37463113264688069"/>
          <c:y val="0.3968503937007874"/>
          <c:w val="0.50793074904098523"/>
          <c:h val="0.26717007874015747"/>
        </c:manualLayout>
      </c:layout>
      <c:barChart>
        <c:barDir val="col"/>
        <c:grouping val="clustered"/>
        <c:varyColors val="0"/>
        <c:ser>
          <c:idx val="0"/>
          <c:order val="0"/>
          <c:tx>
            <c:v>Frequency</c:v>
          </c:tx>
          <c:invertIfNegative val="0"/>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Variables'!$Z$184:$Z$195</c:f>
              <c:numCache>
                <c:formatCode>General</c:formatCode>
                <c:ptCount val="12"/>
              </c:numCache>
            </c:numRef>
          </c:val>
          <c:extLst>
            <c:ext xmlns:c16="http://schemas.microsoft.com/office/drawing/2014/chart" uri="{C3380CC4-5D6E-409C-BE32-E72D297353CC}">
              <c16:uniqueId val="{00000001-678D-D449-8FC7-1240A9AA898B}"/>
            </c:ext>
          </c:extLst>
        </c:ser>
        <c:dLbls>
          <c:showLegendKey val="0"/>
          <c:showVal val="0"/>
          <c:showCatName val="0"/>
          <c:showSerName val="0"/>
          <c:showPercent val="0"/>
          <c:showBubbleSize val="0"/>
        </c:dLbls>
        <c:gapWidth val="150"/>
        <c:axId val="721953920"/>
        <c:axId val="722429184"/>
      </c:barChart>
      <c:lineChart>
        <c:grouping val="standard"/>
        <c:varyColors val="0"/>
        <c:ser>
          <c:idx val="1"/>
          <c:order val="1"/>
          <c:tx>
            <c:v>Cumulative %</c:v>
          </c:tx>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Variables'!$AA$184:$AA$195</c:f>
              <c:numCache>
                <c:formatCode>0.00%</c:formatCode>
                <c:ptCount val="12"/>
              </c:numCache>
            </c:numRef>
          </c:val>
          <c:smooth val="0"/>
          <c:extLst>
            <c:ext xmlns:c16="http://schemas.microsoft.com/office/drawing/2014/chart" uri="{C3380CC4-5D6E-409C-BE32-E72D297353CC}">
              <c16:uniqueId val="{00000002-678D-D449-8FC7-1240A9AA898B}"/>
            </c:ext>
          </c:extLst>
        </c:ser>
        <c:dLbls>
          <c:showLegendKey val="0"/>
          <c:showVal val="0"/>
          <c:showCatName val="0"/>
          <c:showSerName val="0"/>
          <c:showPercent val="0"/>
          <c:showBubbleSize val="0"/>
        </c:dLbls>
        <c:marker val="1"/>
        <c:smooth val="0"/>
        <c:axId val="765846032"/>
        <c:axId val="708958112"/>
      </c:lineChart>
      <c:catAx>
        <c:axId val="721953920"/>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22429184"/>
        <c:crosses val="autoZero"/>
        <c:auto val="1"/>
        <c:lblAlgn val="ctr"/>
        <c:lblOffset val="100"/>
        <c:noMultiLvlLbl val="0"/>
      </c:catAx>
      <c:valAx>
        <c:axId val="72242918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21953920"/>
        <c:crosses val="autoZero"/>
        <c:crossBetween val="between"/>
      </c:valAx>
      <c:valAx>
        <c:axId val="708958112"/>
        <c:scaling>
          <c:orientation val="minMax"/>
        </c:scaling>
        <c:delete val="0"/>
        <c:axPos val="r"/>
        <c:numFmt formatCode="0.00%" sourceLinked="1"/>
        <c:majorTickMark val="out"/>
        <c:minorTickMark val="none"/>
        <c:tickLblPos val="nextTo"/>
        <c:crossAx val="765846032"/>
        <c:crosses val="max"/>
        <c:crossBetween val="between"/>
      </c:valAx>
      <c:catAx>
        <c:axId val="765846032"/>
        <c:scaling>
          <c:orientation val="minMax"/>
        </c:scaling>
        <c:delete val="1"/>
        <c:axPos val="b"/>
        <c:numFmt formatCode="General" sourceLinked="1"/>
        <c:majorTickMark val="out"/>
        <c:minorTickMark val="none"/>
        <c:tickLblPos val="nextTo"/>
        <c:crossAx val="708958112"/>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Variables'!$Z$184:$Z$195</c:f>
              <c:numCache>
                <c:formatCode>General</c:formatCode>
                <c:ptCount val="12"/>
              </c:numCache>
            </c:numRef>
          </c:val>
          <c:extLst>
            <c:ext xmlns:c16="http://schemas.microsoft.com/office/drawing/2014/chart" uri="{C3380CC4-5D6E-409C-BE32-E72D297353CC}">
              <c16:uniqueId val="{00000001-39FA-1144-99C9-103CFFEDE441}"/>
            </c:ext>
          </c:extLst>
        </c:ser>
        <c:dLbls>
          <c:showLegendKey val="0"/>
          <c:showVal val="0"/>
          <c:showCatName val="0"/>
          <c:showSerName val="0"/>
          <c:showPercent val="0"/>
          <c:showBubbleSize val="0"/>
        </c:dLbls>
        <c:gapWidth val="150"/>
        <c:axId val="767974896"/>
        <c:axId val="768070576"/>
      </c:barChart>
      <c:lineChart>
        <c:grouping val="standard"/>
        <c:varyColors val="0"/>
        <c:ser>
          <c:idx val="1"/>
          <c:order val="1"/>
          <c:tx>
            <c:v>Cumulative %</c:v>
          </c:tx>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Variables'!$AA$184:$AA$195</c:f>
              <c:numCache>
                <c:formatCode>0.00%</c:formatCode>
                <c:ptCount val="12"/>
              </c:numCache>
            </c:numRef>
          </c:val>
          <c:smooth val="0"/>
          <c:extLst>
            <c:ext xmlns:c16="http://schemas.microsoft.com/office/drawing/2014/chart" uri="{C3380CC4-5D6E-409C-BE32-E72D297353CC}">
              <c16:uniqueId val="{00000002-39FA-1144-99C9-103CFFEDE441}"/>
            </c:ext>
          </c:extLst>
        </c:ser>
        <c:dLbls>
          <c:showLegendKey val="0"/>
          <c:showVal val="0"/>
          <c:showCatName val="0"/>
          <c:showSerName val="0"/>
          <c:showPercent val="0"/>
          <c:showBubbleSize val="0"/>
        </c:dLbls>
        <c:marker val="1"/>
        <c:smooth val="0"/>
        <c:axId val="696686032"/>
        <c:axId val="737354672"/>
      </c:lineChart>
      <c:catAx>
        <c:axId val="76797489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68070576"/>
        <c:crosses val="autoZero"/>
        <c:auto val="1"/>
        <c:lblAlgn val="ctr"/>
        <c:lblOffset val="100"/>
        <c:noMultiLvlLbl val="0"/>
      </c:catAx>
      <c:valAx>
        <c:axId val="76807057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67974896"/>
        <c:crosses val="autoZero"/>
        <c:crossBetween val="between"/>
      </c:valAx>
      <c:valAx>
        <c:axId val="737354672"/>
        <c:scaling>
          <c:orientation val="minMax"/>
        </c:scaling>
        <c:delete val="0"/>
        <c:axPos val="r"/>
        <c:numFmt formatCode="0.00%" sourceLinked="1"/>
        <c:majorTickMark val="out"/>
        <c:minorTickMark val="none"/>
        <c:tickLblPos val="nextTo"/>
        <c:crossAx val="696686032"/>
        <c:crosses val="max"/>
        <c:crossBetween val="between"/>
      </c:valAx>
      <c:catAx>
        <c:axId val="696686032"/>
        <c:scaling>
          <c:orientation val="minMax"/>
        </c:scaling>
        <c:delete val="1"/>
        <c:axPos val="b"/>
        <c:numFmt formatCode="General" sourceLinked="1"/>
        <c:majorTickMark val="out"/>
        <c:minorTickMark val="none"/>
        <c:tickLblPos val="nextTo"/>
        <c:crossAx val="737354672"/>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421259842519683"/>
          <c:y val="7.4016797900262471E-2"/>
          <c:w val="0.6764597213809812"/>
          <c:h val="0.44085301837270341"/>
        </c:manualLayout>
      </c:layout>
      <c:barChart>
        <c:barDir val="col"/>
        <c:grouping val="clustered"/>
        <c:varyColors val="0"/>
        <c:ser>
          <c:idx val="0"/>
          <c:order val="0"/>
          <c:tx>
            <c:v>Frequency</c:v>
          </c:tx>
          <c:invertIfNegative val="0"/>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Variables'!$Z$184:$Z$195</c:f>
              <c:numCache>
                <c:formatCode>General</c:formatCode>
                <c:ptCount val="12"/>
              </c:numCache>
            </c:numRef>
          </c:val>
          <c:extLst>
            <c:ext xmlns:c16="http://schemas.microsoft.com/office/drawing/2014/chart" uri="{C3380CC4-5D6E-409C-BE32-E72D297353CC}">
              <c16:uniqueId val="{00000001-E7D4-594A-A2A8-5F8CAE277121}"/>
            </c:ext>
          </c:extLst>
        </c:ser>
        <c:dLbls>
          <c:showLegendKey val="0"/>
          <c:showVal val="0"/>
          <c:showCatName val="0"/>
          <c:showSerName val="0"/>
          <c:showPercent val="0"/>
          <c:showBubbleSize val="0"/>
        </c:dLbls>
        <c:gapWidth val="150"/>
        <c:axId val="733508416"/>
        <c:axId val="733510064"/>
      </c:barChart>
      <c:catAx>
        <c:axId val="73350841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33510064"/>
        <c:crosses val="autoZero"/>
        <c:auto val="1"/>
        <c:lblAlgn val="ctr"/>
        <c:lblOffset val="100"/>
        <c:noMultiLvlLbl val="0"/>
      </c:catAx>
      <c:valAx>
        <c:axId val="73351006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33508416"/>
        <c:crosses val="autoZero"/>
        <c:crossBetween val="between"/>
      </c:valAx>
      <c:spPr>
        <a:noFill/>
        <a:ln w="25400">
          <a:noFill/>
        </a:ln>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numRef>
              <c:f>'Remaining Variables'!$X$200:$X$211</c:f>
              <c:numCache>
                <c:formatCode>General</c:formatCode>
                <c:ptCount val="12"/>
              </c:numCache>
            </c:numRef>
          </c:cat>
          <c:val>
            <c:numRef>
              <c:f>'Remaining Variables'!$Y$200:$Y$211</c:f>
              <c:numCache>
                <c:formatCode>General</c:formatCode>
                <c:ptCount val="12"/>
              </c:numCache>
            </c:numRef>
          </c:val>
          <c:extLst>
            <c:ext xmlns:c16="http://schemas.microsoft.com/office/drawing/2014/chart" uri="{C3380CC4-5D6E-409C-BE32-E72D297353CC}">
              <c16:uniqueId val="{00000001-4A8B-A548-9DEE-62E50DFF13A9}"/>
            </c:ext>
          </c:extLst>
        </c:ser>
        <c:dLbls>
          <c:showLegendKey val="0"/>
          <c:showVal val="0"/>
          <c:showCatName val="0"/>
          <c:showSerName val="0"/>
          <c:showPercent val="0"/>
          <c:showBubbleSize val="0"/>
        </c:dLbls>
        <c:gapWidth val="150"/>
        <c:axId val="730742336"/>
        <c:axId val="730743984"/>
      </c:barChart>
      <c:catAx>
        <c:axId val="73074233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30743984"/>
        <c:crosses val="autoZero"/>
        <c:auto val="1"/>
        <c:lblAlgn val="ctr"/>
        <c:lblOffset val="100"/>
        <c:noMultiLvlLbl val="0"/>
      </c:catAx>
      <c:valAx>
        <c:axId val="73074398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30742336"/>
        <c:crosses val="autoZero"/>
        <c:crossBetween val="between"/>
      </c:valAx>
      <c:spPr>
        <a:noFill/>
        <a:ln w="25400">
          <a:noFill/>
        </a:ln>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Adjusted</a:t>
            </a:r>
          </a:p>
          <a:p>
            <a:pPr>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 Residuals Scatterplot</a:t>
            </a:r>
          </a:p>
        </c:rich>
      </c:tx>
      <c:layout>
        <c:manualLayout>
          <c:xMode val="edge"/>
          <c:yMode val="edge"/>
          <c:x val="0.446916666666666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'Remaining Variables'!$B$171:$B$198</c:f>
              <c:numCache>
                <c:formatCode>m/d/yy</c:formatCode>
                <c:ptCount val="28"/>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numCache>
            </c:numRef>
          </c:xVal>
          <c:yVal>
            <c:numRef>
              <c:f>'Remaining Variables'!$O$171:$O$198</c:f>
              <c:numCache>
                <c:formatCode>0.00_);[Red]\(0.00\)</c:formatCode>
                <c:ptCount val="28"/>
                <c:pt idx="0">
                  <c:v>-1.8891082999999753</c:v>
                </c:pt>
                <c:pt idx="1">
                  <c:v>-18.686338300000017</c:v>
                </c:pt>
                <c:pt idx="2">
                  <c:v>-10.489658399999996</c:v>
                </c:pt>
                <c:pt idx="3">
                  <c:v>11.108415100000002</c:v>
                </c:pt>
                <c:pt idx="4">
                  <c:v>-5.3551579999999888</c:v>
                </c:pt>
                <c:pt idx="5">
                  <c:v>-12.44004910000001</c:v>
                </c:pt>
                <c:pt idx="6">
                  <c:v>-0.79447989999999891</c:v>
                </c:pt>
                <c:pt idx="7">
                  <c:v>2.7391568000000177</c:v>
                </c:pt>
                <c:pt idx="8">
                  <c:v>-7.929279699999995</c:v>
                </c:pt>
                <c:pt idx="9">
                  <c:v>-11.78429239999997</c:v>
                </c:pt>
                <c:pt idx="10">
                  <c:v>5.230073300000015</c:v>
                </c:pt>
                <c:pt idx="11">
                  <c:v>11.855829599999993</c:v>
                </c:pt>
                <c:pt idx="12">
                  <c:v>2.1827625999999896</c:v>
                </c:pt>
                <c:pt idx="13">
                  <c:v>-7.1010948999999925</c:v>
                </c:pt>
                <c:pt idx="14">
                  <c:v>2.5361597999999788</c:v>
                </c:pt>
                <c:pt idx="15">
                  <c:v>-3.8100351000000217</c:v>
                </c:pt>
                <c:pt idx="16">
                  <c:v>4.0098691000000031</c:v>
                </c:pt>
                <c:pt idx="17">
                  <c:v>-5.7318440999999893</c:v>
                </c:pt>
                <c:pt idx="18">
                  <c:v>5.3470249999999737</c:v>
                </c:pt>
                <c:pt idx="19">
                  <c:v>0.29104640000002746</c:v>
                </c:pt>
                <c:pt idx="20">
                  <c:v>-12.085194899999976</c:v>
                </c:pt>
                <c:pt idx="21">
                  <c:v>-1.3731665999999905</c:v>
                </c:pt>
                <c:pt idx="22">
                  <c:v>-9.4304923999999914</c:v>
                </c:pt>
                <c:pt idx="23">
                  <c:v>11.2862571</c:v>
                </c:pt>
                <c:pt idx="24">
                  <c:v>10.228764699999971</c:v>
                </c:pt>
                <c:pt idx="25">
                  <c:v>1.5298245000000179</c:v>
                </c:pt>
                <c:pt idx="26">
                  <c:v>20.38442969999997</c:v>
                </c:pt>
                <c:pt idx="27">
                  <c:v>16.885919099999967</c:v>
                </c:pt>
              </c:numCache>
            </c:numRef>
          </c:yVal>
          <c:smooth val="0"/>
          <c:extLst>
            <c:ext xmlns:c16="http://schemas.microsoft.com/office/drawing/2014/chart" uri="{C3380CC4-5D6E-409C-BE32-E72D297353CC}">
              <c16:uniqueId val="{00000000-36F2-C442-8576-3E2A8F09925F}"/>
            </c:ext>
          </c:extLst>
        </c:ser>
        <c:dLbls>
          <c:showLegendKey val="0"/>
          <c:showVal val="0"/>
          <c:showCatName val="0"/>
          <c:showSerName val="0"/>
          <c:showPercent val="0"/>
          <c:showBubbleSize val="0"/>
        </c:dLbls>
        <c:axId val="1512424895"/>
        <c:axId val="1512094607"/>
      </c:scatterChart>
      <c:valAx>
        <c:axId val="1512424895"/>
        <c:scaling>
          <c:orientation val="minMax"/>
          <c:max val="44660"/>
          <c:min val="43800"/>
        </c:scaling>
        <c:delete val="0"/>
        <c:axPos val="b"/>
        <c:numFmt formatCode="m/d/yy"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094607"/>
        <c:crosses val="autoZero"/>
        <c:crossBetween val="midCat"/>
      </c:valAx>
      <c:valAx>
        <c:axId val="1512094607"/>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24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'Remaining Variables'!$X$169:$X$178</c:f>
              <c:strCache>
                <c:ptCount val="10"/>
                <c:pt idx="0">
                  <c:v>-40</c:v>
                </c:pt>
                <c:pt idx="1">
                  <c:v>-30</c:v>
                </c:pt>
                <c:pt idx="2">
                  <c:v>-20</c:v>
                </c:pt>
                <c:pt idx="3">
                  <c:v>-10</c:v>
                </c:pt>
                <c:pt idx="4">
                  <c:v>0</c:v>
                </c:pt>
                <c:pt idx="5">
                  <c:v>10</c:v>
                </c:pt>
                <c:pt idx="6">
                  <c:v>20</c:v>
                </c:pt>
                <c:pt idx="7">
                  <c:v>30</c:v>
                </c:pt>
                <c:pt idx="8">
                  <c:v>40</c:v>
                </c:pt>
                <c:pt idx="9">
                  <c:v>More</c:v>
                </c:pt>
              </c:strCache>
            </c:strRef>
          </c:cat>
          <c:val>
            <c:numRef>
              <c:f>'Remaining Variables'!$Y$169:$Y$178</c:f>
              <c:numCache>
                <c:formatCode>General</c:formatCode>
                <c:ptCount val="10"/>
                <c:pt idx="0">
                  <c:v>0</c:v>
                </c:pt>
                <c:pt idx="1">
                  <c:v>0</c:v>
                </c:pt>
                <c:pt idx="2">
                  <c:v>0</c:v>
                </c:pt>
                <c:pt idx="3">
                  <c:v>0</c:v>
                </c:pt>
                <c:pt idx="4">
                  <c:v>1</c:v>
                </c:pt>
                <c:pt idx="5">
                  <c:v>7</c:v>
                </c:pt>
                <c:pt idx="6">
                  <c:v>11</c:v>
                </c:pt>
                <c:pt idx="7">
                  <c:v>7</c:v>
                </c:pt>
                <c:pt idx="8">
                  <c:v>2</c:v>
                </c:pt>
                <c:pt idx="9">
                  <c:v>0</c:v>
                </c:pt>
              </c:numCache>
            </c:numRef>
          </c:val>
          <c:extLst>
            <c:ext xmlns:c16="http://schemas.microsoft.com/office/drawing/2014/chart" uri="{C3380CC4-5D6E-409C-BE32-E72D297353CC}">
              <c16:uniqueId val="{00000001-EF69-A047-9793-768C5162423E}"/>
            </c:ext>
          </c:extLst>
        </c:ser>
        <c:dLbls>
          <c:showLegendKey val="0"/>
          <c:showVal val="0"/>
          <c:showCatName val="0"/>
          <c:showSerName val="0"/>
          <c:showPercent val="0"/>
          <c:showBubbleSize val="0"/>
        </c:dLbls>
        <c:gapWidth val="150"/>
        <c:axId val="1524772015"/>
        <c:axId val="1525254335"/>
      </c:barChart>
      <c:catAx>
        <c:axId val="1524772015"/>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525254335"/>
        <c:crosses val="autoZero"/>
        <c:auto val="1"/>
        <c:lblAlgn val="ctr"/>
        <c:lblOffset val="100"/>
        <c:noMultiLvlLbl val="0"/>
      </c:catAx>
      <c:valAx>
        <c:axId val="152525433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52477201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'Remaining Variables'!$X$169:$X$178</c:f>
              <c:strCache>
                <c:ptCount val="10"/>
                <c:pt idx="0">
                  <c:v>-40</c:v>
                </c:pt>
                <c:pt idx="1">
                  <c:v>-30</c:v>
                </c:pt>
                <c:pt idx="2">
                  <c:v>-20</c:v>
                </c:pt>
                <c:pt idx="3">
                  <c:v>-10</c:v>
                </c:pt>
                <c:pt idx="4">
                  <c:v>0</c:v>
                </c:pt>
                <c:pt idx="5">
                  <c:v>10</c:v>
                </c:pt>
                <c:pt idx="6">
                  <c:v>20</c:v>
                </c:pt>
                <c:pt idx="7">
                  <c:v>30</c:v>
                </c:pt>
                <c:pt idx="8">
                  <c:v>40</c:v>
                </c:pt>
                <c:pt idx="9">
                  <c:v>More</c:v>
                </c:pt>
              </c:strCache>
            </c:strRef>
          </c:cat>
          <c:val>
            <c:numRef>
              <c:f>'Remaining Variables'!$Y$169:$Y$178</c:f>
              <c:numCache>
                <c:formatCode>General</c:formatCode>
                <c:ptCount val="10"/>
                <c:pt idx="0">
                  <c:v>0</c:v>
                </c:pt>
                <c:pt idx="1">
                  <c:v>0</c:v>
                </c:pt>
                <c:pt idx="2">
                  <c:v>0</c:v>
                </c:pt>
                <c:pt idx="3">
                  <c:v>0</c:v>
                </c:pt>
                <c:pt idx="4">
                  <c:v>1</c:v>
                </c:pt>
                <c:pt idx="5">
                  <c:v>7</c:v>
                </c:pt>
                <c:pt idx="6">
                  <c:v>11</c:v>
                </c:pt>
                <c:pt idx="7">
                  <c:v>7</c:v>
                </c:pt>
                <c:pt idx="8">
                  <c:v>2</c:v>
                </c:pt>
                <c:pt idx="9">
                  <c:v>0</c:v>
                </c:pt>
              </c:numCache>
            </c:numRef>
          </c:val>
          <c:extLst>
            <c:ext xmlns:c16="http://schemas.microsoft.com/office/drawing/2014/chart" uri="{C3380CC4-5D6E-409C-BE32-E72D297353CC}">
              <c16:uniqueId val="{00000001-271D-F140-8ADA-AFE497C63612}"/>
            </c:ext>
          </c:extLst>
        </c:ser>
        <c:dLbls>
          <c:showLegendKey val="0"/>
          <c:showVal val="0"/>
          <c:showCatName val="0"/>
          <c:showSerName val="0"/>
          <c:showPercent val="0"/>
          <c:showBubbleSize val="0"/>
        </c:dLbls>
        <c:gapWidth val="150"/>
        <c:axId val="1577546239"/>
        <c:axId val="1577549055"/>
      </c:barChart>
      <c:catAx>
        <c:axId val="1577546239"/>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577549055"/>
        <c:crosses val="autoZero"/>
        <c:auto val="1"/>
        <c:lblAlgn val="ctr"/>
        <c:lblOffset val="100"/>
        <c:noMultiLvlLbl val="0"/>
      </c:catAx>
      <c:valAx>
        <c:axId val="157754905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57754623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Residuals Histogram</a:t>
            </a:r>
          </a:p>
        </c:rich>
      </c:tx>
      <c:overlay val="0"/>
    </c:title>
    <c:autoTitleDeleted val="0"/>
    <c:plotArea>
      <c:layout/>
      <c:barChart>
        <c:barDir val="col"/>
        <c:grouping val="clustered"/>
        <c:varyColors val="0"/>
        <c:ser>
          <c:idx val="0"/>
          <c:order val="0"/>
          <c:tx>
            <c:v>Frequency</c:v>
          </c:tx>
          <c:invertIfNegative val="0"/>
          <c:cat>
            <c:strRef>
              <c:f>'Remaining Variables'!$X$169:$X$178</c:f>
              <c:strCache>
                <c:ptCount val="10"/>
                <c:pt idx="0">
                  <c:v>-40</c:v>
                </c:pt>
                <c:pt idx="1">
                  <c:v>-30</c:v>
                </c:pt>
                <c:pt idx="2">
                  <c:v>-20</c:v>
                </c:pt>
                <c:pt idx="3">
                  <c:v>-10</c:v>
                </c:pt>
                <c:pt idx="4">
                  <c:v>0</c:v>
                </c:pt>
                <c:pt idx="5">
                  <c:v>10</c:v>
                </c:pt>
                <c:pt idx="6">
                  <c:v>20</c:v>
                </c:pt>
                <c:pt idx="7">
                  <c:v>30</c:v>
                </c:pt>
                <c:pt idx="8">
                  <c:v>40</c:v>
                </c:pt>
                <c:pt idx="9">
                  <c:v>More</c:v>
                </c:pt>
              </c:strCache>
            </c:strRef>
          </c:cat>
          <c:val>
            <c:numRef>
              <c:f>'Remaining Variables'!$Y$169:$Y$178</c:f>
              <c:numCache>
                <c:formatCode>General</c:formatCode>
                <c:ptCount val="10"/>
                <c:pt idx="0">
                  <c:v>0</c:v>
                </c:pt>
                <c:pt idx="1">
                  <c:v>0</c:v>
                </c:pt>
                <c:pt idx="2">
                  <c:v>0</c:v>
                </c:pt>
                <c:pt idx="3">
                  <c:v>0</c:v>
                </c:pt>
                <c:pt idx="4">
                  <c:v>1</c:v>
                </c:pt>
                <c:pt idx="5">
                  <c:v>7</c:v>
                </c:pt>
                <c:pt idx="6">
                  <c:v>11</c:v>
                </c:pt>
                <c:pt idx="7">
                  <c:v>7</c:v>
                </c:pt>
                <c:pt idx="8">
                  <c:v>2</c:v>
                </c:pt>
                <c:pt idx="9">
                  <c:v>0</c:v>
                </c:pt>
              </c:numCache>
            </c:numRef>
          </c:val>
          <c:extLst>
            <c:ext xmlns:c16="http://schemas.microsoft.com/office/drawing/2014/chart" uri="{C3380CC4-5D6E-409C-BE32-E72D297353CC}">
              <c16:uniqueId val="{00000001-FB2E-A545-B921-FBD8BE5A5C0A}"/>
            </c:ext>
          </c:extLst>
        </c:ser>
        <c:dLbls>
          <c:showLegendKey val="0"/>
          <c:showVal val="0"/>
          <c:showCatName val="0"/>
          <c:showSerName val="0"/>
          <c:showPercent val="0"/>
          <c:showBubbleSize val="0"/>
        </c:dLbls>
        <c:gapWidth val="0"/>
        <c:axId val="1605596175"/>
        <c:axId val="1605593727"/>
      </c:barChart>
      <c:lineChart>
        <c:grouping val="standard"/>
        <c:varyColors val="0"/>
        <c:ser>
          <c:idx val="1"/>
          <c:order val="1"/>
          <c:tx>
            <c:v>Cumulative %</c:v>
          </c:tx>
          <c:cat>
            <c:strRef>
              <c:f>'Remaining Variables'!$X$169:$X$178</c:f>
              <c:strCache>
                <c:ptCount val="10"/>
                <c:pt idx="0">
                  <c:v>-40</c:v>
                </c:pt>
                <c:pt idx="1">
                  <c:v>-30</c:v>
                </c:pt>
                <c:pt idx="2">
                  <c:v>-20</c:v>
                </c:pt>
                <c:pt idx="3">
                  <c:v>-10</c:v>
                </c:pt>
                <c:pt idx="4">
                  <c:v>0</c:v>
                </c:pt>
                <c:pt idx="5">
                  <c:v>10</c:v>
                </c:pt>
                <c:pt idx="6">
                  <c:v>20</c:v>
                </c:pt>
                <c:pt idx="7">
                  <c:v>30</c:v>
                </c:pt>
                <c:pt idx="8">
                  <c:v>40</c:v>
                </c:pt>
                <c:pt idx="9">
                  <c:v>More</c:v>
                </c:pt>
              </c:strCache>
            </c:strRef>
          </c:cat>
          <c:val>
            <c:numRef>
              <c:f>'Remaining Variables'!$Z$169:$Z$178</c:f>
              <c:numCache>
                <c:formatCode>0.00%</c:formatCode>
                <c:ptCount val="10"/>
                <c:pt idx="0">
                  <c:v>0</c:v>
                </c:pt>
                <c:pt idx="1">
                  <c:v>0</c:v>
                </c:pt>
                <c:pt idx="2">
                  <c:v>0</c:v>
                </c:pt>
                <c:pt idx="3">
                  <c:v>0</c:v>
                </c:pt>
                <c:pt idx="4">
                  <c:v>3.5714285714285712E-2</c:v>
                </c:pt>
                <c:pt idx="5">
                  <c:v>0.2857142857142857</c:v>
                </c:pt>
                <c:pt idx="6">
                  <c:v>0.6785714285714286</c:v>
                </c:pt>
                <c:pt idx="7">
                  <c:v>0.9285714285714286</c:v>
                </c:pt>
                <c:pt idx="8">
                  <c:v>1</c:v>
                </c:pt>
                <c:pt idx="9">
                  <c:v>1</c:v>
                </c:pt>
              </c:numCache>
            </c:numRef>
          </c:val>
          <c:smooth val="0"/>
          <c:extLst>
            <c:ext xmlns:c16="http://schemas.microsoft.com/office/drawing/2014/chart" uri="{C3380CC4-5D6E-409C-BE32-E72D297353CC}">
              <c16:uniqueId val="{00000002-FB2E-A545-B921-FBD8BE5A5C0A}"/>
            </c:ext>
          </c:extLst>
        </c:ser>
        <c:dLbls>
          <c:showLegendKey val="0"/>
          <c:showVal val="0"/>
          <c:showCatName val="0"/>
          <c:showSerName val="0"/>
          <c:showPercent val="0"/>
          <c:showBubbleSize val="0"/>
        </c:dLbls>
        <c:marker val="1"/>
        <c:smooth val="0"/>
        <c:axId val="1579572559"/>
        <c:axId val="1580166799"/>
      </c:lineChart>
      <c:catAx>
        <c:axId val="1579572559"/>
        <c:scaling>
          <c:orientation val="minMax"/>
        </c:scaling>
        <c:delete val="0"/>
        <c:axPos val="b"/>
        <c:title>
          <c:tx>
            <c:rich>
              <a:bodyPr/>
              <a:lstStyle/>
              <a:p>
                <a:pPr>
                  <a:defRPr/>
                </a:pPr>
                <a:r>
                  <a:rPr lang="en-US"/>
                  <a:t>Residual</a:t>
                </a:r>
              </a:p>
            </c:rich>
          </c:tx>
          <c:overlay val="0"/>
        </c:title>
        <c:numFmt formatCode="General" sourceLinked="1"/>
        <c:majorTickMark val="out"/>
        <c:minorTickMark val="none"/>
        <c:tickLblPos val="nextTo"/>
        <c:crossAx val="1580166799"/>
        <c:crosses val="autoZero"/>
        <c:auto val="1"/>
        <c:lblAlgn val="ctr"/>
        <c:lblOffset val="100"/>
        <c:noMultiLvlLbl val="0"/>
      </c:catAx>
      <c:valAx>
        <c:axId val="1580166799"/>
        <c:scaling>
          <c:orientation val="minMax"/>
        </c:scaling>
        <c:delete val="0"/>
        <c:axPos val="l"/>
        <c:title>
          <c:tx>
            <c:rich>
              <a:bodyPr/>
              <a:lstStyle/>
              <a:p>
                <a:pPr>
                  <a:defRPr/>
                </a:pPr>
                <a:r>
                  <a:rPr lang="en-US"/>
                  <a:t>Frequency</a:t>
                </a:r>
              </a:p>
            </c:rich>
          </c:tx>
          <c:overlay val="0"/>
        </c:title>
        <c:numFmt formatCode="0.00%" sourceLinked="1"/>
        <c:majorTickMark val="out"/>
        <c:minorTickMark val="none"/>
        <c:tickLblPos val="nextTo"/>
        <c:crossAx val="1579572559"/>
        <c:crosses val="autoZero"/>
        <c:crossBetween val="midCat"/>
      </c:valAx>
      <c:valAx>
        <c:axId val="1605593727"/>
        <c:scaling>
          <c:orientation val="minMax"/>
        </c:scaling>
        <c:delete val="0"/>
        <c:axPos val="r"/>
        <c:numFmt formatCode="General" sourceLinked="1"/>
        <c:majorTickMark val="out"/>
        <c:minorTickMark val="none"/>
        <c:tickLblPos val="nextTo"/>
        <c:crossAx val="1605596175"/>
        <c:crosses val="max"/>
        <c:crossBetween val="between"/>
      </c:valAx>
      <c:catAx>
        <c:axId val="1605596175"/>
        <c:scaling>
          <c:orientation val="minMax"/>
        </c:scaling>
        <c:delete val="1"/>
        <c:axPos val="b"/>
        <c:numFmt formatCode="General" sourceLinked="1"/>
        <c:majorTickMark val="out"/>
        <c:minorTickMark val="none"/>
        <c:tickLblPos val="nextTo"/>
        <c:crossAx val="1605593727"/>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'Remaining Variables'!$X$184:$X$195</c:f>
              <c:strCache>
                <c:ptCount val="12"/>
                <c:pt idx="0">
                  <c:v>Bin</c:v>
                </c:pt>
                <c:pt idx="1">
                  <c:v>-25</c:v>
                </c:pt>
                <c:pt idx="2">
                  <c:v>-20</c:v>
                </c:pt>
                <c:pt idx="3">
                  <c:v>-15</c:v>
                </c:pt>
                <c:pt idx="4">
                  <c:v>-10</c:v>
                </c:pt>
                <c:pt idx="5">
                  <c:v>-5</c:v>
                </c:pt>
                <c:pt idx="6">
                  <c:v>0</c:v>
                </c:pt>
                <c:pt idx="7">
                  <c:v>5</c:v>
                </c:pt>
                <c:pt idx="8">
                  <c:v>10</c:v>
                </c:pt>
                <c:pt idx="9">
                  <c:v>15</c:v>
                </c:pt>
                <c:pt idx="10">
                  <c:v>20</c:v>
                </c:pt>
                <c:pt idx="11">
                  <c:v>25</c:v>
                </c:pt>
              </c:strCache>
            </c:strRef>
          </c:cat>
          <c:val>
            <c:numRef>
              <c:f>'Remaining Variables'!$Y$184:$Y$195</c:f>
              <c:numCache>
                <c:formatCode>General</c:formatCode>
                <c:ptCount val="12"/>
                <c:pt idx="0">
                  <c:v>0</c:v>
                </c:pt>
                <c:pt idx="1">
                  <c:v>0</c:v>
                </c:pt>
                <c:pt idx="2">
                  <c:v>0</c:v>
                </c:pt>
                <c:pt idx="3">
                  <c:v>1</c:v>
                </c:pt>
                <c:pt idx="4">
                  <c:v>4</c:v>
                </c:pt>
                <c:pt idx="5">
                  <c:v>5</c:v>
                </c:pt>
                <c:pt idx="6">
                  <c:v>4</c:v>
                </c:pt>
                <c:pt idx="7">
                  <c:v>6</c:v>
                </c:pt>
                <c:pt idx="8">
                  <c:v>2</c:v>
                </c:pt>
                <c:pt idx="9">
                  <c:v>4</c:v>
                </c:pt>
                <c:pt idx="10">
                  <c:v>1</c:v>
                </c:pt>
                <c:pt idx="11">
                  <c:v>1</c:v>
                </c:pt>
              </c:numCache>
            </c:numRef>
          </c:val>
          <c:extLst>
            <c:ext xmlns:c16="http://schemas.microsoft.com/office/drawing/2014/chart" uri="{C3380CC4-5D6E-409C-BE32-E72D297353CC}">
              <c16:uniqueId val="{00000001-4E2C-FF4B-9548-A66C19F6A818}"/>
            </c:ext>
          </c:extLst>
        </c:ser>
        <c:dLbls>
          <c:showLegendKey val="0"/>
          <c:showVal val="0"/>
          <c:showCatName val="0"/>
          <c:showSerName val="0"/>
          <c:showPercent val="0"/>
          <c:showBubbleSize val="0"/>
        </c:dLbls>
        <c:gapWidth val="150"/>
        <c:axId val="733916320"/>
        <c:axId val="733917968"/>
      </c:barChart>
      <c:lineChart>
        <c:grouping val="standard"/>
        <c:varyColors val="0"/>
        <c:ser>
          <c:idx val="1"/>
          <c:order val="1"/>
          <c:tx>
            <c:v>Cumulative %</c:v>
          </c:tx>
          <c:cat>
            <c:strRef>
              <c:f>'Remaining Variables'!$X$184:$X$195</c:f>
              <c:strCache>
                <c:ptCount val="12"/>
                <c:pt idx="0">
                  <c:v>Bin</c:v>
                </c:pt>
                <c:pt idx="1">
                  <c:v>-25</c:v>
                </c:pt>
                <c:pt idx="2">
                  <c:v>-20</c:v>
                </c:pt>
                <c:pt idx="3">
                  <c:v>-15</c:v>
                </c:pt>
                <c:pt idx="4">
                  <c:v>-10</c:v>
                </c:pt>
                <c:pt idx="5">
                  <c:v>-5</c:v>
                </c:pt>
                <c:pt idx="6">
                  <c:v>0</c:v>
                </c:pt>
                <c:pt idx="7">
                  <c:v>5</c:v>
                </c:pt>
                <c:pt idx="8">
                  <c:v>10</c:v>
                </c:pt>
                <c:pt idx="9">
                  <c:v>15</c:v>
                </c:pt>
                <c:pt idx="10">
                  <c:v>20</c:v>
                </c:pt>
                <c:pt idx="11">
                  <c:v>25</c:v>
                </c:pt>
              </c:strCache>
            </c:strRef>
          </c:cat>
          <c:val>
            <c:numRef>
              <c:f>'Remaining Variables'!$Z$184:$Z$195</c:f>
              <c:numCache>
                <c:formatCode>General</c:formatCode>
                <c:ptCount val="12"/>
              </c:numCache>
            </c:numRef>
          </c:val>
          <c:smooth val="0"/>
          <c:extLst>
            <c:ext xmlns:c16="http://schemas.microsoft.com/office/drawing/2014/chart" uri="{C3380CC4-5D6E-409C-BE32-E72D297353CC}">
              <c16:uniqueId val="{00000002-4E2C-FF4B-9548-A66C19F6A818}"/>
            </c:ext>
          </c:extLst>
        </c:ser>
        <c:dLbls>
          <c:showLegendKey val="0"/>
          <c:showVal val="0"/>
          <c:showCatName val="0"/>
          <c:showSerName val="0"/>
          <c:showPercent val="0"/>
          <c:showBubbleSize val="0"/>
        </c:dLbls>
        <c:marker val="1"/>
        <c:smooth val="0"/>
        <c:axId val="738018384"/>
        <c:axId val="738016736"/>
      </c:lineChart>
      <c:catAx>
        <c:axId val="733916320"/>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33917968"/>
        <c:crosses val="autoZero"/>
        <c:auto val="1"/>
        <c:lblAlgn val="ctr"/>
        <c:lblOffset val="100"/>
        <c:noMultiLvlLbl val="0"/>
      </c:catAx>
      <c:valAx>
        <c:axId val="73391796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33916320"/>
        <c:crosses val="autoZero"/>
        <c:crossBetween val="between"/>
      </c:valAx>
      <c:valAx>
        <c:axId val="738016736"/>
        <c:scaling>
          <c:orientation val="minMax"/>
        </c:scaling>
        <c:delete val="0"/>
        <c:axPos val="r"/>
        <c:numFmt formatCode="General" sourceLinked="1"/>
        <c:majorTickMark val="out"/>
        <c:minorTickMark val="none"/>
        <c:tickLblPos val="nextTo"/>
        <c:crossAx val="738018384"/>
        <c:crosses val="max"/>
        <c:crossBetween val="between"/>
      </c:valAx>
      <c:catAx>
        <c:axId val="738018384"/>
        <c:scaling>
          <c:orientation val="minMax"/>
        </c:scaling>
        <c:delete val="1"/>
        <c:axPos val="b"/>
        <c:numFmt formatCode="General" sourceLinked="1"/>
        <c:majorTickMark val="out"/>
        <c:minorTickMark val="none"/>
        <c:tickLblPos val="nextTo"/>
        <c:crossAx val="738016736"/>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'Remaining Variables'!$X$184:$X$195</c:f>
              <c:strCache>
                <c:ptCount val="12"/>
                <c:pt idx="0">
                  <c:v>Bin</c:v>
                </c:pt>
                <c:pt idx="1">
                  <c:v>-25</c:v>
                </c:pt>
                <c:pt idx="2">
                  <c:v>-20</c:v>
                </c:pt>
                <c:pt idx="3">
                  <c:v>-15</c:v>
                </c:pt>
                <c:pt idx="4">
                  <c:v>-10</c:v>
                </c:pt>
                <c:pt idx="5">
                  <c:v>-5</c:v>
                </c:pt>
                <c:pt idx="6">
                  <c:v>0</c:v>
                </c:pt>
                <c:pt idx="7">
                  <c:v>5</c:v>
                </c:pt>
                <c:pt idx="8">
                  <c:v>10</c:v>
                </c:pt>
                <c:pt idx="9">
                  <c:v>15</c:v>
                </c:pt>
                <c:pt idx="10">
                  <c:v>20</c:v>
                </c:pt>
                <c:pt idx="11">
                  <c:v>25</c:v>
                </c:pt>
              </c:strCache>
            </c:strRef>
          </c:cat>
          <c:val>
            <c:numRef>
              <c:f>'Remaining Variables'!$Y$184:$Y$195</c:f>
              <c:numCache>
                <c:formatCode>General</c:formatCode>
                <c:ptCount val="12"/>
                <c:pt idx="0">
                  <c:v>0</c:v>
                </c:pt>
                <c:pt idx="1">
                  <c:v>0</c:v>
                </c:pt>
                <c:pt idx="2">
                  <c:v>0</c:v>
                </c:pt>
                <c:pt idx="3">
                  <c:v>1</c:v>
                </c:pt>
                <c:pt idx="4">
                  <c:v>4</c:v>
                </c:pt>
                <c:pt idx="5">
                  <c:v>5</c:v>
                </c:pt>
                <c:pt idx="6">
                  <c:v>4</c:v>
                </c:pt>
                <c:pt idx="7">
                  <c:v>6</c:v>
                </c:pt>
                <c:pt idx="8">
                  <c:v>2</c:v>
                </c:pt>
                <c:pt idx="9">
                  <c:v>4</c:v>
                </c:pt>
                <c:pt idx="10">
                  <c:v>1</c:v>
                </c:pt>
                <c:pt idx="11">
                  <c:v>1</c:v>
                </c:pt>
              </c:numCache>
            </c:numRef>
          </c:val>
          <c:extLst>
            <c:ext xmlns:c16="http://schemas.microsoft.com/office/drawing/2014/chart" uri="{C3380CC4-5D6E-409C-BE32-E72D297353CC}">
              <c16:uniqueId val="{00000001-7D81-B548-BE9F-7B3E6F2BC5E2}"/>
            </c:ext>
          </c:extLst>
        </c:ser>
        <c:dLbls>
          <c:showLegendKey val="0"/>
          <c:showVal val="0"/>
          <c:showCatName val="0"/>
          <c:showSerName val="0"/>
          <c:showPercent val="0"/>
          <c:showBubbleSize val="0"/>
        </c:dLbls>
        <c:gapWidth val="150"/>
        <c:axId val="767871280"/>
        <c:axId val="767872960"/>
      </c:barChart>
      <c:lineChart>
        <c:grouping val="standard"/>
        <c:varyColors val="0"/>
        <c:ser>
          <c:idx val="1"/>
          <c:order val="1"/>
          <c:tx>
            <c:v>Cumulative %</c:v>
          </c:tx>
          <c:cat>
            <c:strRef>
              <c:f>'Remaining Variables'!$X$184:$X$195</c:f>
              <c:strCache>
                <c:ptCount val="12"/>
                <c:pt idx="0">
                  <c:v>Bin</c:v>
                </c:pt>
                <c:pt idx="1">
                  <c:v>-25</c:v>
                </c:pt>
                <c:pt idx="2">
                  <c:v>-20</c:v>
                </c:pt>
                <c:pt idx="3">
                  <c:v>-15</c:v>
                </c:pt>
                <c:pt idx="4">
                  <c:v>-10</c:v>
                </c:pt>
                <c:pt idx="5">
                  <c:v>-5</c:v>
                </c:pt>
                <c:pt idx="6">
                  <c:v>0</c:v>
                </c:pt>
                <c:pt idx="7">
                  <c:v>5</c:v>
                </c:pt>
                <c:pt idx="8">
                  <c:v>10</c:v>
                </c:pt>
                <c:pt idx="9">
                  <c:v>15</c:v>
                </c:pt>
                <c:pt idx="10">
                  <c:v>20</c:v>
                </c:pt>
                <c:pt idx="11">
                  <c:v>25</c:v>
                </c:pt>
              </c:strCache>
            </c:strRef>
          </c:cat>
          <c:val>
            <c:numRef>
              <c:f>'Remaining Variables'!$Z$184:$Z$195</c:f>
              <c:numCache>
                <c:formatCode>General</c:formatCode>
                <c:ptCount val="12"/>
              </c:numCache>
            </c:numRef>
          </c:val>
          <c:smooth val="0"/>
          <c:extLst>
            <c:ext xmlns:c16="http://schemas.microsoft.com/office/drawing/2014/chart" uri="{C3380CC4-5D6E-409C-BE32-E72D297353CC}">
              <c16:uniqueId val="{00000002-7D81-B548-BE9F-7B3E6F2BC5E2}"/>
            </c:ext>
          </c:extLst>
        </c:ser>
        <c:dLbls>
          <c:showLegendKey val="0"/>
          <c:showVal val="0"/>
          <c:showCatName val="0"/>
          <c:showSerName val="0"/>
          <c:showPercent val="0"/>
          <c:showBubbleSize val="0"/>
        </c:dLbls>
        <c:marker val="1"/>
        <c:smooth val="0"/>
        <c:axId val="732640528"/>
        <c:axId val="732636576"/>
      </c:lineChart>
      <c:catAx>
        <c:axId val="767871280"/>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67872960"/>
        <c:crosses val="autoZero"/>
        <c:auto val="1"/>
        <c:lblAlgn val="ctr"/>
        <c:lblOffset val="100"/>
        <c:noMultiLvlLbl val="0"/>
      </c:catAx>
      <c:valAx>
        <c:axId val="76787296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67871280"/>
        <c:crosses val="autoZero"/>
        <c:crossBetween val="between"/>
      </c:valAx>
      <c:valAx>
        <c:axId val="732636576"/>
        <c:scaling>
          <c:orientation val="minMax"/>
        </c:scaling>
        <c:delete val="0"/>
        <c:axPos val="r"/>
        <c:numFmt formatCode="General" sourceLinked="1"/>
        <c:majorTickMark val="out"/>
        <c:minorTickMark val="none"/>
        <c:tickLblPos val="nextTo"/>
        <c:crossAx val="732640528"/>
        <c:crosses val="max"/>
        <c:crossBetween val="between"/>
      </c:valAx>
      <c:catAx>
        <c:axId val="732640528"/>
        <c:scaling>
          <c:orientation val="minMax"/>
        </c:scaling>
        <c:delete val="1"/>
        <c:axPos val="b"/>
        <c:numFmt formatCode="General" sourceLinked="1"/>
        <c:majorTickMark val="out"/>
        <c:minorTickMark val="none"/>
        <c:tickLblPos val="nextTo"/>
        <c:crossAx val="732636576"/>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Variables'!$Z$184:$Z$195</c:f>
              <c:numCache>
                <c:formatCode>General</c:formatCode>
                <c:ptCount val="12"/>
              </c:numCache>
            </c:numRef>
          </c:val>
          <c:extLst>
            <c:ext xmlns:c16="http://schemas.microsoft.com/office/drawing/2014/chart" uri="{C3380CC4-5D6E-409C-BE32-E72D297353CC}">
              <c16:uniqueId val="{00000001-FD69-3C46-BD46-2C59953B58FC}"/>
            </c:ext>
          </c:extLst>
        </c:ser>
        <c:dLbls>
          <c:showLegendKey val="0"/>
          <c:showVal val="0"/>
          <c:showCatName val="0"/>
          <c:showSerName val="0"/>
          <c:showPercent val="0"/>
          <c:showBubbleSize val="0"/>
        </c:dLbls>
        <c:gapWidth val="150"/>
        <c:axId val="730587248"/>
        <c:axId val="730588896"/>
      </c:barChart>
      <c:lineChart>
        <c:grouping val="standard"/>
        <c:varyColors val="0"/>
        <c:ser>
          <c:idx val="1"/>
          <c:order val="1"/>
          <c:tx>
            <c:v>Cumulative %</c:v>
          </c:tx>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Variables'!$AA$184:$AA$195</c:f>
              <c:numCache>
                <c:formatCode>0.00%</c:formatCode>
                <c:ptCount val="12"/>
              </c:numCache>
            </c:numRef>
          </c:val>
          <c:smooth val="0"/>
          <c:extLst>
            <c:ext xmlns:c16="http://schemas.microsoft.com/office/drawing/2014/chart" uri="{C3380CC4-5D6E-409C-BE32-E72D297353CC}">
              <c16:uniqueId val="{00000002-FD69-3C46-BD46-2C59953B58FC}"/>
            </c:ext>
          </c:extLst>
        </c:ser>
        <c:dLbls>
          <c:showLegendKey val="0"/>
          <c:showVal val="0"/>
          <c:showCatName val="0"/>
          <c:showSerName val="0"/>
          <c:showPercent val="0"/>
          <c:showBubbleSize val="0"/>
        </c:dLbls>
        <c:marker val="1"/>
        <c:smooth val="0"/>
        <c:axId val="769441952"/>
        <c:axId val="769440304"/>
      </c:lineChart>
      <c:catAx>
        <c:axId val="73058724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30588896"/>
        <c:crosses val="autoZero"/>
        <c:auto val="1"/>
        <c:lblAlgn val="ctr"/>
        <c:lblOffset val="100"/>
        <c:noMultiLvlLbl val="0"/>
      </c:catAx>
      <c:valAx>
        <c:axId val="73058889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30587248"/>
        <c:crosses val="autoZero"/>
        <c:crossBetween val="between"/>
      </c:valAx>
      <c:valAx>
        <c:axId val="769440304"/>
        <c:scaling>
          <c:orientation val="minMax"/>
        </c:scaling>
        <c:delete val="0"/>
        <c:axPos val="r"/>
        <c:numFmt formatCode="0.00%" sourceLinked="1"/>
        <c:majorTickMark val="out"/>
        <c:minorTickMark val="none"/>
        <c:tickLblPos val="nextTo"/>
        <c:crossAx val="769441952"/>
        <c:crosses val="max"/>
        <c:crossBetween val="between"/>
      </c:valAx>
      <c:catAx>
        <c:axId val="769441952"/>
        <c:scaling>
          <c:orientation val="minMax"/>
        </c:scaling>
        <c:delete val="1"/>
        <c:axPos val="b"/>
        <c:numFmt formatCode="General" sourceLinked="1"/>
        <c:majorTickMark val="out"/>
        <c:minorTickMark val="none"/>
        <c:tickLblPos val="nextTo"/>
        <c:crossAx val="769440304"/>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Variables'!$Z$184:$Z$195</c:f>
              <c:numCache>
                <c:formatCode>General</c:formatCode>
                <c:ptCount val="12"/>
              </c:numCache>
            </c:numRef>
          </c:val>
          <c:extLst>
            <c:ext xmlns:c16="http://schemas.microsoft.com/office/drawing/2014/chart" uri="{C3380CC4-5D6E-409C-BE32-E72D297353CC}">
              <c16:uniqueId val="{00000001-344E-0949-9244-9FA579EFE103}"/>
            </c:ext>
          </c:extLst>
        </c:ser>
        <c:dLbls>
          <c:showLegendKey val="0"/>
          <c:showVal val="0"/>
          <c:showCatName val="0"/>
          <c:showSerName val="0"/>
          <c:showPercent val="0"/>
          <c:showBubbleSize val="0"/>
        </c:dLbls>
        <c:gapWidth val="150"/>
        <c:axId val="707368992"/>
        <c:axId val="733502000"/>
      </c:barChart>
      <c:lineChart>
        <c:grouping val="standard"/>
        <c:varyColors val="0"/>
        <c:ser>
          <c:idx val="1"/>
          <c:order val="1"/>
          <c:tx>
            <c:v>Cumulative %</c:v>
          </c:tx>
          <c:cat>
            <c:strRef>
              <c:f>'Remaining Variables'!$Y$184:$Y$195</c:f>
              <c:strCache>
                <c:ptCount val="12"/>
                <c:pt idx="0">
                  <c:v>Frequency</c:v>
                </c:pt>
                <c:pt idx="1">
                  <c:v>0</c:v>
                </c:pt>
                <c:pt idx="2">
                  <c:v>0</c:v>
                </c:pt>
                <c:pt idx="3">
                  <c:v>1</c:v>
                </c:pt>
                <c:pt idx="4">
                  <c:v>4</c:v>
                </c:pt>
                <c:pt idx="5">
                  <c:v>5</c:v>
                </c:pt>
                <c:pt idx="6">
                  <c:v>4</c:v>
                </c:pt>
                <c:pt idx="7">
                  <c:v>6</c:v>
                </c:pt>
                <c:pt idx="8">
                  <c:v>2</c:v>
                </c:pt>
                <c:pt idx="9">
                  <c:v>4</c:v>
                </c:pt>
                <c:pt idx="10">
                  <c:v>1</c:v>
                </c:pt>
                <c:pt idx="11">
                  <c:v>1</c:v>
                </c:pt>
              </c:strCache>
            </c:strRef>
          </c:cat>
          <c:val>
            <c:numRef>
              <c:f>'Remaining Variables'!$AA$184:$AA$195</c:f>
              <c:numCache>
                <c:formatCode>0.00%</c:formatCode>
                <c:ptCount val="12"/>
              </c:numCache>
            </c:numRef>
          </c:val>
          <c:smooth val="0"/>
          <c:extLst>
            <c:ext xmlns:c16="http://schemas.microsoft.com/office/drawing/2014/chart" uri="{C3380CC4-5D6E-409C-BE32-E72D297353CC}">
              <c16:uniqueId val="{00000002-344E-0949-9244-9FA579EFE103}"/>
            </c:ext>
          </c:extLst>
        </c:ser>
        <c:dLbls>
          <c:showLegendKey val="0"/>
          <c:showVal val="0"/>
          <c:showCatName val="0"/>
          <c:showSerName val="0"/>
          <c:showPercent val="0"/>
          <c:showBubbleSize val="0"/>
        </c:dLbls>
        <c:marker val="1"/>
        <c:smooth val="0"/>
        <c:axId val="732197408"/>
        <c:axId val="732211408"/>
      </c:lineChart>
      <c:catAx>
        <c:axId val="707368992"/>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33502000"/>
        <c:crosses val="autoZero"/>
        <c:auto val="1"/>
        <c:lblAlgn val="ctr"/>
        <c:lblOffset val="100"/>
        <c:noMultiLvlLbl val="0"/>
      </c:catAx>
      <c:valAx>
        <c:axId val="73350200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07368992"/>
        <c:crosses val="autoZero"/>
        <c:crossBetween val="between"/>
      </c:valAx>
      <c:valAx>
        <c:axId val="732211408"/>
        <c:scaling>
          <c:orientation val="minMax"/>
        </c:scaling>
        <c:delete val="0"/>
        <c:axPos val="r"/>
        <c:numFmt formatCode="0.00%" sourceLinked="1"/>
        <c:majorTickMark val="out"/>
        <c:minorTickMark val="none"/>
        <c:tickLblPos val="nextTo"/>
        <c:crossAx val="732197408"/>
        <c:crosses val="max"/>
        <c:crossBetween val="between"/>
      </c:valAx>
      <c:catAx>
        <c:axId val="732197408"/>
        <c:scaling>
          <c:orientation val="minMax"/>
        </c:scaling>
        <c:delete val="1"/>
        <c:axPos val="b"/>
        <c:numFmt formatCode="General" sourceLinked="1"/>
        <c:majorTickMark val="out"/>
        <c:minorTickMark val="none"/>
        <c:tickLblPos val="nextTo"/>
        <c:crossAx val="732211408"/>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17</xdr:col>
      <xdr:colOff>368300</xdr:colOff>
      <xdr:row>166</xdr:row>
      <xdr:rowOff>165100</xdr:rowOff>
    </xdr:from>
    <xdr:to>
      <xdr:col>22</xdr:col>
      <xdr:colOff>812800</xdr:colOff>
      <xdr:row>181</xdr:row>
      <xdr:rowOff>50800</xdr:rowOff>
    </xdr:to>
    <xdr:graphicFrame macro="">
      <xdr:nvGraphicFramePr>
        <xdr:cNvPr id="5" name="Chart 4">
          <a:extLst>
            <a:ext uri="{FF2B5EF4-FFF2-40B4-BE49-F238E27FC236}">
              <a16:creationId xmlns:a16="http://schemas.microsoft.com/office/drawing/2014/main" id="{1C514610-E049-1D3B-9E23-77EEBF98D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406400</xdr:colOff>
      <xdr:row>182</xdr:row>
      <xdr:rowOff>50800</xdr:rowOff>
    </xdr:from>
    <xdr:to>
      <xdr:col>23</xdr:col>
      <xdr:colOff>25400</xdr:colOff>
      <xdr:row>196</xdr:row>
      <xdr:rowOff>127000</xdr:rowOff>
    </xdr:to>
    <xdr:graphicFrame macro="">
      <xdr:nvGraphicFramePr>
        <xdr:cNvPr id="4" name="Chart 3">
          <a:extLst>
            <a:ext uri="{FF2B5EF4-FFF2-40B4-BE49-F238E27FC236}">
              <a16:creationId xmlns:a16="http://schemas.microsoft.com/office/drawing/2014/main" id="{FBAC6DAC-346B-92F4-0F20-F3555C37B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787400</xdr:colOff>
      <xdr:row>10</xdr:row>
      <xdr:rowOff>152400</xdr:rowOff>
    </xdr:from>
    <xdr:to>
      <xdr:col>25</xdr:col>
      <xdr:colOff>787400</xdr:colOff>
      <xdr:row>20</xdr:row>
      <xdr:rowOff>152400</xdr:rowOff>
    </xdr:to>
    <xdr:graphicFrame macro="">
      <xdr:nvGraphicFramePr>
        <xdr:cNvPr id="9" name="Chart 8">
          <a:extLst>
            <a:ext uri="{FF2B5EF4-FFF2-40B4-BE49-F238E27FC236}">
              <a16:creationId xmlns:a16="http://schemas.microsoft.com/office/drawing/2014/main" id="{910EEF59-A1DE-EEB5-45CD-BD53FBFA1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685800</xdr:colOff>
      <xdr:row>6</xdr:row>
      <xdr:rowOff>101600</xdr:rowOff>
    </xdr:from>
    <xdr:to>
      <xdr:col>28</xdr:col>
      <xdr:colOff>685800</xdr:colOff>
      <xdr:row>16</xdr:row>
      <xdr:rowOff>101600</xdr:rowOff>
    </xdr:to>
    <xdr:graphicFrame macro="">
      <xdr:nvGraphicFramePr>
        <xdr:cNvPr id="10" name="Chart 9">
          <a:extLst>
            <a:ext uri="{FF2B5EF4-FFF2-40B4-BE49-F238E27FC236}">
              <a16:creationId xmlns:a16="http://schemas.microsoft.com/office/drawing/2014/main" id="{978306FF-5742-5FC7-5F25-C9820C383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800100</xdr:colOff>
      <xdr:row>167</xdr:row>
      <xdr:rowOff>0</xdr:rowOff>
    </xdr:from>
    <xdr:to>
      <xdr:col>28</xdr:col>
      <xdr:colOff>787400</xdr:colOff>
      <xdr:row>181</xdr:row>
      <xdr:rowOff>38100</xdr:rowOff>
    </xdr:to>
    <xdr:graphicFrame macro="">
      <xdr:nvGraphicFramePr>
        <xdr:cNvPr id="11" name="Chart 10">
          <a:extLst>
            <a:ext uri="{FF2B5EF4-FFF2-40B4-BE49-F238E27FC236}">
              <a16:creationId xmlns:a16="http://schemas.microsoft.com/office/drawing/2014/main" id="{E16E206B-6D59-820D-5695-24D40148E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165100</xdr:colOff>
      <xdr:row>8</xdr:row>
      <xdr:rowOff>63500</xdr:rowOff>
    </xdr:from>
    <xdr:to>
      <xdr:col>28</xdr:col>
      <xdr:colOff>165100</xdr:colOff>
      <xdr:row>18</xdr:row>
      <xdr:rowOff>63500</xdr:rowOff>
    </xdr:to>
    <xdr:graphicFrame macro="">
      <xdr:nvGraphicFramePr>
        <xdr:cNvPr id="2" name="Chart 1">
          <a:extLst>
            <a:ext uri="{FF2B5EF4-FFF2-40B4-BE49-F238E27FC236}">
              <a16:creationId xmlns:a16="http://schemas.microsoft.com/office/drawing/2014/main" id="{8520BE8A-7468-B686-F5DD-7F7CDCEBD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279400</xdr:colOff>
      <xdr:row>4</xdr:row>
      <xdr:rowOff>177800</xdr:rowOff>
    </xdr:from>
    <xdr:to>
      <xdr:col>25</xdr:col>
      <xdr:colOff>279400</xdr:colOff>
      <xdr:row>14</xdr:row>
      <xdr:rowOff>177800</xdr:rowOff>
    </xdr:to>
    <xdr:graphicFrame macro="">
      <xdr:nvGraphicFramePr>
        <xdr:cNvPr id="3" name="Chart 2">
          <a:extLst>
            <a:ext uri="{FF2B5EF4-FFF2-40B4-BE49-F238E27FC236}">
              <a16:creationId xmlns:a16="http://schemas.microsoft.com/office/drawing/2014/main" id="{34107EE2-7BCC-2E70-B6A0-404402AD8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533400</xdr:colOff>
      <xdr:row>8</xdr:row>
      <xdr:rowOff>139700</xdr:rowOff>
    </xdr:from>
    <xdr:to>
      <xdr:col>24</xdr:col>
      <xdr:colOff>533400</xdr:colOff>
      <xdr:row>18</xdr:row>
      <xdr:rowOff>139700</xdr:rowOff>
    </xdr:to>
    <xdr:graphicFrame macro="">
      <xdr:nvGraphicFramePr>
        <xdr:cNvPr id="6" name="Chart 5">
          <a:extLst>
            <a:ext uri="{FF2B5EF4-FFF2-40B4-BE49-F238E27FC236}">
              <a16:creationId xmlns:a16="http://schemas.microsoft.com/office/drawing/2014/main" id="{248EEC09-47D6-A488-1890-15896DA45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241300</xdr:colOff>
      <xdr:row>8</xdr:row>
      <xdr:rowOff>50800</xdr:rowOff>
    </xdr:from>
    <xdr:to>
      <xdr:col>27</xdr:col>
      <xdr:colOff>241300</xdr:colOff>
      <xdr:row>18</xdr:row>
      <xdr:rowOff>50800</xdr:rowOff>
    </xdr:to>
    <xdr:graphicFrame macro="">
      <xdr:nvGraphicFramePr>
        <xdr:cNvPr id="7" name="Chart 6">
          <a:extLst>
            <a:ext uri="{FF2B5EF4-FFF2-40B4-BE49-F238E27FC236}">
              <a16:creationId xmlns:a16="http://schemas.microsoft.com/office/drawing/2014/main" id="{640850C5-FF98-519E-FA49-A52FB8B35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228600</xdr:colOff>
      <xdr:row>9</xdr:row>
      <xdr:rowOff>127000</xdr:rowOff>
    </xdr:from>
    <xdr:to>
      <xdr:col>25</xdr:col>
      <xdr:colOff>228600</xdr:colOff>
      <xdr:row>19</xdr:row>
      <xdr:rowOff>127000</xdr:rowOff>
    </xdr:to>
    <xdr:graphicFrame macro="">
      <xdr:nvGraphicFramePr>
        <xdr:cNvPr id="8" name="Chart 7">
          <a:extLst>
            <a:ext uri="{FF2B5EF4-FFF2-40B4-BE49-F238E27FC236}">
              <a16:creationId xmlns:a16="http://schemas.microsoft.com/office/drawing/2014/main" id="{E457EF82-D386-ED45-DEBE-77B8A534B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266700</xdr:colOff>
      <xdr:row>13</xdr:row>
      <xdr:rowOff>88900</xdr:rowOff>
    </xdr:from>
    <xdr:to>
      <xdr:col>27</xdr:col>
      <xdr:colOff>266700</xdr:colOff>
      <xdr:row>23</xdr:row>
      <xdr:rowOff>88900</xdr:rowOff>
    </xdr:to>
    <xdr:graphicFrame macro="">
      <xdr:nvGraphicFramePr>
        <xdr:cNvPr id="12" name="Chart 11">
          <a:extLst>
            <a:ext uri="{FF2B5EF4-FFF2-40B4-BE49-F238E27FC236}">
              <a16:creationId xmlns:a16="http://schemas.microsoft.com/office/drawing/2014/main" id="{618DCD64-A02E-B692-C429-73CC51AEC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165100</xdr:colOff>
      <xdr:row>19</xdr:row>
      <xdr:rowOff>165100</xdr:rowOff>
    </xdr:from>
    <xdr:to>
      <xdr:col>28</xdr:col>
      <xdr:colOff>165100</xdr:colOff>
      <xdr:row>29</xdr:row>
      <xdr:rowOff>165100</xdr:rowOff>
    </xdr:to>
    <xdr:graphicFrame macro="">
      <xdr:nvGraphicFramePr>
        <xdr:cNvPr id="13" name="Chart 12">
          <a:extLst>
            <a:ext uri="{FF2B5EF4-FFF2-40B4-BE49-F238E27FC236}">
              <a16:creationId xmlns:a16="http://schemas.microsoft.com/office/drawing/2014/main" id="{C4AF1B1B-00E4-8233-15C1-68FC257FA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647700</xdr:colOff>
      <xdr:row>13</xdr:row>
      <xdr:rowOff>76200</xdr:rowOff>
    </xdr:from>
    <xdr:to>
      <xdr:col>23</xdr:col>
      <xdr:colOff>647700</xdr:colOff>
      <xdr:row>23</xdr:row>
      <xdr:rowOff>76200</xdr:rowOff>
    </xdr:to>
    <xdr:graphicFrame macro="">
      <xdr:nvGraphicFramePr>
        <xdr:cNvPr id="15" name="Chart 14">
          <a:extLst>
            <a:ext uri="{FF2B5EF4-FFF2-40B4-BE49-F238E27FC236}">
              <a16:creationId xmlns:a16="http://schemas.microsoft.com/office/drawing/2014/main" id="{6F79A353-2EEA-DFAB-9A33-03022D54F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469900</xdr:colOff>
      <xdr:row>9</xdr:row>
      <xdr:rowOff>114300</xdr:rowOff>
    </xdr:from>
    <xdr:to>
      <xdr:col>26</xdr:col>
      <xdr:colOff>469900</xdr:colOff>
      <xdr:row>19</xdr:row>
      <xdr:rowOff>114300</xdr:rowOff>
    </xdr:to>
    <xdr:graphicFrame macro="">
      <xdr:nvGraphicFramePr>
        <xdr:cNvPr id="16" name="Chart 15">
          <a:extLst>
            <a:ext uri="{FF2B5EF4-FFF2-40B4-BE49-F238E27FC236}">
              <a16:creationId xmlns:a16="http://schemas.microsoft.com/office/drawing/2014/main" id="{1ECF79D9-67F7-6DAA-526E-E460E675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558800</xdr:colOff>
      <xdr:row>16</xdr:row>
      <xdr:rowOff>114300</xdr:rowOff>
    </xdr:from>
    <xdr:to>
      <xdr:col>29</xdr:col>
      <xdr:colOff>558800</xdr:colOff>
      <xdr:row>26</xdr:row>
      <xdr:rowOff>114300</xdr:rowOff>
    </xdr:to>
    <xdr:graphicFrame macro="">
      <xdr:nvGraphicFramePr>
        <xdr:cNvPr id="17" name="Chart 16">
          <a:extLst>
            <a:ext uri="{FF2B5EF4-FFF2-40B4-BE49-F238E27FC236}">
              <a16:creationId xmlns:a16="http://schemas.microsoft.com/office/drawing/2014/main" id="{0AFA3EF8-5BFF-E0D5-052E-A8B319995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76200</xdr:colOff>
      <xdr:row>13</xdr:row>
      <xdr:rowOff>139700</xdr:rowOff>
    </xdr:from>
    <xdr:to>
      <xdr:col>27</xdr:col>
      <xdr:colOff>76200</xdr:colOff>
      <xdr:row>23</xdr:row>
      <xdr:rowOff>139700</xdr:rowOff>
    </xdr:to>
    <xdr:graphicFrame macro="">
      <xdr:nvGraphicFramePr>
        <xdr:cNvPr id="18" name="Chart 17">
          <a:extLst>
            <a:ext uri="{FF2B5EF4-FFF2-40B4-BE49-F238E27FC236}">
              <a16:creationId xmlns:a16="http://schemas.microsoft.com/office/drawing/2014/main" id="{AF4FF645-7026-E103-CC60-C5358D7E7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596900</xdr:colOff>
      <xdr:row>23</xdr:row>
      <xdr:rowOff>165100</xdr:rowOff>
    </xdr:from>
    <xdr:to>
      <xdr:col>23</xdr:col>
      <xdr:colOff>596900</xdr:colOff>
      <xdr:row>33</xdr:row>
      <xdr:rowOff>165100</xdr:rowOff>
    </xdr:to>
    <xdr:graphicFrame macro="">
      <xdr:nvGraphicFramePr>
        <xdr:cNvPr id="22" name="Chart 21">
          <a:extLst>
            <a:ext uri="{FF2B5EF4-FFF2-40B4-BE49-F238E27FC236}">
              <a16:creationId xmlns:a16="http://schemas.microsoft.com/office/drawing/2014/main" id="{B1F559E0-AFC0-F36C-E910-213E81840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nt Edens" refreshedDate="44691.671334606479" createdVersion="7" refreshedVersion="7" minRefreshableVersion="3" recordCount="196" xr:uid="{D08FA229-AC92-D746-B898-BC4B73655BE1}">
  <cacheSource type="worksheet">
    <worksheetSource name="Table3"/>
  </cacheSource>
  <cacheFields count="12">
    <cacheField name="Date" numFmtId="14">
      <sharedItems containsSemiMixedTypes="0" containsNonDate="0" containsDate="1" containsString="0" minDate="2006-01-01T00:00:00" maxDate="2022-04-02T00:00:00" count="196">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sharedItems>
    </cacheField>
    <cacheField name="Close" numFmtId="8">
      <sharedItems containsSemiMixedTypes="0" containsString="0" containsNumber="1" minValue="50" maxValue="183.89" count="192">
        <n v="57.54"/>
        <n v="57.65"/>
        <n v="59.22"/>
        <n v="58.61"/>
        <n v="60.22"/>
        <n v="59.92"/>
        <n v="62.55"/>
        <n v="64.66"/>
        <n v="64.94"/>
        <n v="67.400000000000006"/>
        <n v="65.91"/>
        <n v="66.02"/>
        <n v="66.8"/>
        <n v="62.93"/>
        <n v="60.26"/>
        <n v="64.22"/>
        <n v="63.27"/>
        <n v="61.62"/>
        <n v="60.5"/>
        <n v="61.79"/>
        <n v="65.7"/>
        <n v="65.17"/>
        <n v="67.739999999999995"/>
        <n v="66.7"/>
        <n v="63.14"/>
        <n v="61.96"/>
        <n v="64.87"/>
        <n v="67.09"/>
        <n v="66.739999999999995"/>
        <n v="64.34"/>
        <n v="68.47"/>
        <n v="70.430000000000007"/>
        <n v="69.28"/>
        <n v="61.34"/>
        <n v="58.58"/>
        <n v="59.83"/>
        <n v="57.69"/>
        <n v="50"/>
        <n v="52.6"/>
        <n v="52.36"/>
        <n v="55.16"/>
        <n v="56.8"/>
        <n v="60.89"/>
        <n v="60.44"/>
        <n v="59.05"/>
        <n v="62.84"/>
        <n v="64.41"/>
        <n v="62.86"/>
        <n v="63"/>
        <n v="65.2"/>
        <n v="64.3"/>
        <n v="58.3"/>
        <n v="59.06"/>
        <n v="58.09"/>
        <n v="57.02"/>
        <n v="63.74"/>
        <n v="61.55"/>
        <n v="61.85"/>
        <n v="59.77"/>
        <n v="61.44"/>
        <n v="59.25"/>
        <n v="65.72"/>
        <n v="67.290000000000006"/>
        <n v="66.52"/>
        <n v="64.790000000000006"/>
        <n v="65.8"/>
        <n v="63.69"/>
        <n v="64.39"/>
        <n v="64.72"/>
        <n v="65.58"/>
        <n v="65.08"/>
        <n v="65.959999999999994"/>
        <n v="65.099999999999994"/>
        <n v="62.43"/>
        <n v="67.56"/>
        <n v="69.22"/>
        <n v="67.430000000000007"/>
        <n v="68.91"/>
        <n v="70.819999999999993"/>
        <n v="69.73"/>
        <n v="70.099999999999994"/>
        <n v="73.92"/>
        <n v="76.11"/>
        <n v="81.53"/>
        <n v="85.23"/>
        <n v="84.18"/>
        <n v="85.86"/>
        <n v="93.5"/>
        <n v="86.41"/>
        <n v="86.69"/>
        <n v="92.61"/>
        <n v="94.66"/>
        <n v="91.59"/>
        <n v="88.47"/>
        <n v="92.12"/>
        <n v="98.23"/>
        <n v="101.29"/>
        <n v="101.46"/>
        <n v="104.62"/>
        <n v="100.09"/>
        <n v="103.73"/>
        <n v="106.59"/>
        <n v="107.78"/>
        <n v="108.25"/>
        <n v="104.57"/>
        <n v="100.14"/>
        <n v="102.51"/>
        <n v="100.6"/>
        <n v="99.2"/>
        <n v="97.46"/>
        <n v="100.21"/>
        <n v="93.98"/>
        <n v="93.35"/>
        <n v="101.03"/>
        <n v="101.24"/>
        <n v="102.72"/>
        <n v="104.44"/>
        <n v="105.21"/>
        <n v="108.2"/>
        <n v="112.08"/>
        <n v="112.69"/>
        <n v="121.3"/>
        <n v="125.23"/>
        <n v="119.34"/>
        <n v="118.13"/>
        <n v="115.99"/>
        <n v="111.3"/>
        <n v="115.21"/>
        <n v="113.25"/>
        <n v="122.21"/>
        <n v="124.55"/>
        <n v="123.47"/>
        <n v="128.25"/>
        <n v="132.29"/>
        <n v="132.72"/>
        <n v="132.37"/>
        <n v="130.01"/>
        <n v="139.41"/>
        <n v="139.33000000000001"/>
        <n v="139.72"/>
        <n v="138.19"/>
        <n v="129.88"/>
        <n v="128.15"/>
        <n v="126.49"/>
        <n v="119.62"/>
        <n v="121.34"/>
        <n v="132.52000000000001"/>
        <n v="134.69"/>
        <n v="138.16999999999999"/>
        <n v="139.99"/>
        <n v="146.9"/>
        <n v="129.05000000000001"/>
        <n v="133.08000000000001"/>
        <n v="136.63999999999999"/>
        <n v="139.79"/>
        <n v="141.19999999999999"/>
        <n v="131.15"/>
        <n v="139.28"/>
        <n v="130.22"/>
        <n v="128.36000000000001"/>
        <n v="129.38"/>
        <n v="132.04"/>
        <n v="137.49"/>
        <n v="145.87"/>
        <n v="148.87"/>
        <n v="134.47999999999999"/>
        <n v="131.13"/>
        <n v="150.04"/>
        <n v="148.75"/>
        <n v="140.63"/>
        <n v="145.76"/>
        <n v="153.41"/>
        <n v="148.88"/>
        <n v="137.11000000000001"/>
        <n v="144.68"/>
        <n v="157.38"/>
        <n v="163.13"/>
        <n v="158.46"/>
        <n v="164.35"/>
        <n v="162.72999999999999"/>
        <n v="169.25"/>
        <n v="164.74"/>
        <n v="172.2"/>
        <n v="173.13"/>
        <n v="161.5"/>
        <n v="162.88"/>
        <n v="155.93"/>
        <n v="171.07"/>
        <n v="172.29"/>
        <n v="164.57"/>
        <n v="177.23"/>
        <n v="183.89"/>
      </sharedItems>
    </cacheField>
    <cacheField name="Diabetes" numFmtId="3">
      <sharedItems containsSemiMixedTypes="0" containsString="0" containsNumber="1" containsInteger="1" minValue="1426" maxValue="2113"/>
    </cacheField>
    <cacheField name="Dementia Fatalities" numFmtId="3">
      <sharedItems containsSemiMixedTypes="0" containsString="0" containsNumber="1" containsInteger="1" minValue="12619" maxValue="25276"/>
    </cacheField>
    <cacheField name="J&amp;J Close lagged by 1" numFmtId="0">
      <sharedItems containsSemiMixedTypes="0" containsString="0" containsNumber="1" minValue="50" maxValue="177.23"/>
    </cacheField>
    <cacheField name="Obesity Adult Rate of 100" numFmtId="165">
      <sharedItems containsSemiMixedTypes="0" containsString="0" containsNumber="1" minValue="33.700000000000003" maxValue="42.4"/>
    </cacheField>
    <cacheField name="Motor Vehicle Crashes (Injury Only)" numFmtId="0">
      <sharedItems containsSemiMixedTypes="0" containsString="0" containsNumber="1" containsInteger="1" minValue="77292" maxValue="195281"/>
    </cacheField>
    <cacheField name="Observed Values" numFmtId="0">
      <sharedItems containsSemiMixedTypes="0" containsString="0" containsNumber="1" minValue="45.75307040000002" maxValue="183.89"/>
    </cacheField>
    <cacheField name="Predicted Values" numFmtId="0">
      <sharedItems containsSemiMixedTypes="0" containsString="0" containsNumber="1" minValue="45.75307040000002" maxValue="156.49519489999997"/>
    </cacheField>
    <cacheField name="Residual" numFmtId="2">
      <sharedItems containsSemiMixedTypes="0" containsString="0" containsNumber="1" minValue="-1.5963383000000135" maxValue="37.474429699999973"/>
    </cacheField>
    <cacheField name="MAPE" numFmtId="10">
      <sharedItems containsSemiMixedTypes="0" containsString="0" containsNumber="1" minValue="0" maxValue="0.21144518253117403"/>
    </cacheField>
    <cacheField name="MAE" numFmtId="2">
      <sharedItems containsSemiMixedTypes="0" containsString="0" containsNumber="1" minValue="0" maxValue="37.4744296999999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n v="1426"/>
    <n v="12619"/>
    <n v="60.1"/>
    <n v="34.299999999999997"/>
    <n v="147436"/>
    <n v="54.594420399999997"/>
    <n v="54.594420399999997"/>
    <n v="0"/>
    <n v="0"/>
    <n v="0"/>
  </r>
  <r>
    <x v="1"/>
    <x v="1"/>
    <n v="1426"/>
    <n v="12619"/>
    <n v="57.54"/>
    <n v="34.299999999999997"/>
    <n v="133891"/>
    <n v="52.540250800000003"/>
    <n v="52.540250800000003"/>
    <n v="0"/>
    <n v="0"/>
    <n v="0"/>
  </r>
  <r>
    <x v="2"/>
    <x v="2"/>
    <n v="1426"/>
    <n v="12619"/>
    <n v="57.65"/>
    <n v="34.299999999999997"/>
    <n v="140562"/>
    <n v="52.628515900000004"/>
    <n v="52.628515900000004"/>
    <n v="0"/>
    <n v="0"/>
    <n v="0"/>
  </r>
  <r>
    <x v="3"/>
    <x v="3"/>
    <n v="1426"/>
    <n v="12619"/>
    <n v="59.22"/>
    <n v="34.299999999999997"/>
    <n v="142391"/>
    <n v="53.888299599999989"/>
    <n v="53.888299599999989"/>
    <n v="0"/>
    <n v="0"/>
    <n v="0"/>
  </r>
  <r>
    <x v="4"/>
    <x v="4"/>
    <n v="1426"/>
    <n v="12619"/>
    <n v="58.61"/>
    <n v="34.299999999999997"/>
    <n v="148030"/>
    <n v="53.398829499999998"/>
    <n v="53.398829499999998"/>
    <n v="0"/>
    <n v="0"/>
    <n v="0"/>
  </r>
  <r>
    <x v="5"/>
    <x v="5"/>
    <n v="1426"/>
    <n v="12619"/>
    <n v="60.22"/>
    <n v="34.299999999999997"/>
    <n v="144548"/>
    <n v="54.690709599999998"/>
    <n v="54.690709599999998"/>
    <n v="0"/>
    <n v="0"/>
    <n v="0"/>
  </r>
  <r>
    <x v="6"/>
    <x v="6"/>
    <n v="1426"/>
    <n v="12619"/>
    <n v="59.92"/>
    <n v="34.299999999999997"/>
    <n v="138235"/>
    <n v="54.449986599999995"/>
    <n v="54.449986599999995"/>
    <n v="0"/>
    <n v="0"/>
    <n v="0"/>
  </r>
  <r>
    <x v="7"/>
    <x v="7"/>
    <n v="1426"/>
    <n v="12619"/>
    <n v="62.55"/>
    <n v="34.299999999999997"/>
    <n v="142457"/>
    <n v="56.560324899999991"/>
    <n v="56.560324899999991"/>
    <n v="0"/>
    <n v="0"/>
    <n v="0"/>
  </r>
  <r>
    <x v="8"/>
    <x v="8"/>
    <n v="1426"/>
    <n v="12619"/>
    <n v="64.66"/>
    <n v="34.299999999999997"/>
    <n v="142256"/>
    <n v="58.253409999999995"/>
    <n v="58.253409999999995"/>
    <n v="0"/>
    <n v="0"/>
    <n v="0"/>
  </r>
  <r>
    <x v="9"/>
    <x v="9"/>
    <n v="1426"/>
    <n v="12619"/>
    <n v="64.94"/>
    <n v="34.299999999999997"/>
    <n v="165041"/>
    <n v="58.478084799999998"/>
    <n v="58.478084799999998"/>
    <n v="0"/>
    <n v="0"/>
    <n v="0"/>
  </r>
  <r>
    <x v="10"/>
    <x v="10"/>
    <n v="1426"/>
    <n v="12619"/>
    <n v="67.400000000000006"/>
    <n v="34.299999999999997"/>
    <n v="150059"/>
    <n v="60.452013400000006"/>
    <n v="60.452013400000006"/>
    <n v="0"/>
    <n v="0"/>
    <n v="0"/>
  </r>
  <r>
    <x v="11"/>
    <x v="11"/>
    <n v="1426"/>
    <n v="12619"/>
    <n v="65.91"/>
    <n v="34.299999999999997"/>
    <n v="151016"/>
    <n v="59.256422499999992"/>
    <n v="59.256422499999992"/>
    <n v="0"/>
    <n v="0"/>
    <n v="0"/>
  </r>
  <r>
    <x v="12"/>
    <x v="12"/>
    <n v="1439"/>
    <n v="13004"/>
    <n v="66.02"/>
    <n v="33.700000000000003"/>
    <n v="136173"/>
    <n v="58.58706759999999"/>
    <n v="58.58706759999999"/>
    <n v="0"/>
    <n v="0"/>
    <n v="0"/>
  </r>
  <r>
    <x v="13"/>
    <x v="13"/>
    <n v="1439"/>
    <n v="13004"/>
    <n v="66.8"/>
    <n v="33.700000000000003"/>
    <n v="134597"/>
    <n v="59.212947399999997"/>
    <n v="59.212947399999997"/>
    <n v="0"/>
    <n v="0"/>
    <n v="0"/>
  </r>
  <r>
    <x v="14"/>
    <x v="14"/>
    <n v="1439"/>
    <n v="13004"/>
    <n v="62.93"/>
    <n v="33.700000000000003"/>
    <n v="142221"/>
    <n v="56.107620699999991"/>
    <n v="56.107620699999991"/>
    <n v="0"/>
    <n v="0"/>
    <n v="0"/>
  </r>
  <r>
    <x v="15"/>
    <x v="15"/>
    <n v="1439"/>
    <n v="13004"/>
    <n v="60.26"/>
    <n v="33.700000000000003"/>
    <n v="137741"/>
    <n v="53.965185999999996"/>
    <n v="53.965185999999996"/>
    <n v="0"/>
    <n v="0"/>
    <n v="0"/>
  </r>
  <r>
    <x v="16"/>
    <x v="16"/>
    <n v="1439"/>
    <n v="13004"/>
    <n v="64.22"/>
    <n v="33.700000000000003"/>
    <n v="148614"/>
    <n v="57.142729600000003"/>
    <n v="57.142729600000003"/>
    <n v="0"/>
    <n v="0"/>
    <n v="0"/>
  </r>
  <r>
    <x v="17"/>
    <x v="17"/>
    <n v="1439"/>
    <n v="13004"/>
    <n v="63.27"/>
    <n v="33.700000000000003"/>
    <n v="148120"/>
    <n v="56.380440099999994"/>
    <n v="56.380440099999994"/>
    <n v="0"/>
    <n v="0"/>
    <n v="0"/>
  </r>
  <r>
    <x v="18"/>
    <x v="18"/>
    <n v="1439"/>
    <n v="13004"/>
    <n v="61.62"/>
    <n v="33.700000000000003"/>
    <n v="141933"/>
    <n v="55.056463600000008"/>
    <n v="55.056463600000008"/>
    <n v="0"/>
    <n v="0"/>
    <n v="0"/>
  </r>
  <r>
    <x v="19"/>
    <x v="19"/>
    <n v="1439"/>
    <n v="13004"/>
    <n v="60.5"/>
    <n v="33.700000000000003"/>
    <n v="140750"/>
    <n v="54.157764399999998"/>
    <n v="54.157764399999998"/>
    <n v="0"/>
    <n v="0"/>
    <n v="0"/>
  </r>
  <r>
    <x v="20"/>
    <x v="20"/>
    <n v="1439"/>
    <n v="13004"/>
    <n v="61.79"/>
    <n v="33.700000000000003"/>
    <n v="138291"/>
    <n v="55.192873300000009"/>
    <n v="55.192873300000009"/>
    <n v="0"/>
    <n v="0"/>
    <n v="0"/>
  </r>
  <r>
    <x v="21"/>
    <x v="21"/>
    <n v="1439"/>
    <n v="13004"/>
    <n v="65.7"/>
    <n v="33.700000000000003"/>
    <n v="153732"/>
    <n v="58.330296400000016"/>
    <n v="58.330296400000016"/>
    <n v="0"/>
    <n v="0"/>
    <n v="0"/>
  </r>
  <r>
    <x v="22"/>
    <x v="22"/>
    <n v="1439"/>
    <n v="13004"/>
    <n v="65.17"/>
    <n v="33.700000000000003"/>
    <n v="144637"/>
    <n v="57.905019100000011"/>
    <n v="57.905019100000011"/>
    <n v="0"/>
    <n v="0"/>
    <n v="0"/>
  </r>
  <r>
    <x v="23"/>
    <x v="23"/>
    <n v="1439"/>
    <n v="13004"/>
    <n v="67.739999999999995"/>
    <n v="33.700000000000003"/>
    <n v="144495"/>
    <n v="59.967212800000006"/>
    <n v="59.967212800000006"/>
    <n v="0"/>
    <n v="0"/>
    <n v="0"/>
  </r>
  <r>
    <x v="24"/>
    <x v="24"/>
    <n v="1554"/>
    <n v="14913"/>
    <n v="66.7"/>
    <n v="33.700000000000003"/>
    <n v="135726"/>
    <n v="59.174906800000009"/>
    <n v="59.174906800000009"/>
    <n v="0"/>
    <n v="0"/>
    <n v="0"/>
  </r>
  <r>
    <x v="25"/>
    <x v="25"/>
    <n v="1554"/>
    <n v="14913"/>
    <n v="63.14"/>
    <n v="33.700000000000003"/>
    <n v="141095"/>
    <n v="56.318327200000006"/>
    <n v="56.318327200000006"/>
    <n v="0"/>
    <n v="0"/>
    <n v="0"/>
  </r>
  <r>
    <x v="26"/>
    <x v="26"/>
    <n v="1554"/>
    <n v="14913"/>
    <n v="61.96"/>
    <n v="33.700000000000003"/>
    <n v="132145"/>
    <n v="55.37148340000001"/>
    <n v="55.37148340000001"/>
    <n v="0"/>
    <n v="0"/>
    <n v="0"/>
  </r>
  <r>
    <x v="27"/>
    <x v="27"/>
    <n v="1554"/>
    <n v="14913"/>
    <n v="64.87"/>
    <n v="33.700000000000003"/>
    <n v="134915"/>
    <n v="57.706496500000007"/>
    <n v="57.706496500000007"/>
    <n v="0"/>
    <n v="0"/>
    <n v="0"/>
  </r>
  <r>
    <x v="28"/>
    <x v="28"/>
    <n v="1554"/>
    <n v="14913"/>
    <n v="67.09"/>
    <n v="33.700000000000003"/>
    <n v="148460"/>
    <n v="59.487846700000013"/>
    <n v="59.487846700000013"/>
    <n v="0"/>
    <n v="0"/>
    <n v="0"/>
  </r>
  <r>
    <x v="29"/>
    <x v="29"/>
    <n v="1554"/>
    <n v="14913"/>
    <n v="66.739999999999995"/>
    <n v="33.700000000000003"/>
    <n v="137213"/>
    <n v="59.20700320000001"/>
    <n v="59.20700320000001"/>
    <n v="0"/>
    <n v="0"/>
    <n v="0"/>
  </r>
  <r>
    <x v="30"/>
    <x v="30"/>
    <n v="1554"/>
    <n v="14913"/>
    <n v="64.34"/>
    <n v="33.700000000000003"/>
    <n v="127895"/>
    <n v="57.281219200000017"/>
    <n v="57.281219200000017"/>
    <n v="0"/>
    <n v="0"/>
    <n v="0"/>
  </r>
  <r>
    <x v="31"/>
    <x v="31"/>
    <n v="1554"/>
    <n v="14913"/>
    <n v="68.47"/>
    <n v="33.700000000000003"/>
    <n v="130011"/>
    <n v="60.595172499999997"/>
    <n v="60.595172499999997"/>
    <n v="0"/>
    <n v="0"/>
    <n v="0"/>
  </r>
  <r>
    <x v="32"/>
    <x v="32"/>
    <n v="1554"/>
    <n v="14913"/>
    <n v="70.430000000000007"/>
    <n v="33.700000000000003"/>
    <n v="131247"/>
    <n v="62.167896100000014"/>
    <n v="62.167896100000014"/>
    <n v="0"/>
    <n v="0"/>
    <n v="0"/>
  </r>
  <r>
    <x v="33"/>
    <x v="33"/>
    <n v="1554"/>
    <n v="14913"/>
    <n v="69.28"/>
    <n v="33.700000000000003"/>
    <n v="137223"/>
    <n v="61.245124600000004"/>
    <n v="61.245124600000004"/>
    <n v="0"/>
    <n v="0"/>
    <n v="0"/>
  </r>
  <r>
    <x v="34"/>
    <x v="34"/>
    <n v="1554"/>
    <n v="14913"/>
    <n v="61.34"/>
    <n v="33.700000000000003"/>
    <n v="134368"/>
    <n v="54.873989200000018"/>
    <n v="54.873989200000018"/>
    <n v="0"/>
    <n v="0"/>
    <n v="0"/>
  </r>
  <r>
    <x v="35"/>
    <x v="35"/>
    <n v="1554"/>
    <n v="14913"/>
    <n v="58.58"/>
    <n v="33.700000000000003"/>
    <n v="140121"/>
    <n v="52.659337600000008"/>
    <n v="52.659337600000008"/>
    <n v="0"/>
    <n v="0"/>
    <n v="0"/>
  </r>
  <r>
    <x v="36"/>
    <x v="36"/>
    <n v="1708"/>
    <n v="14794"/>
    <n v="59.83"/>
    <n v="35.700000000000003"/>
    <n v="132626"/>
    <n v="53.640760700000008"/>
    <n v="53.640760700000008"/>
    <n v="0"/>
    <n v="0"/>
    <n v="0"/>
  </r>
  <r>
    <x v="37"/>
    <x v="37"/>
    <n v="1708"/>
    <n v="14794"/>
    <n v="57.69"/>
    <n v="35.700000000000003"/>
    <n v="109225"/>
    <n v="51.923603300000003"/>
    <n v="51.923603300000003"/>
    <n v="0"/>
    <n v="0"/>
    <n v="0"/>
  </r>
  <r>
    <x v="38"/>
    <x v="38"/>
    <n v="1708"/>
    <n v="14794"/>
    <n v="50"/>
    <n v="35.700000000000003"/>
    <n v="128921"/>
    <n v="45.75307040000002"/>
    <n v="45.75307040000002"/>
    <n v="0"/>
    <n v="0"/>
    <n v="0"/>
  </r>
  <r>
    <x v="39"/>
    <x v="39"/>
    <n v="1708"/>
    <n v="14794"/>
    <n v="52.6"/>
    <n v="35.700000000000003"/>
    <n v="122714"/>
    <n v="47.839336400000015"/>
    <n v="47.839336400000015"/>
    <n v="0"/>
    <n v="0"/>
    <n v="0"/>
  </r>
  <r>
    <x v="40"/>
    <x v="40"/>
    <n v="1708"/>
    <n v="14794"/>
    <n v="52.36"/>
    <n v="35.700000000000003"/>
    <n v="139405"/>
    <n v="47.646758000000013"/>
    <n v="47.646758000000013"/>
    <n v="0"/>
    <n v="0"/>
    <n v="0"/>
  </r>
  <r>
    <x v="41"/>
    <x v="41"/>
    <n v="1708"/>
    <n v="14794"/>
    <n v="55.16"/>
    <n v="35.700000000000003"/>
    <n v="124743"/>
    <n v="49.893506000000009"/>
    <n v="49.893506000000009"/>
    <n v="0"/>
    <n v="0"/>
    <n v="0"/>
  </r>
  <r>
    <x v="42"/>
    <x v="42"/>
    <n v="1708"/>
    <n v="14794"/>
    <n v="56.8"/>
    <n v="35.700000000000003"/>
    <n v="131670"/>
    <n v="51.20945840000001"/>
    <n v="51.20945840000001"/>
    <n v="0"/>
    <n v="0"/>
    <n v="0"/>
  </r>
  <r>
    <x v="43"/>
    <x v="43"/>
    <n v="1708"/>
    <n v="14794"/>
    <n v="60.89"/>
    <n v="35.700000000000003"/>
    <n v="127292"/>
    <n v="54.491315300000004"/>
    <n v="54.491315300000004"/>
    <n v="0"/>
    <n v="0"/>
    <n v="0"/>
  </r>
  <r>
    <x v="44"/>
    <x v="42"/>
    <n v="1708"/>
    <n v="14794"/>
    <n v="60.44"/>
    <n v="35.700000000000003"/>
    <n v="122371"/>
    <n v="54.1302308"/>
    <n v="54.1302308"/>
    <n v="0"/>
    <n v="0"/>
    <n v="0"/>
  </r>
  <r>
    <x v="45"/>
    <x v="44"/>
    <n v="1708"/>
    <n v="14794"/>
    <n v="60.89"/>
    <n v="35.700000000000003"/>
    <n v="131126"/>
    <n v="54.491315300000004"/>
    <n v="54.491315300000004"/>
    <n v="0"/>
    <n v="0"/>
    <n v="0"/>
  </r>
  <r>
    <x v="46"/>
    <x v="45"/>
    <n v="1708"/>
    <n v="14794"/>
    <n v="59.05"/>
    <n v="35.700000000000003"/>
    <n v="116484"/>
    <n v="53.014880900000016"/>
    <n v="53.014880900000016"/>
    <n v="0"/>
    <n v="0"/>
    <n v="0"/>
  </r>
  <r>
    <x v="47"/>
    <x v="46"/>
    <n v="1708"/>
    <n v="14794"/>
    <n v="62.84"/>
    <n v="35.700000000000003"/>
    <n v="130497"/>
    <n v="56.056014800000021"/>
    <n v="56.056014800000021"/>
    <n v="0"/>
    <n v="0"/>
    <n v="0"/>
  </r>
  <r>
    <x v="48"/>
    <x v="47"/>
    <n v="1748"/>
    <n v="16364"/>
    <n v="64.41"/>
    <n v="35.700000000000003"/>
    <n v="124049"/>
    <n v="58.454460500000003"/>
    <n v="58.454460500000003"/>
    <n v="0"/>
    <n v="0"/>
    <n v="0"/>
  </r>
  <r>
    <x v="49"/>
    <x v="48"/>
    <n v="1748"/>
    <n v="16364"/>
    <n v="62.86"/>
    <n v="35.700000000000003"/>
    <n v="111984"/>
    <n v="57.210725000000004"/>
    <n v="57.210725000000004"/>
    <n v="0"/>
    <n v="0"/>
    <n v="0"/>
  </r>
  <r>
    <x v="50"/>
    <x v="49"/>
    <n v="1748"/>
    <n v="16364"/>
    <n v="63"/>
    <n v="35.700000000000003"/>
    <n v="116145"/>
    <n v="57.323062400000005"/>
    <n v="57.323062400000005"/>
    <n v="0"/>
    <n v="0"/>
    <n v="0"/>
  </r>
  <r>
    <x v="51"/>
    <x v="50"/>
    <n v="1748"/>
    <n v="16364"/>
    <n v="65.2"/>
    <n v="35.700000000000003"/>
    <n v="119866"/>
    <n v="59.08836440000001"/>
    <n v="59.08836440000001"/>
    <n v="0"/>
    <n v="0"/>
    <n v="0"/>
  </r>
  <r>
    <x v="52"/>
    <x v="51"/>
    <n v="1748"/>
    <n v="16364"/>
    <n v="64.3"/>
    <n v="35.700000000000003"/>
    <n v="135397"/>
    <n v="58.366195400000002"/>
    <n v="58.366195400000002"/>
    <n v="0"/>
    <n v="0"/>
    <n v="0"/>
  </r>
  <r>
    <x v="53"/>
    <x v="52"/>
    <n v="1748"/>
    <n v="16364"/>
    <n v="58.3"/>
    <n v="35.700000000000003"/>
    <n v="130137"/>
    <n v="53.551735400000005"/>
    <n v="53.551735400000005"/>
    <n v="0"/>
    <n v="0"/>
    <n v="0"/>
  </r>
  <r>
    <x v="54"/>
    <x v="53"/>
    <n v="1748"/>
    <n v="16364"/>
    <n v="59.06"/>
    <n v="35.700000000000003"/>
    <n v="127735"/>
    <n v="54.161567000000012"/>
    <n v="54.161567000000012"/>
    <n v="0"/>
    <n v="0"/>
    <n v="0"/>
  </r>
  <r>
    <x v="55"/>
    <x v="54"/>
    <n v="1748"/>
    <n v="16364"/>
    <n v="58.09"/>
    <n v="35.700000000000003"/>
    <n v="141285"/>
    <n v="53.383229300000018"/>
    <n v="53.383229300000018"/>
    <n v="0"/>
    <n v="0"/>
    <n v="0"/>
  </r>
  <r>
    <x v="56"/>
    <x v="25"/>
    <n v="1748"/>
    <n v="16364"/>
    <n v="57.02"/>
    <n v="35.700000000000003"/>
    <n v="133896"/>
    <n v="52.524650600000008"/>
    <n v="52.524650600000008"/>
    <n v="0"/>
    <n v="0"/>
    <n v="0"/>
  </r>
  <r>
    <x v="57"/>
    <x v="55"/>
    <n v="1748"/>
    <n v="16364"/>
    <n v="61.96"/>
    <n v="35.700000000000003"/>
    <n v="144721"/>
    <n v="56.48855600000001"/>
    <n v="56.48855600000001"/>
    <n v="0"/>
    <n v="0"/>
    <n v="0"/>
  </r>
  <r>
    <x v="58"/>
    <x v="56"/>
    <n v="1748"/>
    <n v="16364"/>
    <n v="63.74"/>
    <n v="35.700000000000003"/>
    <n v="122653"/>
    <n v="57.916845800000011"/>
    <n v="57.916845800000011"/>
    <n v="0"/>
    <n v="0"/>
    <n v="0"/>
  </r>
  <r>
    <x v="59"/>
    <x v="57"/>
    <n v="1748"/>
    <n v="16364"/>
    <n v="61.55"/>
    <n v="35.700000000000003"/>
    <n v="134236"/>
    <n v="56.159567900000006"/>
    <n v="56.159567900000006"/>
    <n v="0"/>
    <n v="0"/>
    <n v="0"/>
  </r>
  <r>
    <x v="60"/>
    <x v="58"/>
    <n v="1716"/>
    <n v="17740"/>
    <n v="61.85"/>
    <n v="34.9"/>
    <n v="128792"/>
    <n v="57.458220500000003"/>
    <n v="57.458220500000003"/>
    <n v="0"/>
    <n v="0"/>
    <n v="0"/>
  </r>
  <r>
    <x v="61"/>
    <x v="59"/>
    <n v="1716"/>
    <n v="17740"/>
    <n v="59.77"/>
    <n v="34.9"/>
    <n v="124331"/>
    <n v="55.789207699999999"/>
    <n v="55.789207699999999"/>
    <n v="0"/>
    <n v="0"/>
    <n v="0"/>
  </r>
  <r>
    <x v="62"/>
    <x v="60"/>
    <n v="1716"/>
    <n v="17740"/>
    <n v="61.44"/>
    <n v="34.9"/>
    <n v="119897"/>
    <n v="57.129232399999999"/>
    <n v="57.129232399999999"/>
    <n v="0"/>
    <n v="0"/>
    <n v="0"/>
  </r>
  <r>
    <x v="63"/>
    <x v="61"/>
    <n v="1716"/>
    <n v="17740"/>
    <n v="59.25"/>
    <n v="34.9"/>
    <n v="118979"/>
    <n v="55.371954499999994"/>
    <n v="55.371954499999994"/>
    <n v="0"/>
    <n v="0"/>
    <n v="0"/>
  </r>
  <r>
    <x v="64"/>
    <x v="62"/>
    <n v="1716"/>
    <n v="17740"/>
    <n v="65.72"/>
    <n v="34.9"/>
    <n v="130124"/>
    <n v="60.563547199999995"/>
    <n v="60.563547199999995"/>
    <n v="0"/>
    <n v="0"/>
    <n v="0"/>
  </r>
  <r>
    <x v="65"/>
    <x v="63"/>
    <n v="1716"/>
    <n v="17740"/>
    <n v="67.290000000000006"/>
    <n v="34.9"/>
    <n v="124572"/>
    <n v="61.823330900000009"/>
    <n v="61.823330900000009"/>
    <n v="0"/>
    <n v="0"/>
    <n v="0"/>
  </r>
  <r>
    <x v="66"/>
    <x v="64"/>
    <n v="1716"/>
    <n v="17740"/>
    <n v="66.52"/>
    <n v="34.9"/>
    <n v="118613"/>
    <n v="61.205475200000002"/>
    <n v="61.205475200000002"/>
    <n v="0"/>
    <n v="0"/>
    <n v="0"/>
  </r>
  <r>
    <x v="67"/>
    <x v="65"/>
    <n v="1716"/>
    <n v="17740"/>
    <n v="64.790000000000006"/>
    <n v="34.9"/>
    <n v="128800"/>
    <n v="59.817305900000015"/>
    <n v="59.817305900000015"/>
    <n v="0"/>
    <n v="0"/>
    <n v="0"/>
  </r>
  <r>
    <x v="68"/>
    <x v="66"/>
    <n v="1716"/>
    <n v="17740"/>
    <n v="65.8"/>
    <n v="34.9"/>
    <n v="129421"/>
    <n v="60.627739999999996"/>
    <n v="60.627739999999996"/>
    <n v="0"/>
    <n v="0"/>
    <n v="0"/>
  </r>
  <r>
    <x v="69"/>
    <x v="67"/>
    <n v="1716"/>
    <n v="17740"/>
    <n v="63.69"/>
    <n v="34.9"/>
    <n v="140653"/>
    <n v="58.934654900000005"/>
    <n v="58.934654900000005"/>
    <n v="0"/>
    <n v="0"/>
    <n v="0"/>
  </r>
  <r>
    <x v="70"/>
    <x v="68"/>
    <n v="1716"/>
    <n v="17740"/>
    <n v="64.39"/>
    <n v="34.9"/>
    <n v="131142"/>
    <n v="59.496341900000012"/>
    <n v="59.496341900000012"/>
    <n v="0"/>
    <n v="0"/>
    <n v="0"/>
  </r>
  <r>
    <x v="71"/>
    <x v="69"/>
    <n v="1716"/>
    <n v="17740"/>
    <n v="64.72"/>
    <n v="34.9"/>
    <n v="134643"/>
    <n v="59.7611372"/>
    <n v="59.7611372"/>
    <n v="0"/>
    <n v="0"/>
    <n v="0"/>
  </r>
  <r>
    <x v="72"/>
    <x v="10"/>
    <n v="1777"/>
    <n v="18617"/>
    <n v="65.58"/>
    <n v="34.9"/>
    <n v="135730"/>
    <n v="60.305368999999992"/>
    <n v="60.305368999999992"/>
    <n v="0"/>
    <n v="0"/>
    <n v="0"/>
  </r>
  <r>
    <x v="73"/>
    <x v="70"/>
    <n v="1777"/>
    <n v="18617"/>
    <n v="65.91"/>
    <n v="34.9"/>
    <n v="123373"/>
    <n v="60.570164299999995"/>
    <n v="60.570164299999995"/>
    <n v="0"/>
    <n v="0"/>
    <n v="0"/>
  </r>
  <r>
    <x v="74"/>
    <x v="71"/>
    <n v="1777"/>
    <n v="18617"/>
    <n v="65.08"/>
    <n v="34.9"/>
    <n v="135869"/>
    <n v="59.904163999999987"/>
    <n v="59.904163999999987"/>
    <n v="0"/>
    <n v="0"/>
    <n v="0"/>
  </r>
  <r>
    <x v="75"/>
    <x v="72"/>
    <n v="1777"/>
    <n v="18617"/>
    <n v="65.959999999999994"/>
    <n v="34.9"/>
    <n v="120903"/>
    <n v="60.610284799999995"/>
    <n v="60.610284799999995"/>
    <n v="0"/>
    <n v="0"/>
    <n v="0"/>
  </r>
  <r>
    <x v="76"/>
    <x v="73"/>
    <n v="1777"/>
    <n v="18617"/>
    <n v="65.099999999999994"/>
    <n v="34.9"/>
    <n v="145303"/>
    <n v="59.920212199999987"/>
    <n v="59.920212199999987"/>
    <n v="0"/>
    <n v="0"/>
    <n v="0"/>
  </r>
  <r>
    <x v="77"/>
    <x v="74"/>
    <n v="1777"/>
    <n v="18617"/>
    <n v="62.43"/>
    <n v="34.9"/>
    <n v="137480"/>
    <n v="57.777777499999992"/>
    <n v="57.777777499999992"/>
    <n v="0"/>
    <n v="0"/>
    <n v="0"/>
  </r>
  <r>
    <x v="78"/>
    <x v="75"/>
    <n v="1777"/>
    <n v="18617"/>
    <n v="67.56"/>
    <n v="34.9"/>
    <n v="132018"/>
    <n v="61.89414080000001"/>
    <n v="61.89414080000001"/>
    <n v="0"/>
    <n v="0"/>
    <n v="0"/>
  </r>
  <r>
    <x v="79"/>
    <x v="76"/>
    <n v="1777"/>
    <n v="18617"/>
    <n v="69.22"/>
    <n v="34.9"/>
    <n v="141798"/>
    <n v="63.226141399999996"/>
    <n v="63.226141399999996"/>
    <n v="0"/>
    <n v="0"/>
    <n v="0"/>
  </r>
  <r>
    <x v="80"/>
    <x v="77"/>
    <n v="1777"/>
    <n v="18617"/>
    <n v="67.430000000000007"/>
    <n v="34.9"/>
    <n v="138689"/>
    <n v="61.789827500000008"/>
    <n v="61.789827500000008"/>
    <n v="0"/>
    <n v="0"/>
    <n v="0"/>
  </r>
  <r>
    <x v="81"/>
    <x v="78"/>
    <n v="1777"/>
    <n v="18617"/>
    <n v="68.91"/>
    <n v="34.9"/>
    <n v="147221"/>
    <n v="62.977394299999993"/>
    <n v="62.977394299999993"/>
    <n v="0"/>
    <n v="0"/>
    <n v="0"/>
  </r>
  <r>
    <x v="82"/>
    <x v="79"/>
    <n v="1777"/>
    <n v="18617"/>
    <n v="70.819999999999993"/>
    <n v="34.9"/>
    <n v="135812"/>
    <n v="64.509997399999975"/>
    <n v="64.509997399999975"/>
    <n v="0"/>
    <n v="0"/>
    <n v="0"/>
  </r>
  <r>
    <x v="83"/>
    <x v="80"/>
    <n v="1777"/>
    <n v="18617"/>
    <n v="69.73"/>
    <n v="34.9"/>
    <n v="139986"/>
    <n v="63.635370500000001"/>
    <n v="63.635370500000001"/>
    <n v="0"/>
    <n v="0"/>
    <n v="0"/>
  </r>
  <r>
    <x v="84"/>
    <x v="81"/>
    <n v="1848"/>
    <n v="19520"/>
    <n v="70.099999999999994"/>
    <n v="37.700000000000003"/>
    <n v="113869"/>
    <n v="68.153807"/>
    <n v="68.153807"/>
    <n v="0"/>
    <n v="0"/>
    <n v="0"/>
  </r>
  <r>
    <x v="85"/>
    <x v="82"/>
    <n v="1848"/>
    <n v="19520"/>
    <n v="73.92"/>
    <n v="37.700000000000003"/>
    <n v="108691"/>
    <n v="71.219013200000006"/>
    <n v="71.219013200000006"/>
    <n v="0"/>
    <n v="0"/>
    <n v="0"/>
  </r>
  <r>
    <x v="86"/>
    <x v="83"/>
    <n v="1848"/>
    <n v="19520"/>
    <n v="76.11"/>
    <n v="37.700000000000003"/>
    <n v="126013"/>
    <n v="72.976291099999997"/>
    <n v="72.976291099999997"/>
    <n v="0"/>
    <n v="0"/>
    <n v="0"/>
  </r>
  <r>
    <x v="87"/>
    <x v="84"/>
    <n v="1848"/>
    <n v="19520"/>
    <n v="81.53"/>
    <n v="37.700000000000003"/>
    <n v="130749"/>
    <n v="77.325353299999989"/>
    <n v="77.325353299999989"/>
    <n v="0"/>
    <n v="0"/>
    <n v="0"/>
  </r>
  <r>
    <x v="88"/>
    <x v="85"/>
    <n v="1848"/>
    <n v="19520"/>
    <n v="85.23"/>
    <n v="37.700000000000003"/>
    <n v="136085"/>
    <n v="80.294270299999994"/>
    <n v="80.294270299999994"/>
    <n v="0"/>
    <n v="0"/>
    <n v="0"/>
  </r>
  <r>
    <x v="89"/>
    <x v="86"/>
    <n v="1848"/>
    <n v="19520"/>
    <n v="84.18"/>
    <n v="37.700000000000003"/>
    <n v="136404"/>
    <n v="79.451739800000013"/>
    <n v="79.451739800000013"/>
    <n v="0"/>
    <n v="0"/>
    <n v="0"/>
  </r>
  <r>
    <x v="90"/>
    <x v="87"/>
    <n v="1848"/>
    <n v="19520"/>
    <n v="85.86"/>
    <n v="37.700000000000003"/>
    <n v="133793"/>
    <n v="80.799788599999999"/>
    <n v="80.799788599999999"/>
    <n v="0"/>
    <n v="0"/>
    <n v="0"/>
  </r>
  <r>
    <x v="91"/>
    <x v="88"/>
    <n v="1848"/>
    <n v="19520"/>
    <n v="93.5"/>
    <n v="37.700000000000003"/>
    <n v="137460"/>
    <n v="86.930201000000011"/>
    <n v="86.930201000000011"/>
    <n v="0"/>
    <n v="0"/>
    <n v="0"/>
  </r>
  <r>
    <x v="92"/>
    <x v="89"/>
    <n v="1848"/>
    <n v="19520"/>
    <n v="86.41"/>
    <n v="37.700000000000003"/>
    <n v="131935"/>
    <n v="81.241114100000004"/>
    <n v="81.241114100000004"/>
    <n v="0"/>
    <n v="0"/>
    <n v="0"/>
  </r>
  <r>
    <x v="93"/>
    <x v="90"/>
    <n v="1848"/>
    <n v="19520"/>
    <n v="86.69"/>
    <n v="37.700000000000003"/>
    <n v="145528"/>
    <n v="81.465788900000007"/>
    <n v="81.465788900000007"/>
    <n v="0"/>
    <n v="0"/>
    <n v="0"/>
  </r>
  <r>
    <x v="94"/>
    <x v="91"/>
    <n v="1848"/>
    <n v="19520"/>
    <n v="92.61"/>
    <n v="37.700000000000003"/>
    <n v="151010"/>
    <n v="86.216056100000003"/>
    <n v="86.216056100000003"/>
    <n v="0"/>
    <n v="0"/>
    <n v="0"/>
  </r>
  <r>
    <x v="95"/>
    <x v="92"/>
    <n v="1848"/>
    <n v="19520"/>
    <n v="94.66"/>
    <n v="37.700000000000003"/>
    <n v="139479"/>
    <n v="87.860996599999993"/>
    <n v="87.860996599999993"/>
    <n v="0"/>
    <n v="0"/>
    <n v="0"/>
  </r>
  <r>
    <x v="96"/>
    <x v="93"/>
    <n v="1823"/>
    <n v="19979"/>
    <n v="91.59"/>
    <n v="37.700000000000003"/>
    <n v="129948"/>
    <n v="86.472708299999994"/>
    <n v="86.472708299999994"/>
    <n v="0"/>
    <n v="0"/>
    <n v="0"/>
  </r>
  <r>
    <x v="97"/>
    <x v="94"/>
    <n v="1823"/>
    <n v="19979"/>
    <n v="88.47"/>
    <n v="37.700000000000003"/>
    <n v="122053"/>
    <n v="83.969189099999994"/>
    <n v="83.969189099999994"/>
    <n v="0"/>
    <n v="0"/>
    <n v="0"/>
  </r>
  <r>
    <x v="98"/>
    <x v="95"/>
    <n v="1823"/>
    <n v="19979"/>
    <n v="92.12"/>
    <n v="37.700000000000003"/>
    <n v="127331"/>
    <n v="86.897985599999998"/>
    <n v="86.897985599999998"/>
    <n v="0"/>
    <n v="0"/>
    <n v="0"/>
  </r>
  <r>
    <x v="99"/>
    <x v="96"/>
    <n v="1823"/>
    <n v="19979"/>
    <n v="98.23"/>
    <n v="37.700000000000003"/>
    <n v="132330"/>
    <n v="91.800710699999996"/>
    <n v="91.800710699999996"/>
    <n v="0"/>
    <n v="0"/>
    <n v="0"/>
  </r>
  <r>
    <x v="100"/>
    <x v="97"/>
    <n v="1823"/>
    <n v="19979"/>
    <n v="101.29"/>
    <n v="37.700000000000003"/>
    <n v="141117"/>
    <n v="94.256085299999995"/>
    <n v="94.256085299999995"/>
    <n v="0"/>
    <n v="0"/>
    <n v="0"/>
  </r>
  <r>
    <x v="101"/>
    <x v="98"/>
    <n v="1823"/>
    <n v="19979"/>
    <n v="101.46"/>
    <n v="37.700000000000003"/>
    <n v="134636"/>
    <n v="94.392494999999968"/>
    <n v="94.392494999999968"/>
    <n v="0"/>
    <n v="0"/>
    <n v="0"/>
  </r>
  <r>
    <x v="102"/>
    <x v="99"/>
    <n v="1823"/>
    <n v="19979"/>
    <n v="104.62"/>
    <n v="37.700000000000003"/>
    <n v="129001"/>
    <n v="96.928110599999997"/>
    <n v="96.928110599999997"/>
    <n v="0"/>
    <n v="0"/>
    <n v="0"/>
  </r>
  <r>
    <x v="103"/>
    <x v="100"/>
    <n v="1823"/>
    <n v="19979"/>
    <n v="100.09"/>
    <n v="37.700000000000003"/>
    <n v="147014"/>
    <n v="93.293193299999984"/>
    <n v="93.293193299999984"/>
    <n v="0"/>
    <n v="0"/>
    <n v="0"/>
  </r>
  <r>
    <x v="104"/>
    <x v="101"/>
    <n v="1823"/>
    <n v="19979"/>
    <n v="103.73"/>
    <n v="37.700000000000003"/>
    <n v="147449"/>
    <n v="96.213965699999989"/>
    <n v="96.213965699999989"/>
    <n v="0"/>
    <n v="0"/>
    <n v="0"/>
  </r>
  <r>
    <x v="105"/>
    <x v="102"/>
    <n v="1823"/>
    <n v="19979"/>
    <n v="106.59"/>
    <n v="37.700000000000003"/>
    <n v="155099"/>
    <n v="98.508858299999986"/>
    <n v="98.508858299999986"/>
    <n v="0"/>
    <n v="0"/>
    <n v="0"/>
  </r>
  <r>
    <x v="106"/>
    <x v="103"/>
    <n v="1823"/>
    <n v="19979"/>
    <n v="107.78"/>
    <n v="37.700000000000003"/>
    <n v="133030"/>
    <n v="99.463726199999996"/>
    <n v="99.463726199999996"/>
    <n v="0"/>
    <n v="0"/>
    <n v="0"/>
  </r>
  <r>
    <x v="107"/>
    <x v="104"/>
    <n v="1823"/>
    <n v="19979"/>
    <n v="108.25"/>
    <n v="37.700000000000003"/>
    <n v="148718"/>
    <n v="99.840858899999972"/>
    <n v="99.840858899999972"/>
    <n v="0"/>
    <n v="0"/>
    <n v="0"/>
  </r>
  <r>
    <x v="108"/>
    <x v="105"/>
    <n v="1930"/>
    <n v="20494"/>
    <n v="104.57"/>
    <n v="39.6"/>
    <n v="140743"/>
    <n v="98.441560099999975"/>
    <n v="98.441560099999975"/>
    <n v="0"/>
    <n v="0"/>
    <n v="0"/>
  </r>
  <r>
    <x v="109"/>
    <x v="106"/>
    <n v="1930"/>
    <n v="20494"/>
    <n v="100.14"/>
    <n v="39.6"/>
    <n v="130424"/>
    <n v="94.886883799999993"/>
    <n v="94.886883799999993"/>
    <n v="0"/>
    <n v="0"/>
    <n v="0"/>
  </r>
  <r>
    <x v="110"/>
    <x v="107"/>
    <n v="1930"/>
    <n v="20494"/>
    <n v="102.51"/>
    <n v="39.6"/>
    <n v="141888"/>
    <n v="96.788595500000014"/>
    <n v="96.788595500000014"/>
    <n v="0"/>
    <n v="0"/>
    <n v="0"/>
  </r>
  <r>
    <x v="111"/>
    <x v="108"/>
    <n v="1930"/>
    <n v="20494"/>
    <n v="100.6"/>
    <n v="39.6"/>
    <n v="141133"/>
    <n v="95.255992399999997"/>
    <n v="95.255992399999997"/>
    <n v="0"/>
    <n v="0"/>
    <n v="0"/>
  </r>
  <r>
    <x v="112"/>
    <x v="105"/>
    <n v="1930"/>
    <n v="20494"/>
    <n v="99.2"/>
    <n v="39.6"/>
    <n v="142138"/>
    <n v="94.132618399999984"/>
    <n v="94.132618399999984"/>
    <n v="0"/>
    <n v="0"/>
    <n v="0"/>
  </r>
  <r>
    <x v="113"/>
    <x v="109"/>
    <n v="1930"/>
    <n v="20494"/>
    <n v="100.14"/>
    <n v="39.6"/>
    <n v="141482"/>
    <n v="94.886883799999993"/>
    <n v="94.886883799999993"/>
    <n v="0"/>
    <n v="0"/>
    <n v="0"/>
  </r>
  <r>
    <x v="114"/>
    <x v="110"/>
    <n v="1930"/>
    <n v="20494"/>
    <n v="97.46"/>
    <n v="39.6"/>
    <n v="148663"/>
    <n v="92.736424999999997"/>
    <n v="92.736424999999997"/>
    <n v="0"/>
    <n v="0"/>
    <n v="0"/>
  </r>
  <r>
    <x v="115"/>
    <x v="111"/>
    <n v="1930"/>
    <n v="20494"/>
    <n v="100.21"/>
    <n v="39.6"/>
    <n v="148962"/>
    <n v="94.943052499999993"/>
    <n v="94.943052499999993"/>
    <n v="0"/>
    <n v="0"/>
    <n v="0"/>
  </r>
  <r>
    <x v="116"/>
    <x v="112"/>
    <n v="1930"/>
    <n v="20494"/>
    <n v="93.98"/>
    <n v="39.6"/>
    <n v="141727"/>
    <n v="89.944038200000023"/>
    <n v="89.944038200000023"/>
    <n v="0"/>
    <n v="0"/>
    <n v="0"/>
  </r>
  <r>
    <x v="117"/>
    <x v="113"/>
    <n v="1930"/>
    <n v="20494"/>
    <n v="93.35"/>
    <n v="39.6"/>
    <n v="159505"/>
    <n v="89.438519900000017"/>
    <n v="89.438519900000017"/>
    <n v="0"/>
    <n v="0"/>
    <n v="0"/>
  </r>
  <r>
    <x v="118"/>
    <x v="114"/>
    <n v="1930"/>
    <n v="20494"/>
    <n v="101.03"/>
    <n v="39.6"/>
    <n v="137779"/>
    <n v="95.601028700000001"/>
    <n v="95.601028700000001"/>
    <n v="0"/>
    <n v="0"/>
    <n v="0"/>
  </r>
  <r>
    <x v="119"/>
    <x v="115"/>
    <n v="1930"/>
    <n v="20494"/>
    <n v="101.24"/>
    <n v="39.6"/>
    <n v="140951"/>
    <n v="95.769534800000002"/>
    <n v="95.769534800000002"/>
    <n v="0"/>
    <n v="0"/>
    <n v="0"/>
  </r>
  <r>
    <x v="120"/>
    <x v="116"/>
    <n v="1925"/>
    <n v="20800"/>
    <n v="102.72"/>
    <n v="39.6"/>
    <n v="188192"/>
    <n v="97.437860200000017"/>
    <n v="97.437860200000017"/>
    <n v="0"/>
    <n v="0"/>
    <n v="0"/>
  </r>
  <r>
    <x v="121"/>
    <x v="117"/>
    <n v="1925"/>
    <n v="20800"/>
    <n v="104.44"/>
    <n v="39.6"/>
    <n v="176345"/>
    <n v="98.818005399999976"/>
    <n v="98.818005399999976"/>
    <n v="0"/>
    <n v="0"/>
    <n v="0"/>
  </r>
  <r>
    <x v="122"/>
    <x v="118"/>
    <n v="1925"/>
    <n v="20800"/>
    <n v="105.21"/>
    <n v="39.6"/>
    <n v="192515"/>
    <n v="99.435861099999983"/>
    <n v="99.435861099999983"/>
    <n v="0"/>
    <n v="0"/>
    <n v="0"/>
  </r>
  <r>
    <x v="123"/>
    <x v="119"/>
    <n v="1925"/>
    <n v="20800"/>
    <n v="108.2"/>
    <n v="39.6"/>
    <n v="181644"/>
    <n v="101.83506700000001"/>
    <n v="101.83506700000001"/>
    <n v="0"/>
    <n v="0"/>
    <n v="0"/>
  </r>
  <r>
    <x v="124"/>
    <x v="120"/>
    <n v="1925"/>
    <n v="20800"/>
    <n v="112.08"/>
    <n v="39.6"/>
    <n v="187919"/>
    <n v="104.94841779999999"/>
    <n v="104.94841779999999"/>
    <n v="0"/>
    <n v="0"/>
    <n v="0"/>
  </r>
  <r>
    <x v="125"/>
    <x v="121"/>
    <n v="1925"/>
    <n v="20800"/>
    <n v="112.69"/>
    <n v="39.6"/>
    <n v="180488"/>
    <n v="105.43788789999999"/>
    <n v="105.43788789999999"/>
    <n v="0"/>
    <n v="0"/>
    <n v="0"/>
  </r>
  <r>
    <x v="126"/>
    <x v="122"/>
    <n v="1925"/>
    <n v="20800"/>
    <n v="121.3"/>
    <n v="39.6"/>
    <n v="173535"/>
    <n v="112.34663800000001"/>
    <n v="112.34663800000001"/>
    <n v="0"/>
    <n v="0"/>
    <n v="0"/>
  </r>
  <r>
    <x v="127"/>
    <x v="123"/>
    <n v="1925"/>
    <n v="20800"/>
    <n v="125.23"/>
    <n v="39.6"/>
    <n v="195281"/>
    <n v="115.50010929999999"/>
    <n v="115.50010929999999"/>
    <n v="0"/>
    <n v="0"/>
    <n v="0"/>
  </r>
  <r>
    <x v="128"/>
    <x v="124"/>
    <n v="1925"/>
    <n v="20800"/>
    <n v="119.34"/>
    <n v="39.6"/>
    <n v="175487"/>
    <n v="110.7739144"/>
    <n v="110.7739144"/>
    <n v="0"/>
    <n v="0"/>
    <n v="0"/>
  </r>
  <r>
    <x v="129"/>
    <x v="125"/>
    <n v="1925"/>
    <n v="20800"/>
    <n v="118.13"/>
    <n v="39.6"/>
    <n v="174715"/>
    <n v="109.80299829999998"/>
    <n v="109.80299829999998"/>
    <n v="0"/>
    <n v="0"/>
    <n v="0"/>
  </r>
  <r>
    <x v="130"/>
    <x v="126"/>
    <n v="1925"/>
    <n v="20800"/>
    <n v="115.99"/>
    <n v="39.6"/>
    <n v="147918"/>
    <n v="108.08584089999997"/>
    <n v="108.08584089999997"/>
    <n v="0"/>
    <n v="0"/>
    <n v="0"/>
  </r>
  <r>
    <x v="131"/>
    <x v="127"/>
    <n v="1925"/>
    <n v="20800"/>
    <n v="111.3"/>
    <n v="39.6"/>
    <n v="142268"/>
    <n v="104.32253799999998"/>
    <n v="104.32253799999998"/>
    <n v="0"/>
    <n v="0"/>
    <n v="0"/>
  </r>
  <r>
    <x v="132"/>
    <x v="128"/>
    <n v="1921"/>
    <n v="21826"/>
    <n v="115.21"/>
    <n v="42.4"/>
    <n v="150090"/>
    <n v="113.35112469999999"/>
    <n v="113.35112469999999"/>
    <n v="0"/>
    <n v="0"/>
    <n v="0"/>
  </r>
  <r>
    <x v="133"/>
    <x v="129"/>
    <n v="1921"/>
    <n v="21826"/>
    <n v="113.25"/>
    <n v="42.4"/>
    <n v="132043"/>
    <n v="111.77840109999997"/>
    <n v="111.77840109999997"/>
    <n v="0"/>
    <n v="0"/>
    <n v="0"/>
  </r>
  <r>
    <x v="134"/>
    <x v="130"/>
    <n v="1921"/>
    <n v="21826"/>
    <n v="122.21"/>
    <n v="42.4"/>
    <n v="165831"/>
    <n v="118.96799469999999"/>
    <n v="118.96799469999999"/>
    <n v="0"/>
    <n v="0"/>
    <n v="0"/>
  </r>
  <r>
    <x v="135"/>
    <x v="131"/>
    <n v="1921"/>
    <n v="21826"/>
    <n v="124.55"/>
    <n v="42.4"/>
    <n v="163444"/>
    <n v="120.84563409999998"/>
    <n v="120.84563409999998"/>
    <n v="0"/>
    <n v="0"/>
    <n v="0"/>
  </r>
  <r>
    <x v="136"/>
    <x v="132"/>
    <n v="1921"/>
    <n v="21826"/>
    <n v="123.47"/>
    <n v="42.4"/>
    <n v="170110"/>
    <n v="119.9790313"/>
    <n v="119.9790313"/>
    <n v="0"/>
    <n v="0"/>
    <n v="0"/>
  </r>
  <r>
    <x v="137"/>
    <x v="133"/>
    <n v="1921"/>
    <n v="21826"/>
    <n v="128.25"/>
    <n v="42.4"/>
    <n v="161182"/>
    <n v="123.81455109999999"/>
    <n v="123.81455109999999"/>
    <n v="0"/>
    <n v="0"/>
    <n v="0"/>
  </r>
  <r>
    <x v="138"/>
    <x v="134"/>
    <n v="1921"/>
    <n v="21826"/>
    <n v="132.29"/>
    <n v="42.4"/>
    <n v="153545"/>
    <n v="127.05628749999997"/>
    <n v="127.05628749999997"/>
    <n v="0"/>
    <n v="0"/>
    <n v="0"/>
  </r>
  <r>
    <x v="139"/>
    <x v="135"/>
    <n v="1921"/>
    <n v="21826"/>
    <n v="132.72"/>
    <n v="42.4"/>
    <n v="164534"/>
    <n v="127.40132379999997"/>
    <n v="127.40132379999997"/>
    <n v="0"/>
    <n v="0"/>
    <n v="0"/>
  </r>
  <r>
    <x v="140"/>
    <x v="136"/>
    <n v="1921"/>
    <n v="21826"/>
    <n v="132.37"/>
    <n v="42.4"/>
    <n v="155628"/>
    <n v="127.12048029999997"/>
    <n v="127.12048029999997"/>
    <n v="0"/>
    <n v="0"/>
    <n v="0"/>
  </r>
  <r>
    <x v="141"/>
    <x v="137"/>
    <n v="1921"/>
    <n v="21826"/>
    <n v="130.01"/>
    <n v="42.4"/>
    <n v="172528"/>
    <n v="125.22679269999998"/>
    <n v="125.22679269999998"/>
    <n v="0"/>
    <n v="0"/>
    <n v="0"/>
  </r>
  <r>
    <x v="142"/>
    <x v="138"/>
    <n v="1921"/>
    <n v="21826"/>
    <n v="139.41"/>
    <n v="42.4"/>
    <n v="149213"/>
    <n v="132.76944669999997"/>
    <n v="132.76944669999997"/>
    <n v="0"/>
    <n v="0"/>
    <n v="0"/>
  </r>
  <r>
    <x v="143"/>
    <x v="139"/>
    <n v="1921"/>
    <n v="21826"/>
    <n v="139.33000000000001"/>
    <n v="42.4"/>
    <n v="150378"/>
    <n v="132.7052539"/>
    <n v="132.7052539"/>
    <n v="0"/>
    <n v="0"/>
    <n v="0"/>
  </r>
  <r>
    <x v="144"/>
    <x v="140"/>
    <n v="2097"/>
    <n v="21826"/>
    <n v="139.72"/>
    <n v="42.4"/>
    <n v="152614"/>
    <n v="129.45824179999997"/>
    <n v="129.45824179999997"/>
    <n v="0"/>
    <n v="0"/>
    <n v="0"/>
  </r>
  <r>
    <x v="145"/>
    <x v="141"/>
    <n v="2097"/>
    <n v="21826"/>
    <n v="138.19"/>
    <n v="42.4"/>
    <n v="136931"/>
    <n v="128.23055449999995"/>
    <n v="128.23055449999995"/>
    <n v="0"/>
    <n v="0"/>
    <n v="0"/>
  </r>
  <r>
    <x v="146"/>
    <x v="142"/>
    <n v="2097"/>
    <n v="21826"/>
    <n v="129.88"/>
    <n v="42.4"/>
    <n v="155167"/>
    <n v="121.56252739999999"/>
    <n v="121.56252739999999"/>
    <n v="0"/>
    <n v="0"/>
    <n v="0"/>
  </r>
  <r>
    <x v="147"/>
    <x v="143"/>
    <n v="2097"/>
    <n v="21826"/>
    <n v="128.15"/>
    <n v="42.4"/>
    <n v="146642"/>
    <n v="120.17435809999998"/>
    <n v="120.17435809999998"/>
    <n v="0"/>
    <n v="0"/>
    <n v="0"/>
  </r>
  <r>
    <x v="148"/>
    <x v="144"/>
    <n v="2097"/>
    <n v="21826"/>
    <n v="126.49"/>
    <n v="42.4"/>
    <n v="166957"/>
    <n v="118.84235749999996"/>
    <n v="118.84235749999996"/>
    <n v="0"/>
    <n v="0"/>
    <n v="0"/>
  </r>
  <r>
    <x v="149"/>
    <x v="145"/>
    <n v="2097"/>
    <n v="21826"/>
    <n v="119.62"/>
    <n v="42.4"/>
    <n v="155521"/>
    <n v="113.32980080000002"/>
    <n v="113.32980080000002"/>
    <n v="0"/>
    <n v="0"/>
    <n v="0"/>
  </r>
  <r>
    <x v="150"/>
    <x v="146"/>
    <n v="2097"/>
    <n v="21826"/>
    <n v="121.34"/>
    <n v="42.4"/>
    <n v="156797"/>
    <n v="114.70994599999997"/>
    <n v="114.70994599999997"/>
    <n v="0"/>
    <n v="0"/>
    <n v="0"/>
  </r>
  <r>
    <x v="151"/>
    <x v="147"/>
    <n v="2097"/>
    <n v="21826"/>
    <n v="132.52000000000001"/>
    <n v="42.4"/>
    <n v="168430"/>
    <n v="123.68088980000002"/>
    <n v="123.68088980000002"/>
    <n v="0"/>
    <n v="0"/>
    <n v="0"/>
  </r>
  <r>
    <x v="152"/>
    <x v="148"/>
    <n v="2097"/>
    <n v="21826"/>
    <n v="134.69"/>
    <n v="42.4"/>
    <n v="169119"/>
    <n v="125.42211949999998"/>
    <n v="125.42211949999998"/>
    <n v="0"/>
    <n v="0"/>
    <n v="0"/>
  </r>
  <r>
    <x v="153"/>
    <x v="149"/>
    <n v="2097"/>
    <n v="21826"/>
    <n v="138.16999999999999"/>
    <n v="42.4"/>
    <n v="169161"/>
    <n v="128.21450629999995"/>
    <n v="128.21450629999995"/>
    <n v="0"/>
    <n v="0"/>
    <n v="0"/>
  </r>
  <r>
    <x v="154"/>
    <x v="150"/>
    <n v="2097"/>
    <n v="21826"/>
    <n v="139.99"/>
    <n v="42.4"/>
    <n v="164671"/>
    <n v="129.67489249999997"/>
    <n v="129.67489249999997"/>
    <n v="0"/>
    <n v="0"/>
    <n v="0"/>
  </r>
  <r>
    <x v="155"/>
    <x v="151"/>
    <n v="2097"/>
    <n v="21826"/>
    <n v="146.9"/>
    <n v="42.4"/>
    <n v="151697"/>
    <n v="135.21954559999998"/>
    <n v="135.21954559999998"/>
    <n v="0"/>
    <n v="0"/>
    <n v="0"/>
  </r>
  <r>
    <x v="156"/>
    <x v="152"/>
    <n v="1952"/>
    <n v="21826"/>
    <n v="129.05000000000001"/>
    <n v="42.4"/>
    <n v="150953"/>
    <n v="123.82944209999999"/>
    <n v="123.82944209999999"/>
    <n v="0"/>
    <n v="0"/>
    <n v="0"/>
  </r>
  <r>
    <x v="157"/>
    <x v="153"/>
    <n v="1952"/>
    <n v="21826"/>
    <n v="133.08000000000001"/>
    <n v="42.4"/>
    <n v="144103"/>
    <n v="127.0631544"/>
    <n v="127.0631544"/>
    <n v="0"/>
    <n v="0"/>
    <n v="0"/>
  </r>
  <r>
    <x v="158"/>
    <x v="154"/>
    <n v="1952"/>
    <n v="21826"/>
    <n v="136.63999999999999"/>
    <n v="42.4"/>
    <n v="159639"/>
    <n v="129.91973399999998"/>
    <n v="129.91973399999998"/>
    <n v="0"/>
    <n v="0"/>
    <n v="0"/>
  </r>
  <r>
    <x v="159"/>
    <x v="155"/>
    <n v="1952"/>
    <n v="21826"/>
    <n v="139.79"/>
    <n v="42.4"/>
    <n v="148462"/>
    <n v="132.44732549999998"/>
    <n v="132.44732549999998"/>
    <n v="0"/>
    <n v="0"/>
    <n v="0"/>
  </r>
  <r>
    <x v="160"/>
    <x v="156"/>
    <n v="1952"/>
    <n v="21826"/>
    <n v="141.19999999999999"/>
    <n v="42.4"/>
    <n v="168081"/>
    <n v="133.57872359999996"/>
    <n v="133.57872359999996"/>
    <n v="0"/>
    <n v="0"/>
    <n v="0"/>
  </r>
  <r>
    <x v="161"/>
    <x v="157"/>
    <n v="1952"/>
    <n v="21826"/>
    <n v="131.15"/>
    <n v="42.4"/>
    <n v="158777"/>
    <n v="125.51450309999998"/>
    <n v="125.51450309999998"/>
    <n v="0"/>
    <n v="0"/>
    <n v="0"/>
  </r>
  <r>
    <x v="162"/>
    <x v="158"/>
    <n v="1952"/>
    <n v="21826"/>
    <n v="139.28"/>
    <n v="42.4"/>
    <n v="155996"/>
    <n v="132.0380964"/>
    <n v="132.0380964"/>
    <n v="0"/>
    <n v="0"/>
    <n v="0"/>
  </r>
  <r>
    <x v="163"/>
    <x v="159"/>
    <n v="1952"/>
    <n v="21826"/>
    <n v="130.22"/>
    <n v="42.4"/>
    <n v="168510"/>
    <n v="124.76826179999998"/>
    <n v="124.76826179999998"/>
    <n v="0"/>
    <n v="0"/>
    <n v="0"/>
  </r>
  <r>
    <x v="164"/>
    <x v="160"/>
    <n v="1952"/>
    <n v="21826"/>
    <n v="128.36000000000001"/>
    <n v="42.4"/>
    <n v="167842"/>
    <n v="123.27577920000002"/>
    <n v="123.27577920000002"/>
    <n v="0"/>
    <n v="0"/>
    <n v="0"/>
  </r>
  <r>
    <x v="165"/>
    <x v="161"/>
    <n v="1952"/>
    <n v="21826"/>
    <n v="129.38"/>
    <n v="42.4"/>
    <n v="177666"/>
    <n v="124.09423739999997"/>
    <n v="124.09423739999997"/>
    <n v="0"/>
    <n v="0"/>
    <n v="0"/>
  </r>
  <r>
    <x v="166"/>
    <x v="162"/>
    <n v="1952"/>
    <n v="21826"/>
    <n v="132.04"/>
    <n v="42.4"/>
    <n v="166580"/>
    <n v="126.22864799999999"/>
    <n v="126.22864799999999"/>
    <n v="0"/>
    <n v="0"/>
    <n v="0"/>
  </r>
  <r>
    <x v="167"/>
    <x v="163"/>
    <n v="1952"/>
    <n v="21826"/>
    <n v="137.49"/>
    <n v="42.4"/>
    <n v="149735"/>
    <n v="130.60178249999998"/>
    <n v="130.60178249999998"/>
    <n v="0"/>
    <n v="0"/>
    <n v="0"/>
  </r>
  <r>
    <x v="168"/>
    <x v="164"/>
    <n v="2072"/>
    <n v="25276"/>
    <n v="145.87"/>
    <n v="39"/>
    <n v="151435"/>
    <n v="148.87"/>
    <n v="133.66910829999998"/>
    <n v="15.200891700000028"/>
    <n v="0.10210849533149746"/>
    <n v="15.200891700000028"/>
  </r>
  <r>
    <x v="169"/>
    <x v="165"/>
    <n v="2072"/>
    <n v="25276"/>
    <n v="148.87"/>
    <n v="39"/>
    <n v="144308"/>
    <n v="134.47999999999999"/>
    <n v="136.0763383"/>
    <n v="-1.5963383000000135"/>
    <n v="1.1870451368233297E-2"/>
    <n v="1.5963383000000135"/>
  </r>
  <r>
    <x v="170"/>
    <x v="166"/>
    <n v="2072"/>
    <n v="25276"/>
    <n v="134.47999999999999"/>
    <n v="39"/>
    <n v="122680"/>
    <n v="131.13"/>
    <n v="124.52965839999999"/>
    <n v="6.6003416000000072"/>
    <n v="5.0334336917562783E-2"/>
    <n v="6.6003416000000072"/>
  </r>
  <r>
    <x v="171"/>
    <x v="167"/>
    <n v="2072"/>
    <n v="25276"/>
    <n v="131.13"/>
    <n v="39"/>
    <n v="77292"/>
    <n v="150.04"/>
    <n v="121.84158489999999"/>
    <n v="28.198415100000005"/>
    <n v="0.18793931684884035"/>
    <n v="28.198415100000005"/>
  </r>
  <r>
    <x v="172"/>
    <x v="168"/>
    <n v="2072"/>
    <n v="25276"/>
    <n v="150.04"/>
    <n v="39"/>
    <n v="111468"/>
    <n v="148.75"/>
    <n v="137.01515799999999"/>
    <n v="11.734842000000015"/>
    <n v="7.8889694117647152E-2"/>
    <n v="11.734842000000015"/>
  </r>
  <r>
    <x v="173"/>
    <x v="169"/>
    <n v="2072"/>
    <n v="25276"/>
    <n v="148.75"/>
    <n v="39"/>
    <n v="134253"/>
    <n v="140.63"/>
    <n v="135.9800491"/>
    <n v="4.6499508999999932"/>
    <n v="3.3065141861622648E-2"/>
    <n v="4.6499508999999932"/>
  </r>
  <r>
    <x v="174"/>
    <x v="170"/>
    <n v="2072"/>
    <n v="25276"/>
    <n v="140.63"/>
    <n v="39"/>
    <n v="143377"/>
    <n v="145.76"/>
    <n v="129.46447989999999"/>
    <n v="16.295520100000005"/>
    <n v="0.11179692714050497"/>
    <n v="16.295520100000005"/>
  </r>
  <r>
    <x v="175"/>
    <x v="171"/>
    <n v="2072"/>
    <n v="25276"/>
    <n v="145.76"/>
    <n v="39"/>
    <n v="143499"/>
    <n v="153.41"/>
    <n v="133.58084319999998"/>
    <n v="19.829156800000021"/>
    <n v="0.129255959846164"/>
    <n v="19.829156800000021"/>
  </r>
  <r>
    <x v="176"/>
    <x v="172"/>
    <n v="2072"/>
    <n v="25276"/>
    <n v="153.41"/>
    <n v="39"/>
    <n v="146065"/>
    <n v="148.88"/>
    <n v="139.71927969999999"/>
    <n v="9.1607203000000084"/>
    <n v="6.1530899382052716E-2"/>
    <n v="9.1607203000000084"/>
  </r>
  <r>
    <x v="177"/>
    <x v="173"/>
    <n v="2072"/>
    <n v="21826"/>
    <n v="148.88"/>
    <n v="39"/>
    <n v="157641"/>
    <n v="137.11000000000001"/>
    <n v="131.80429239999998"/>
    <n v="5.3057076000000336"/>
    <n v="3.8696722339727464E-2"/>
    <n v="5.3057076000000336"/>
  </r>
  <r>
    <x v="178"/>
    <x v="174"/>
    <n v="2072"/>
    <n v="21826"/>
    <n v="137.11000000000001"/>
    <n v="39"/>
    <n v="138342"/>
    <n v="144.68"/>
    <n v="122.35992669999999"/>
    <n v="22.320073300000018"/>
    <n v="0.15427200235001395"/>
    <n v="22.320073300000018"/>
  </r>
  <r>
    <x v="179"/>
    <x v="175"/>
    <n v="2072"/>
    <n v="21826"/>
    <n v="144.68"/>
    <n v="39"/>
    <n v="123031"/>
    <n v="157.38"/>
    <n v="128.4341704"/>
    <n v="28.945829599999996"/>
    <n v="0.18392317702376412"/>
    <n v="28.945829599999996"/>
  </r>
  <r>
    <x v="180"/>
    <x v="176"/>
    <n v="2113"/>
    <n v="22271"/>
    <n v="157.38"/>
    <n v="42.4"/>
    <n v="151435"/>
    <n v="163.13"/>
    <n v="143.8572374"/>
    <n v="19.272762599999993"/>
    <n v="0.11814358241892965"/>
    <n v="19.272762599999993"/>
  </r>
  <r>
    <x v="181"/>
    <x v="177"/>
    <n v="2113"/>
    <n v="22271"/>
    <n v="163.13"/>
    <n v="42.4"/>
    <n v="144308"/>
    <n v="158.46"/>
    <n v="148.4710949"/>
    <n v="9.9889051000000109"/>
    <n v="6.3037391770793955E-2"/>
    <n v="9.9889051000000109"/>
  </r>
  <r>
    <x v="182"/>
    <x v="178"/>
    <n v="2113"/>
    <n v="22271"/>
    <n v="158.46"/>
    <n v="42.4"/>
    <n v="122680"/>
    <n v="164.35"/>
    <n v="144.72384020000001"/>
    <n v="19.626159799999982"/>
    <n v="0.11941685305749913"/>
    <n v="19.626159799999982"/>
  </r>
  <r>
    <x v="183"/>
    <x v="179"/>
    <n v="2113"/>
    <n v="22271"/>
    <n v="164.35"/>
    <n v="42.4"/>
    <n v="77292"/>
    <n v="162.72999999999999"/>
    <n v="149.45003510000001"/>
    <n v="13.279964899999982"/>
    <n v="8.1607355128126238E-2"/>
    <n v="13.279964899999982"/>
  </r>
  <r>
    <x v="184"/>
    <x v="180"/>
    <n v="2113"/>
    <n v="22271"/>
    <n v="162.72999999999999"/>
    <n v="42.4"/>
    <n v="111468"/>
    <n v="169.25"/>
    <n v="148.15013089999999"/>
    <n v="21.099869100000006"/>
    <n v="0.1246668779911374"/>
    <n v="21.099869100000006"/>
  </r>
  <r>
    <x v="185"/>
    <x v="181"/>
    <n v="2113"/>
    <n v="22271"/>
    <n v="169.25"/>
    <n v="42.4"/>
    <n v="134253"/>
    <n v="164.74"/>
    <n v="153.3818441"/>
    <n v="11.358155900000014"/>
    <n v="6.894595058880669E-2"/>
    <n v="11.358155900000014"/>
  </r>
  <r>
    <x v="186"/>
    <x v="182"/>
    <n v="2113"/>
    <n v="22271"/>
    <n v="164.74"/>
    <n v="42.4"/>
    <n v="143377"/>
    <n v="172.2"/>
    <n v="149.76297500000001"/>
    <n v="22.437024999999977"/>
    <n v="0.13029631242740985"/>
    <n v="22.437024999999977"/>
  </r>
  <r>
    <x v="187"/>
    <x v="183"/>
    <n v="2113"/>
    <n v="22271"/>
    <n v="172.2"/>
    <n v="42.4"/>
    <n v="143499"/>
    <n v="173.13"/>
    <n v="155.74895359999996"/>
    <n v="17.381046400000031"/>
    <n v="0.100393036446601"/>
    <n v="17.381046400000031"/>
  </r>
  <r>
    <x v="188"/>
    <x v="184"/>
    <n v="2113"/>
    <n v="22271"/>
    <n v="173.13"/>
    <n v="42.4"/>
    <n v="146065"/>
    <n v="161.5"/>
    <n v="156.49519489999997"/>
    <n v="5.0048051000000271"/>
    <n v="3.0989505263158062E-2"/>
    <n v="5.0048051000000271"/>
  </r>
  <r>
    <x v="189"/>
    <x v="185"/>
    <n v="2113"/>
    <n v="22271"/>
    <n v="161.5"/>
    <n v="42.4"/>
    <n v="157641"/>
    <n v="162.88"/>
    <n v="147.16316659999998"/>
    <n v="15.716833400000013"/>
    <n v="9.6493328831041336E-2"/>
    <n v="15.716833400000013"/>
  </r>
  <r>
    <x v="190"/>
    <x v="186"/>
    <n v="2113"/>
    <n v="22271"/>
    <n v="162.88"/>
    <n v="42.4"/>
    <n v="138342"/>
    <n v="155.93"/>
    <n v="148.27049239999999"/>
    <n v="7.659507600000012"/>
    <n v="4.9121449368306369E-2"/>
    <n v="7.659507600000012"/>
  </r>
  <r>
    <x v="191"/>
    <x v="187"/>
    <n v="2113"/>
    <n v="22271"/>
    <n v="155.93"/>
    <n v="42.4"/>
    <n v="123031"/>
    <n v="171.07"/>
    <n v="142.69374289999999"/>
    <n v="28.376257100000004"/>
    <n v="0.16587512187993222"/>
    <n v="28.376257100000004"/>
  </r>
  <r>
    <x v="192"/>
    <x v="188"/>
    <n v="2077"/>
    <n v="21826"/>
    <n v="171.07"/>
    <n v="36.200000000000003"/>
    <n v="151435"/>
    <n v="172.29"/>
    <n v="144.97123530000002"/>
    <n v="27.318764699999974"/>
    <n v="0.15856268326658526"/>
    <n v="27.318764699999974"/>
  </r>
  <r>
    <x v="193"/>
    <x v="189"/>
    <n v="2077"/>
    <n v="21826"/>
    <n v="172.29"/>
    <n v="36.200000000000003"/>
    <n v="144308"/>
    <n v="164.57"/>
    <n v="145.95017549999997"/>
    <n v="18.619824500000021"/>
    <n v="0.11314227684268106"/>
    <n v="18.619824500000021"/>
  </r>
  <r>
    <x v="194"/>
    <x v="190"/>
    <n v="2077"/>
    <n v="21826"/>
    <n v="164.57"/>
    <n v="36.200000000000003"/>
    <n v="122680"/>
    <n v="177.23"/>
    <n v="139.75557030000002"/>
    <n v="37.474429699999973"/>
    <n v="0.21144518253117403"/>
    <n v="37.474429699999973"/>
  </r>
  <r>
    <x v="195"/>
    <x v="191"/>
    <n v="2077"/>
    <n v="21826"/>
    <n v="177.23"/>
    <n v="36.200000000000003"/>
    <n v="77292"/>
    <n v="183.89"/>
    <n v="149.91408090000002"/>
    <n v="33.97591909999997"/>
    <n v="0.18476218989613341"/>
    <n v="33.9759190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6799C-44CE-6349-9335-F19CE4795A23}" name="Remaining Variables Pivottab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4" firstHeaderRow="0" firstDataRow="1" firstDataCol="0" rowPageCount="1" colPageCount="1"/>
  <pivotFields count="12">
    <pivotField axis="axisPage" numFmtId="14" multipleItemSelectionAllowed="1" showAll="0">
      <items count="19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dataField="1" numFmtId="8" showAll="0">
      <items count="193">
        <item x="37"/>
        <item x="39"/>
        <item x="38"/>
        <item x="40"/>
        <item x="41"/>
        <item x="54"/>
        <item x="0"/>
        <item x="1"/>
        <item x="36"/>
        <item x="53"/>
        <item x="51"/>
        <item x="34"/>
        <item x="3"/>
        <item x="44"/>
        <item x="52"/>
        <item x="2"/>
        <item x="60"/>
        <item x="58"/>
        <item x="35"/>
        <item x="5"/>
        <item x="4"/>
        <item x="14"/>
        <item x="43"/>
        <item x="18"/>
        <item x="42"/>
        <item x="33"/>
        <item x="59"/>
        <item x="56"/>
        <item x="17"/>
        <item x="19"/>
        <item x="57"/>
        <item x="25"/>
        <item x="73"/>
        <item x="6"/>
        <item x="45"/>
        <item x="47"/>
        <item x="13"/>
        <item x="48"/>
        <item x="24"/>
        <item x="16"/>
        <item x="66"/>
        <item x="55"/>
        <item x="15"/>
        <item x="50"/>
        <item x="29"/>
        <item x="67"/>
        <item x="46"/>
        <item x="7"/>
        <item x="68"/>
        <item x="64"/>
        <item x="26"/>
        <item x="8"/>
        <item x="70"/>
        <item x="72"/>
        <item x="21"/>
        <item x="49"/>
        <item x="69"/>
        <item x="20"/>
        <item x="61"/>
        <item x="65"/>
        <item x="10"/>
        <item x="71"/>
        <item x="11"/>
        <item x="63"/>
        <item x="23"/>
        <item x="28"/>
        <item x="12"/>
        <item x="27"/>
        <item x="62"/>
        <item x="9"/>
        <item x="76"/>
        <item x="74"/>
        <item x="22"/>
        <item x="30"/>
        <item x="77"/>
        <item x="75"/>
        <item x="32"/>
        <item x="79"/>
        <item x="80"/>
        <item x="31"/>
        <item x="78"/>
        <item x="81"/>
        <item x="82"/>
        <item x="83"/>
        <item x="85"/>
        <item x="84"/>
        <item x="86"/>
        <item x="88"/>
        <item x="89"/>
        <item x="93"/>
        <item x="92"/>
        <item x="94"/>
        <item x="90"/>
        <item x="112"/>
        <item x="87"/>
        <item x="111"/>
        <item x="91"/>
        <item x="109"/>
        <item x="95"/>
        <item x="108"/>
        <item x="99"/>
        <item x="105"/>
        <item x="110"/>
        <item x="107"/>
        <item x="113"/>
        <item x="114"/>
        <item x="96"/>
        <item x="97"/>
        <item x="106"/>
        <item x="115"/>
        <item x="100"/>
        <item x="116"/>
        <item x="104"/>
        <item x="98"/>
        <item x="117"/>
        <item x="101"/>
        <item x="102"/>
        <item x="118"/>
        <item x="103"/>
        <item x="126"/>
        <item x="119"/>
        <item x="120"/>
        <item x="128"/>
        <item x="127"/>
        <item x="125"/>
        <item x="124"/>
        <item x="123"/>
        <item x="144"/>
        <item x="121"/>
        <item x="145"/>
        <item x="129"/>
        <item x="131"/>
        <item x="130"/>
        <item x="122"/>
        <item x="143"/>
        <item x="142"/>
        <item x="132"/>
        <item x="159"/>
        <item x="151"/>
        <item x="160"/>
        <item x="141"/>
        <item x="136"/>
        <item x="158"/>
        <item x="166"/>
        <item x="156"/>
        <item x="161"/>
        <item x="133"/>
        <item x="135"/>
        <item x="146"/>
        <item x="134"/>
        <item x="152"/>
        <item x="165"/>
        <item x="147"/>
        <item x="153"/>
        <item x="173"/>
        <item x="162"/>
        <item x="148"/>
        <item x="140"/>
        <item x="157"/>
        <item x="138"/>
        <item x="137"/>
        <item x="139"/>
        <item x="154"/>
        <item x="149"/>
        <item x="169"/>
        <item x="155"/>
        <item x="174"/>
        <item x="170"/>
        <item x="163"/>
        <item x="150"/>
        <item x="168"/>
        <item x="164"/>
        <item x="172"/>
        <item x="167"/>
        <item x="171"/>
        <item x="186"/>
        <item x="175"/>
        <item x="177"/>
        <item x="184"/>
        <item x="179"/>
        <item x="185"/>
        <item x="176"/>
        <item x="178"/>
        <item x="189"/>
        <item x="181"/>
        <item x="180"/>
        <item x="187"/>
        <item x="182"/>
        <item x="188"/>
        <item x="183"/>
        <item x="190"/>
        <item x="191"/>
        <item t="default"/>
      </items>
    </pivotField>
    <pivotField dataField="1" numFmtId="3" showAll="0"/>
    <pivotField dataField="1" numFmtId="3" showAll="0"/>
    <pivotField dataField="1" showAll="0"/>
    <pivotField dataField="1" numFmtId="165" showAll="0"/>
    <pivotField showAll="0"/>
    <pivotField showAll="0"/>
    <pivotField showAll="0"/>
    <pivotField numFmtId="2" showAll="0"/>
    <pivotField numFmtId="10" showAll="0"/>
    <pivotField numFmtId="2" showAll="0"/>
  </pivotFields>
  <rowItems count="1">
    <i/>
  </rowItems>
  <colFields count="1">
    <field x="-2"/>
  </colFields>
  <colItems count="5">
    <i>
      <x/>
    </i>
    <i i="1">
      <x v="1"/>
    </i>
    <i i="2">
      <x v="2"/>
    </i>
    <i i="3">
      <x v="3"/>
    </i>
    <i i="4">
      <x v="4"/>
    </i>
  </colItems>
  <pageFields count="1">
    <pageField fld="0" hier="-1"/>
  </pageFields>
  <dataFields count="5">
    <dataField name="Average of Diabetes" fld="2" subtotal="average" baseField="0" baseItem="0"/>
    <dataField name="Average of Dementia Fatalities" fld="3" subtotal="average" baseField="0" baseItem="0"/>
    <dataField name="Average of Obesity Adult Rate of 100" fld="5" subtotal="average" baseField="0" baseItem="0"/>
    <dataField name="Average of J&amp;J Close lagged by 1" fld="4" subtotal="average" baseField="0" baseItem="0"/>
    <dataField name="Average of Close" fld="1" subtotal="average"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https://www.bing.com/financeapi/forcetrigger?t=a1w8ec&amp;q=XNYS%3aJNJ&amp;form=skydnc</v>
    <v>Learn more on Bing</v>
  </rv>
  <rv s="1">
    <v>0</v>
    <v>JOHNSON &amp; JOHNSON (XNYS:JNJ)</v>
    <v>2</v>
    <v>3</v>
    <v>Finance</v>
    <v>4</v>
    <v>en-US</v>
    <v>a1w8ec</v>
    <v>268435456</v>
    <v>1</v>
    <v>Powered by Refinitiv</v>
    <v>186.69</v>
    <v>155.72</v>
    <v>0.56950000000000001</v>
    <v>-0.57999999999999996</v>
    <v>-3.333E-3</v>
    <v>USD</v>
    <v>Johnson &amp; Johnson is a diversified healthcare products company. The Company is engaged in the research and development, manufacture and sale of a range of products in the healthcare field. It operates through three segments: Consumer Health, Pharmaceutical and MedTech. Its primary focus is products related to human health and well-being. The Consumer Health segment includes a range of products that is focused on personal healthcare used in the skin health/beauty, over-the-counter medicines, baby care, oral care, women’s health and wound care markets. The Pharmaceutical segment is focused on six therapeutic areas: Immunology, Infectious Diseases, Neuroscience, Oncology, Cardiovascular and Metabolism and Pulmonary Hypertension. The MedTech segment includes a range of products used in the interventional solutions, orthopaedics, surgery, and vision fields. Its geographic area includes the United States, Europe, Western Hemisphere (excluding the United States), and Africa, Asia and Pacific.</v>
    <v>141700</v>
    <v>New York Stock Exchange</v>
    <v>XNYS</v>
    <v>XNYS</v>
    <v>One Johnson &amp; Johnson Plaza, NEW BRUNSWICK, NJ, 08933 US</v>
    <v>174.01</v>
    <v>Pharmaceuticals</v>
    <v>Stock</v>
    <v>44939.840404698436</v>
    <v>0</v>
    <v>172.38499999999999</v>
    <v>453403815279</v>
    <v>JOHNSON &amp; JOHNSON</v>
    <v>JOHNSON &amp; JOHNSON</v>
    <v>173.47</v>
    <v>24.224299999999999</v>
    <v>174</v>
    <v>173.42</v>
    <v>2614484000</v>
    <v>JNJ</v>
    <v>JOHNSON &amp; JOHNSON (XNYS:JNJ)</v>
    <v>3237103</v>
    <v>6258625</v>
    <v>1887</v>
  </rv>
  <rv s="2">
    <v>1</v>
  </rv>
</rvData>
</file>

<file path=xl/richData/rdrichvaluestructure.xml><?xml version="1.0" encoding="utf-8"?>
<rvStructures xmlns="http://schemas.microsoft.com/office/spreadsheetml/2017/richdata" count="3">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spb>
    <spb s="4">
      <v>Real-Time Nasdaq Last Sale</v>
      <v>from previous close</v>
      <v>from previous close</v>
      <v>Source: Nasdaq Last Sale</v>
      <v>GMT</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8AB2AB-8288-EC42-859D-5218AD0B8DEE}" name="Table2" displayName="Table2" ref="B4:O200" totalsRowShown="0">
  <autoFilter ref="B4:O200" xr:uid="{888AB2AB-8288-EC42-859D-5218AD0B8DEE}"/>
  <tableColumns count="14">
    <tableColumn id="1" xr3:uid="{DCF2130D-B5F6-E146-9CE8-490FFAE4FF1C}" name="Date" dataDxfId="26"/>
    <tableColumn id="2" xr3:uid="{CFAE2F5C-0193-9E45-B815-A6528AEE7FB8}" name="Close" dataDxfId="25"/>
    <tableColumn id="3" xr3:uid="{20A93B6C-0785-2C45-A1F7-84A5C832CD03}" name="PPI (Medicare Patients: Physician Care)"/>
    <tableColumn id="4" xr3:uid="{AF7B8378-76FF-3649-9BC4-2284A599143A}" name="New Cancer Cases" dataDxfId="24"/>
    <tableColumn id="5" xr3:uid="{851871E2-0856-B04F-A386-57B4EC238135}" name="Diabetes" dataDxfId="23"/>
    <tableColumn id="6" xr3:uid="{1006C2CA-85A6-7C40-B4BF-7AD08C70B1C0}" name="Dementia Fatalities2" dataDxfId="22"/>
    <tableColumn id="7" xr3:uid="{673FCA73-9F73-3C46-AF84-DC9A473D697D}" name="Alheimer's Deaths2" dataDxfId="21"/>
    <tableColumn id="8" xr3:uid="{F605ABBC-07C9-1743-A9AA-6D7F5511249B}" name="J&amp;J Close lagged by 1"/>
    <tableColumn id="9" xr3:uid="{7D265C0C-6BC3-E04F-8BD4-38AED54515D7}" name="J&amp;J Close lagged 2"/>
    <tableColumn id="10" xr3:uid="{77E7BB0F-BDFD-7F47-A25C-57E53E5C64D6}" name="J&amp;J Close lagged 3"/>
    <tableColumn id="11" xr3:uid="{77AC4C16-8EA1-8C44-BF92-CC703D1205C5}" name="J&amp;J Close lagged 4"/>
    <tableColumn id="12" xr3:uid="{2B6FC3DC-A68C-8C45-A40D-97E892ACC4B4}" name="Obesity Adult Rate of 100"/>
    <tableColumn id="13" xr3:uid="{02517E35-E43F-9D40-A661-3D3B9FEEBA57}" name="Motor Vehicle Crashes (Injury Only)" dataDxfId="20"/>
    <tableColumn id="14" xr3:uid="{AF3F889C-5358-5147-AFBE-3AE85AF9B364}" name="CPI (Urban Consumers - Alcoholic Beverages at Ho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BE0F42-3837-8A41-B2DF-EEAC57E8746C}" name="Table3" displayName="Table3" ref="B2:Q198" totalsRowShown="0" headerRowDxfId="19" headerRowBorderDxfId="18" tableBorderDxfId="17" totalsRowBorderDxfId="16">
  <autoFilter ref="B2:Q198" xr:uid="{96BE0F42-3837-8A41-B2DF-EEAC57E8746C}"/>
  <tableColumns count="16">
    <tableColumn id="1" xr3:uid="{A2C81962-ECAC-484B-A1F5-484D7CE18AB3}" name="Date" dataDxfId="15"/>
    <tableColumn id="2" xr3:uid="{F50D132B-E811-164D-AC56-851AC29AE6C3}" name="Close" dataDxfId="14"/>
    <tableColumn id="3" xr3:uid="{04C84AB3-9A0B-784A-800A-05B889322399}" name="Diabetes" dataDxfId="13"/>
    <tableColumn id="4" xr3:uid="{D9F4CC00-49D2-0441-9AEC-F89898A5AFBF}" name="Dementia Fatalities" dataDxfId="12"/>
    <tableColumn id="5" xr3:uid="{1E507AB6-4A09-754C-89F6-0BC241968B20}" name="J&amp;J Close lagged by 1" dataDxfId="11"/>
    <tableColumn id="6" xr3:uid="{9366627D-06BC-754C-A838-DD0CEB19203E}" name="Obesity Adult Rate of 100" dataDxfId="10"/>
    <tableColumn id="7" xr3:uid="{0B7DEE96-EF92-2543-A1DB-1B1AED569A63}" name="Motor Vehicle Crashes (Injury Only)" dataDxfId="9"/>
    <tableColumn id="8" xr3:uid="{B251A366-AEA4-4548-8645-A5C644A99BD6}" name="Observed Values" dataDxfId="8">
      <calculatedColumnFormula>-0.020227*Table3[[#This Row],[Diabetes]]+0.0012406*Table3[[#This Row],[Dementia Fatalities]]+0.80241*Table3[[#This Row],[J&amp;J Close lagged by 1]]+1.6205*Table3[[#This Row],[Obesity Adult Rate of 100]]-36.025</calculatedColumnFormula>
    </tableColumn>
    <tableColumn id="9" xr3:uid="{3288E94E-9DD2-A542-8A10-615EE3E939EF}" name="Predicted Values" dataDxfId="7">
      <calculatedColumnFormula>-0.020227*Table3[[#This Row],[Diabetes]]+0.0012406*Table3[[#This Row],[Dementia Fatalities]]+0.80241*Table3[[#This Row],[J&amp;J Close lagged by 1]]+1.6205*Table3[[#This Row],[Obesity Adult Rate of 100]]-36.025</calculatedColumnFormula>
    </tableColumn>
    <tableColumn id="10" xr3:uid="{B8DE0F93-37D8-C34A-8A25-8043EA4E1242}" name="Residual" dataDxfId="6">
      <calculatedColumnFormula>Table3[[#This Row],[Observed Values]]-Table3[[#This Row],[Predicted Values]]</calculatedColumnFormula>
    </tableColumn>
    <tableColumn id="11" xr3:uid="{9FB76D8F-906F-7F4E-AEBE-442A52F4B508}" name="Absolute % Error " dataDxfId="5">
      <calculatedColumnFormula>ABS(Table3[[#This Row],[Observed Values]]-Table3[[#This Row],[Predicted Values]])/Table3[[#This Row],[Observed Values]]</calculatedColumnFormula>
    </tableColumn>
    <tableColumn id="12" xr3:uid="{5BB3A5D9-348F-AF4B-ADA7-B319CF1C4AC0}" name="Absolute Error" dataDxfId="4">
      <calculatedColumnFormula>SUMPRODUCT(ABS(Table3[[#This Row],[Residual]]))/COUNT(Table3[[#This Row],[Residual]])</calculatedColumnFormula>
    </tableColumn>
    <tableColumn id="13" xr3:uid="{E74995DD-9518-2140-8880-B091D23093C5}" name="New Prediction" dataDxfId="3">
      <calculatedColumnFormula>-0.020227*Table3[[#This Row],[Diabetes]]+0.0012406*Table3[[#This Row],[Dementia Fatalities]]+0.80241*Table3[[#This Row],[J&amp;J Close lagged by 1]]+1.6205*Table3[[#This Row],[Obesity Adult Rate of 100]]-18.935</calculatedColumnFormula>
    </tableColumn>
    <tableColumn id="14" xr3:uid="{F6773A18-CC9D-BD47-BDED-D00D4EF6D414}" name="New Residual" dataDxfId="2">
      <calculatedColumnFormula>Table3[[#This Row],[Observed Values]]-Table3[[#This Row],[New Prediction]]</calculatedColumnFormula>
    </tableColumn>
    <tableColumn id="15" xr3:uid="{A4D5001D-C2A6-BC48-AC22-86AE86E2973C}" name="New APE" dataDxfId="1">
      <calculatedColumnFormula>ABS(Table3[[#This Row],[Observed Values]]-Table3[[#This Row],[New Prediction]])/Table3[[#This Row],[Observed Values]]*100</calculatedColumnFormula>
    </tableColumn>
    <tableColumn id="16" xr3:uid="{C1E2634A-860A-794A-BCF1-1493EEC1C89D}" name="New AE" dataDxfId="0">
      <calculatedColumnFormula>ABS(Table3[[#This Row],[Observed Values]]-Table3[[#This Row],[New Prediction]])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red.stlouisfed.org/series/WPU51110102" TargetMode="External"/><Relationship Id="rId2" Type="http://schemas.openxmlformats.org/officeDocument/2006/relationships/hyperlink" Target="https://cdan.dot.gov/query" TargetMode="External"/><Relationship Id="rId1" Type="http://schemas.openxmlformats.org/officeDocument/2006/relationships/hyperlink" Target="https://www.cdc.gov/DataStatistics/" TargetMode="External"/><Relationship Id="rId5" Type="http://schemas.openxmlformats.org/officeDocument/2006/relationships/table" Target="../tables/table1.xml"/><Relationship Id="rId4" Type="http://schemas.openxmlformats.org/officeDocument/2006/relationships/hyperlink" Target="https://fred.stlouisfed.org/series/CUSR0000SEFW"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
  <sheetViews>
    <sheetView topLeftCell="L40" workbookViewId="0">
      <selection activeCell="D4" sqref="D4"/>
    </sheetView>
  </sheetViews>
  <sheetFormatPr baseColWidth="10" defaultColWidth="8.83203125" defaultRowHeight="15" x14ac:dyDescent="0.2"/>
  <cols>
    <col min="2" max="2" width="32.5" customWidth="1"/>
    <col min="3" max="3" width="20.6640625" customWidth="1"/>
    <col min="4" max="4" width="33.33203125" customWidth="1"/>
    <col min="5" max="5" width="17.1640625" style="5" customWidth="1"/>
    <col min="6" max="6" width="12.33203125" style="4" customWidth="1"/>
    <col min="7" max="7" width="19.5" customWidth="1"/>
    <col min="8" max="8" width="19.1640625" customWidth="1"/>
    <col min="9" max="9" width="19.5" style="7" customWidth="1"/>
    <col min="10" max="12" width="17.33203125" style="7" customWidth="1"/>
    <col min="13" max="13" width="23" customWidth="1"/>
    <col min="14" max="14" width="30.6640625" style="8" customWidth="1"/>
    <col min="15" max="15" width="44.33203125" style="5" customWidth="1"/>
  </cols>
  <sheetData>
    <row r="1" spans="1:16" x14ac:dyDescent="0.2">
      <c r="A1" t="s">
        <v>0</v>
      </c>
      <c r="B1" s="2">
        <v>36526</v>
      </c>
      <c r="C1" s="2">
        <v>44672</v>
      </c>
      <c r="D1" s="3"/>
    </row>
    <row r="2" spans="1:16" x14ac:dyDescent="0.2">
      <c r="A2" t="e" vm="1">
        <v>#VALUE!</v>
      </c>
      <c r="B2" s="1"/>
      <c r="C2" s="3" t="s">
        <v>1</v>
      </c>
      <c r="O2" s="6" t="s">
        <v>2</v>
      </c>
    </row>
    <row r="3" spans="1:16" x14ac:dyDescent="0.2">
      <c r="D3" s="3" t="s">
        <v>3</v>
      </c>
      <c r="E3" s="6"/>
      <c r="N3" s="9" t="s">
        <v>4</v>
      </c>
    </row>
    <row r="4" spans="1:16" x14ac:dyDescent="0.2">
      <c r="B4" t="s">
        <v>5</v>
      </c>
      <c r="C4" t="s">
        <v>6</v>
      </c>
      <c r="D4" t="s">
        <v>7</v>
      </c>
      <c r="E4" t="s">
        <v>8</v>
      </c>
      <c r="F4" t="s">
        <v>9</v>
      </c>
      <c r="G4" t="s">
        <v>10</v>
      </c>
      <c r="H4" t="s">
        <v>11</v>
      </c>
      <c r="I4" t="s">
        <v>12</v>
      </c>
      <c r="J4" t="s">
        <v>13</v>
      </c>
      <c r="K4" t="s">
        <v>14</v>
      </c>
      <c r="L4" t="s">
        <v>15</v>
      </c>
      <c r="M4" t="s">
        <v>16</v>
      </c>
      <c r="N4" t="s">
        <v>17</v>
      </c>
      <c r="O4" t="s">
        <v>18</v>
      </c>
    </row>
    <row r="5" spans="1:16" x14ac:dyDescent="0.2">
      <c r="A5" t="s">
        <v>45</v>
      </c>
      <c r="B5" s="2">
        <v>38718</v>
      </c>
      <c r="C5" s="13">
        <v>57.54</v>
      </c>
      <c r="D5">
        <v>100</v>
      </c>
      <c r="E5" s="4">
        <v>124568</v>
      </c>
      <c r="F5" s="4">
        <v>1426</v>
      </c>
      <c r="G5" s="4">
        <v>12619</v>
      </c>
      <c r="H5" s="4">
        <v>6032</v>
      </c>
      <c r="I5">
        <v>60.1</v>
      </c>
      <c r="J5">
        <v>61.75</v>
      </c>
      <c r="K5">
        <v>62.62</v>
      </c>
      <c r="L5">
        <v>63.28</v>
      </c>
      <c r="M5">
        <v>34.299999999999997</v>
      </c>
      <c r="N5">
        <v>147436</v>
      </c>
      <c r="O5">
        <v>173.6</v>
      </c>
      <c r="P5" t="s">
        <v>19</v>
      </c>
    </row>
    <row r="6" spans="1:16" x14ac:dyDescent="0.2">
      <c r="B6" s="2">
        <v>38749</v>
      </c>
      <c r="C6" s="13">
        <v>57.65</v>
      </c>
      <c r="D6">
        <v>100</v>
      </c>
      <c r="E6" s="4">
        <v>124568</v>
      </c>
      <c r="F6" s="4">
        <v>1426</v>
      </c>
      <c r="G6" s="4">
        <v>12619</v>
      </c>
      <c r="H6" s="4">
        <v>6032</v>
      </c>
      <c r="I6">
        <v>57.54</v>
      </c>
      <c r="J6">
        <v>60.1</v>
      </c>
      <c r="K6">
        <v>61.75</v>
      </c>
      <c r="L6">
        <v>62.62</v>
      </c>
      <c r="M6">
        <v>34.299999999999997</v>
      </c>
      <c r="N6">
        <v>133891</v>
      </c>
      <c r="O6">
        <v>174.2</v>
      </c>
    </row>
    <row r="7" spans="1:16" x14ac:dyDescent="0.2">
      <c r="B7" s="2">
        <v>38777</v>
      </c>
      <c r="C7" s="13">
        <v>59.22</v>
      </c>
      <c r="D7">
        <v>100</v>
      </c>
      <c r="E7" s="4">
        <v>124568</v>
      </c>
      <c r="F7" s="4">
        <v>1426</v>
      </c>
      <c r="G7" s="4">
        <v>12619</v>
      </c>
      <c r="H7" s="4">
        <v>6032</v>
      </c>
      <c r="I7">
        <v>57.65</v>
      </c>
      <c r="J7">
        <v>57.54</v>
      </c>
      <c r="K7">
        <v>60.1</v>
      </c>
      <c r="L7">
        <v>61.75</v>
      </c>
      <c r="M7">
        <v>34.299999999999997</v>
      </c>
      <c r="N7">
        <v>140562</v>
      </c>
      <c r="O7">
        <v>174.5</v>
      </c>
    </row>
    <row r="8" spans="1:16" x14ac:dyDescent="0.2">
      <c r="B8" s="2">
        <v>38808</v>
      </c>
      <c r="C8" s="13">
        <v>58.61</v>
      </c>
      <c r="D8">
        <v>100</v>
      </c>
      <c r="E8" s="4">
        <v>124568</v>
      </c>
      <c r="F8" s="4">
        <v>1426</v>
      </c>
      <c r="G8" s="4">
        <v>12619</v>
      </c>
      <c r="H8" s="4">
        <v>6032</v>
      </c>
      <c r="I8">
        <v>59.22</v>
      </c>
      <c r="J8">
        <v>57.65</v>
      </c>
      <c r="K8">
        <v>57.54</v>
      </c>
      <c r="L8">
        <v>60.1</v>
      </c>
      <c r="M8">
        <v>34.299999999999997</v>
      </c>
      <c r="N8">
        <v>142391</v>
      </c>
      <c r="O8">
        <v>174.5</v>
      </c>
    </row>
    <row r="9" spans="1:16" x14ac:dyDescent="0.2">
      <c r="B9" s="2">
        <v>38838</v>
      </c>
      <c r="C9" s="13">
        <v>60.22</v>
      </c>
      <c r="D9">
        <v>100</v>
      </c>
      <c r="E9" s="4">
        <v>124568</v>
      </c>
      <c r="F9" s="4">
        <v>1426</v>
      </c>
      <c r="G9" s="4">
        <v>12619</v>
      </c>
      <c r="H9" s="4">
        <v>6032</v>
      </c>
      <c r="I9">
        <v>58.61</v>
      </c>
      <c r="J9">
        <v>59.22</v>
      </c>
      <c r="K9">
        <v>57.65</v>
      </c>
      <c r="L9">
        <v>57.54</v>
      </c>
      <c r="M9">
        <v>34.299999999999997</v>
      </c>
      <c r="N9">
        <v>148030</v>
      </c>
      <c r="O9">
        <v>175</v>
      </c>
    </row>
    <row r="10" spans="1:16" x14ac:dyDescent="0.2">
      <c r="B10" s="2">
        <v>38869</v>
      </c>
      <c r="C10" s="13">
        <v>59.92</v>
      </c>
      <c r="D10">
        <v>100</v>
      </c>
      <c r="E10" s="4">
        <v>124568</v>
      </c>
      <c r="F10" s="4">
        <v>1426</v>
      </c>
      <c r="G10" s="4">
        <v>12619</v>
      </c>
      <c r="H10" s="4">
        <v>6032</v>
      </c>
      <c r="I10">
        <v>60.22</v>
      </c>
      <c r="J10">
        <v>58.61</v>
      </c>
      <c r="K10">
        <v>59.22</v>
      </c>
      <c r="L10">
        <v>57.65</v>
      </c>
      <c r="M10">
        <v>34.299999999999997</v>
      </c>
      <c r="N10">
        <v>144548</v>
      </c>
      <c r="O10">
        <v>175.5</v>
      </c>
    </row>
    <row r="11" spans="1:16" x14ac:dyDescent="0.2">
      <c r="B11" s="2">
        <v>38899</v>
      </c>
      <c r="C11" s="13">
        <v>62.55</v>
      </c>
      <c r="D11">
        <v>100</v>
      </c>
      <c r="E11" s="4">
        <v>124568</v>
      </c>
      <c r="F11" s="4">
        <v>1426</v>
      </c>
      <c r="G11" s="4">
        <v>12619</v>
      </c>
      <c r="H11" s="4">
        <v>6032</v>
      </c>
      <c r="I11">
        <v>59.92</v>
      </c>
      <c r="J11">
        <v>60.22</v>
      </c>
      <c r="K11">
        <v>58.61</v>
      </c>
      <c r="L11">
        <v>59.22</v>
      </c>
      <c r="M11">
        <v>34.299999999999997</v>
      </c>
      <c r="N11">
        <v>138235</v>
      </c>
      <c r="O11">
        <v>175.4</v>
      </c>
    </row>
    <row r="12" spans="1:16" x14ac:dyDescent="0.2">
      <c r="B12" s="2">
        <v>38930</v>
      </c>
      <c r="C12" s="13">
        <v>64.66</v>
      </c>
      <c r="D12">
        <v>100</v>
      </c>
      <c r="E12" s="4">
        <v>124568</v>
      </c>
      <c r="F12" s="4">
        <v>1426</v>
      </c>
      <c r="G12" s="4">
        <v>12619</v>
      </c>
      <c r="H12" s="4">
        <v>6032</v>
      </c>
      <c r="I12">
        <v>62.55</v>
      </c>
      <c r="J12">
        <v>59.92</v>
      </c>
      <c r="K12">
        <v>60.22</v>
      </c>
      <c r="L12">
        <v>58.61</v>
      </c>
      <c r="M12">
        <v>34.299999999999997</v>
      </c>
      <c r="N12">
        <v>142457</v>
      </c>
      <c r="O12">
        <v>175.1</v>
      </c>
    </row>
    <row r="13" spans="1:16" x14ac:dyDescent="0.2">
      <c r="B13" s="2">
        <v>38961</v>
      </c>
      <c r="C13" s="13">
        <v>64.94</v>
      </c>
      <c r="D13">
        <v>100</v>
      </c>
      <c r="E13" s="4">
        <v>124568</v>
      </c>
      <c r="F13" s="4">
        <v>1426</v>
      </c>
      <c r="G13" s="4">
        <v>12619</v>
      </c>
      <c r="H13" s="4">
        <v>6032</v>
      </c>
      <c r="I13">
        <v>64.66</v>
      </c>
      <c r="J13">
        <v>62.55</v>
      </c>
      <c r="K13">
        <v>59.92</v>
      </c>
      <c r="L13">
        <v>60.22</v>
      </c>
      <c r="M13">
        <v>34.299999999999997</v>
      </c>
      <c r="N13">
        <v>142256</v>
      </c>
      <c r="O13">
        <v>174.9</v>
      </c>
    </row>
    <row r="14" spans="1:16" x14ac:dyDescent="0.2">
      <c r="B14" s="2">
        <v>38991</v>
      </c>
      <c r="C14" s="13">
        <v>67.400000000000006</v>
      </c>
      <c r="D14">
        <v>100</v>
      </c>
      <c r="E14" s="4">
        <v>124568</v>
      </c>
      <c r="F14" s="4">
        <v>1426</v>
      </c>
      <c r="G14" s="4">
        <v>12619</v>
      </c>
      <c r="H14" s="4">
        <v>6032</v>
      </c>
      <c r="I14">
        <v>64.94</v>
      </c>
      <c r="J14">
        <v>64.66</v>
      </c>
      <c r="K14">
        <v>62.55</v>
      </c>
      <c r="L14">
        <v>59.92</v>
      </c>
      <c r="M14">
        <v>34.299999999999997</v>
      </c>
      <c r="N14">
        <v>165041</v>
      </c>
      <c r="O14">
        <v>175.4</v>
      </c>
    </row>
    <row r="15" spans="1:16" x14ac:dyDescent="0.2">
      <c r="B15" s="2">
        <v>39022</v>
      </c>
      <c r="C15" s="13">
        <v>65.91</v>
      </c>
      <c r="D15">
        <v>100</v>
      </c>
      <c r="E15" s="4">
        <v>124568</v>
      </c>
      <c r="F15" s="4">
        <v>1426</v>
      </c>
      <c r="G15" s="4">
        <v>12619</v>
      </c>
      <c r="H15" s="4">
        <v>6032</v>
      </c>
      <c r="I15">
        <v>67.400000000000006</v>
      </c>
      <c r="J15">
        <v>64.94</v>
      </c>
      <c r="K15">
        <v>64.66</v>
      </c>
      <c r="L15">
        <v>62.55</v>
      </c>
      <c r="M15">
        <v>34.299999999999997</v>
      </c>
      <c r="N15">
        <v>150059</v>
      </c>
      <c r="O15">
        <v>175.5</v>
      </c>
    </row>
    <row r="16" spans="1:16" x14ac:dyDescent="0.2">
      <c r="B16" s="2">
        <v>39052</v>
      </c>
      <c r="C16" s="13">
        <v>66.02</v>
      </c>
      <c r="D16">
        <v>100</v>
      </c>
      <c r="E16" s="4">
        <v>124568</v>
      </c>
      <c r="F16" s="4">
        <v>1426</v>
      </c>
      <c r="G16" s="4">
        <v>12619</v>
      </c>
      <c r="H16" s="4">
        <v>6032</v>
      </c>
      <c r="I16">
        <v>65.91</v>
      </c>
      <c r="J16">
        <v>67.400000000000006</v>
      </c>
      <c r="K16">
        <v>64.94</v>
      </c>
      <c r="L16">
        <v>64.66</v>
      </c>
      <c r="M16">
        <v>34.299999999999997</v>
      </c>
      <c r="N16">
        <v>151016</v>
      </c>
      <c r="O16">
        <v>174.9</v>
      </c>
    </row>
    <row r="17" spans="2:16" x14ac:dyDescent="0.2">
      <c r="B17" s="2">
        <v>39083</v>
      </c>
      <c r="C17" s="13">
        <v>66.8</v>
      </c>
      <c r="D17">
        <v>100</v>
      </c>
      <c r="E17" s="4">
        <v>128378</v>
      </c>
      <c r="F17" s="4">
        <v>1439</v>
      </c>
      <c r="G17" s="4">
        <v>13004</v>
      </c>
      <c r="H17" s="4">
        <v>6216</v>
      </c>
      <c r="I17">
        <v>66.02</v>
      </c>
      <c r="J17">
        <v>65.91</v>
      </c>
      <c r="K17">
        <v>67.400000000000006</v>
      </c>
      <c r="L17">
        <v>64.94</v>
      </c>
      <c r="M17">
        <v>33.700000000000003</v>
      </c>
      <c r="N17">
        <v>136173</v>
      </c>
      <c r="O17">
        <v>176.107</v>
      </c>
      <c r="P17" t="s">
        <v>19</v>
      </c>
    </row>
    <row r="18" spans="2:16" x14ac:dyDescent="0.2">
      <c r="B18" s="2">
        <v>39114</v>
      </c>
      <c r="C18" s="13">
        <v>62.93</v>
      </c>
      <c r="D18">
        <v>100</v>
      </c>
      <c r="E18" s="4">
        <v>128378</v>
      </c>
      <c r="F18" s="4">
        <v>1439</v>
      </c>
      <c r="G18" s="4">
        <v>13004</v>
      </c>
      <c r="H18" s="4">
        <v>6216</v>
      </c>
      <c r="I18">
        <v>66.8</v>
      </c>
      <c r="J18">
        <v>66.02</v>
      </c>
      <c r="K18">
        <v>65.91</v>
      </c>
      <c r="L18">
        <v>67.400000000000006</v>
      </c>
      <c r="M18">
        <v>33.700000000000003</v>
      </c>
      <c r="N18">
        <v>134597</v>
      </c>
      <c r="O18">
        <v>176.74700000000001</v>
      </c>
    </row>
    <row r="19" spans="2:16" x14ac:dyDescent="0.2">
      <c r="B19" s="2">
        <v>39142</v>
      </c>
      <c r="C19" s="13">
        <v>60.26</v>
      </c>
      <c r="D19">
        <v>100</v>
      </c>
      <c r="E19" s="4">
        <v>128378</v>
      </c>
      <c r="F19" s="4">
        <v>1439</v>
      </c>
      <c r="G19" s="4">
        <v>13004</v>
      </c>
      <c r="H19" s="4">
        <v>6216</v>
      </c>
      <c r="I19">
        <v>62.93</v>
      </c>
      <c r="J19">
        <v>66.8</v>
      </c>
      <c r="K19">
        <v>66.02</v>
      </c>
      <c r="L19">
        <v>65.91</v>
      </c>
      <c r="M19">
        <v>33.700000000000003</v>
      </c>
      <c r="N19">
        <v>142221</v>
      </c>
      <c r="O19">
        <v>178.13499999999999</v>
      </c>
    </row>
    <row r="20" spans="2:16" x14ac:dyDescent="0.2">
      <c r="B20" s="2">
        <v>39173</v>
      </c>
      <c r="C20" s="13">
        <v>64.22</v>
      </c>
      <c r="D20">
        <v>100</v>
      </c>
      <c r="E20" s="4">
        <v>128378</v>
      </c>
      <c r="F20" s="4">
        <v>1439</v>
      </c>
      <c r="G20" s="4">
        <v>13004</v>
      </c>
      <c r="H20" s="4">
        <v>6216</v>
      </c>
      <c r="I20">
        <v>60.26</v>
      </c>
      <c r="J20">
        <v>62.93</v>
      </c>
      <c r="K20">
        <v>66.8</v>
      </c>
      <c r="L20">
        <v>66.02</v>
      </c>
      <c r="M20">
        <v>33.700000000000003</v>
      </c>
      <c r="N20">
        <v>137741</v>
      </c>
      <c r="O20">
        <v>178.05199999999999</v>
      </c>
    </row>
    <row r="21" spans="2:16" x14ac:dyDescent="0.2">
      <c r="B21" s="2">
        <v>39203</v>
      </c>
      <c r="C21" s="13">
        <v>63.27</v>
      </c>
      <c r="D21">
        <v>100</v>
      </c>
      <c r="E21" s="4">
        <v>128378</v>
      </c>
      <c r="F21" s="4">
        <v>1439</v>
      </c>
      <c r="G21" s="4">
        <v>13004</v>
      </c>
      <c r="H21" s="4">
        <v>6216</v>
      </c>
      <c r="I21">
        <v>64.22</v>
      </c>
      <c r="J21">
        <v>60.26</v>
      </c>
      <c r="K21">
        <v>62.93</v>
      </c>
      <c r="L21">
        <v>66.8</v>
      </c>
      <c r="M21">
        <v>33.700000000000003</v>
      </c>
      <c r="N21">
        <v>148614</v>
      </c>
      <c r="O21">
        <v>178.715</v>
      </c>
    </row>
    <row r="22" spans="2:16" x14ac:dyDescent="0.2">
      <c r="B22" s="2">
        <v>39234</v>
      </c>
      <c r="C22" s="13">
        <v>61.62</v>
      </c>
      <c r="D22">
        <v>100</v>
      </c>
      <c r="E22" s="4">
        <v>128378</v>
      </c>
      <c r="F22" s="4">
        <v>1439</v>
      </c>
      <c r="G22" s="4">
        <v>13004</v>
      </c>
      <c r="H22" s="4">
        <v>6216</v>
      </c>
      <c r="I22">
        <v>63.27</v>
      </c>
      <c r="J22">
        <v>64.22</v>
      </c>
      <c r="K22">
        <v>60.26</v>
      </c>
      <c r="L22">
        <v>62.93</v>
      </c>
      <c r="M22">
        <v>33.700000000000003</v>
      </c>
      <c r="N22">
        <v>148120</v>
      </c>
      <c r="O22">
        <v>179.49700000000001</v>
      </c>
    </row>
    <row r="23" spans="2:16" x14ac:dyDescent="0.2">
      <c r="B23" s="2">
        <v>39264</v>
      </c>
      <c r="C23" s="13">
        <v>60.5</v>
      </c>
      <c r="D23">
        <v>100</v>
      </c>
      <c r="E23" s="4">
        <v>128378</v>
      </c>
      <c r="F23" s="4">
        <v>1439</v>
      </c>
      <c r="G23" s="4">
        <v>13004</v>
      </c>
      <c r="H23" s="4">
        <v>6216</v>
      </c>
      <c r="I23">
        <v>61.62</v>
      </c>
      <c r="J23">
        <v>63.27</v>
      </c>
      <c r="K23">
        <v>64.22</v>
      </c>
      <c r="L23">
        <v>60.26</v>
      </c>
      <c r="M23">
        <v>33.700000000000003</v>
      </c>
      <c r="N23">
        <v>141933</v>
      </c>
      <c r="O23">
        <v>179.45599999999999</v>
      </c>
    </row>
    <row r="24" spans="2:16" x14ac:dyDescent="0.2">
      <c r="B24" s="2">
        <v>39295</v>
      </c>
      <c r="C24" s="13">
        <v>61.79</v>
      </c>
      <c r="D24">
        <v>100</v>
      </c>
      <c r="E24" s="4">
        <v>128378</v>
      </c>
      <c r="F24" s="4">
        <v>1439</v>
      </c>
      <c r="G24" s="4">
        <v>13004</v>
      </c>
      <c r="H24" s="4">
        <v>6216</v>
      </c>
      <c r="I24">
        <v>60.5</v>
      </c>
      <c r="J24">
        <v>61.62</v>
      </c>
      <c r="K24">
        <v>63.27</v>
      </c>
      <c r="L24">
        <v>64.22</v>
      </c>
      <c r="M24">
        <v>33.700000000000003</v>
      </c>
      <c r="N24">
        <v>140750</v>
      </c>
      <c r="O24">
        <v>180.203</v>
      </c>
    </row>
    <row r="25" spans="2:16" x14ac:dyDescent="0.2">
      <c r="B25" s="2">
        <v>39326</v>
      </c>
      <c r="C25" s="13">
        <v>65.7</v>
      </c>
      <c r="D25">
        <v>100</v>
      </c>
      <c r="E25" s="4">
        <v>128378</v>
      </c>
      <c r="F25" s="4">
        <v>1439</v>
      </c>
      <c r="G25" s="4">
        <v>13004</v>
      </c>
      <c r="H25" s="4">
        <v>6216</v>
      </c>
      <c r="I25">
        <v>61.79</v>
      </c>
      <c r="J25">
        <v>60.5</v>
      </c>
      <c r="K25">
        <v>61.62</v>
      </c>
      <c r="L25">
        <v>63.27</v>
      </c>
      <c r="M25">
        <v>33.700000000000003</v>
      </c>
      <c r="N25">
        <v>138291</v>
      </c>
      <c r="O25">
        <v>180.24199999999999</v>
      </c>
    </row>
    <row r="26" spans="2:16" x14ac:dyDescent="0.2">
      <c r="B26" s="2">
        <v>39356</v>
      </c>
      <c r="C26" s="13">
        <v>65.17</v>
      </c>
      <c r="D26">
        <v>100</v>
      </c>
      <c r="E26" s="4">
        <v>128378</v>
      </c>
      <c r="F26" s="4">
        <v>1439</v>
      </c>
      <c r="G26" s="4">
        <v>13004</v>
      </c>
      <c r="H26" s="4">
        <v>6216</v>
      </c>
      <c r="I26">
        <v>65.7</v>
      </c>
      <c r="J26">
        <v>61.79</v>
      </c>
      <c r="K26">
        <v>60.5</v>
      </c>
      <c r="L26">
        <v>61.62</v>
      </c>
      <c r="M26">
        <v>33.700000000000003</v>
      </c>
      <c r="N26">
        <v>153732</v>
      </c>
      <c r="O26">
        <v>180.53299999999999</v>
      </c>
    </row>
    <row r="27" spans="2:16" x14ac:dyDescent="0.2">
      <c r="B27" s="2">
        <v>39387</v>
      </c>
      <c r="C27" s="13">
        <v>67.739999999999995</v>
      </c>
      <c r="D27">
        <v>100</v>
      </c>
      <c r="E27" s="4">
        <v>128378</v>
      </c>
      <c r="F27" s="4">
        <v>1439</v>
      </c>
      <c r="G27" s="4">
        <v>13004</v>
      </c>
      <c r="H27" s="4">
        <v>6216</v>
      </c>
      <c r="I27">
        <v>65.17</v>
      </c>
      <c r="J27">
        <v>65.7</v>
      </c>
      <c r="K27">
        <v>61.79</v>
      </c>
      <c r="L27">
        <v>60.5</v>
      </c>
      <c r="M27">
        <v>33.700000000000003</v>
      </c>
      <c r="N27">
        <v>144637</v>
      </c>
      <c r="O27">
        <v>180.70500000000001</v>
      </c>
    </row>
    <row r="28" spans="2:16" x14ac:dyDescent="0.2">
      <c r="B28" s="2">
        <v>39417</v>
      </c>
      <c r="C28" s="13">
        <v>66.7</v>
      </c>
      <c r="D28">
        <v>100</v>
      </c>
      <c r="E28" s="4">
        <v>128378</v>
      </c>
      <c r="F28" s="4">
        <v>1439</v>
      </c>
      <c r="G28" s="4">
        <v>13004</v>
      </c>
      <c r="H28" s="4">
        <v>6216</v>
      </c>
      <c r="I28">
        <v>67.739999999999995</v>
      </c>
      <c r="J28">
        <v>65.17</v>
      </c>
      <c r="K28">
        <v>65.7</v>
      </c>
      <c r="L28">
        <v>61.79</v>
      </c>
      <c r="M28">
        <v>33.700000000000003</v>
      </c>
      <c r="N28">
        <v>144495</v>
      </c>
      <c r="O28">
        <v>180.679</v>
      </c>
    </row>
    <row r="29" spans="2:16" x14ac:dyDescent="0.2">
      <c r="B29" s="2">
        <v>39448</v>
      </c>
      <c r="C29" s="13">
        <v>63.14</v>
      </c>
      <c r="D29">
        <v>100</v>
      </c>
      <c r="E29" s="4">
        <v>130076</v>
      </c>
      <c r="F29" s="4">
        <v>1554</v>
      </c>
      <c r="G29" s="4">
        <v>14913</v>
      </c>
      <c r="H29" s="4">
        <v>6875</v>
      </c>
      <c r="I29">
        <v>66.7</v>
      </c>
      <c r="J29">
        <v>67.739999999999995</v>
      </c>
      <c r="K29">
        <v>65.17</v>
      </c>
      <c r="L29">
        <v>65.7</v>
      </c>
      <c r="M29">
        <v>33.700000000000003</v>
      </c>
      <c r="N29">
        <v>135726</v>
      </c>
      <c r="O29">
        <v>181.785</v>
      </c>
      <c r="P29" t="s">
        <v>19</v>
      </c>
    </row>
    <row r="30" spans="2:16" x14ac:dyDescent="0.2">
      <c r="B30" s="2">
        <v>39479</v>
      </c>
      <c r="C30" s="13">
        <v>61.96</v>
      </c>
      <c r="D30">
        <v>100</v>
      </c>
      <c r="E30" s="4">
        <v>130076</v>
      </c>
      <c r="F30" s="4">
        <v>1554</v>
      </c>
      <c r="G30" s="4">
        <v>14913</v>
      </c>
      <c r="H30" s="4">
        <v>6875</v>
      </c>
      <c r="I30">
        <v>63.14</v>
      </c>
      <c r="J30">
        <v>66.7</v>
      </c>
      <c r="K30">
        <v>67.739999999999995</v>
      </c>
      <c r="L30">
        <v>65.17</v>
      </c>
      <c r="M30">
        <v>33.700000000000003</v>
      </c>
      <c r="N30">
        <v>141095</v>
      </c>
      <c r="O30">
        <v>182.565</v>
      </c>
    </row>
    <row r="31" spans="2:16" x14ac:dyDescent="0.2">
      <c r="B31" s="2">
        <v>39508</v>
      </c>
      <c r="C31" s="13">
        <v>64.87</v>
      </c>
      <c r="D31">
        <v>100</v>
      </c>
      <c r="E31" s="4">
        <v>130076</v>
      </c>
      <c r="F31" s="4">
        <v>1554</v>
      </c>
      <c r="G31" s="4">
        <v>14913</v>
      </c>
      <c r="H31" s="4">
        <v>6875</v>
      </c>
      <c r="I31">
        <v>61.96</v>
      </c>
      <c r="J31">
        <v>63.14</v>
      </c>
      <c r="K31">
        <v>66.7</v>
      </c>
      <c r="L31">
        <v>67.739999999999995</v>
      </c>
      <c r="M31">
        <v>33.700000000000003</v>
      </c>
      <c r="N31">
        <v>132145</v>
      </c>
      <c r="O31">
        <v>182.75899999999999</v>
      </c>
    </row>
    <row r="32" spans="2:16" x14ac:dyDescent="0.2">
      <c r="B32" s="2">
        <v>39539</v>
      </c>
      <c r="C32" s="13">
        <v>67.09</v>
      </c>
      <c r="D32">
        <v>100</v>
      </c>
      <c r="E32" s="4">
        <v>130076</v>
      </c>
      <c r="F32" s="4">
        <v>1554</v>
      </c>
      <c r="G32" s="4">
        <v>14913</v>
      </c>
      <c r="H32" s="4">
        <v>6875</v>
      </c>
      <c r="I32">
        <v>64.87</v>
      </c>
      <c r="J32">
        <v>61.96</v>
      </c>
      <c r="K32">
        <v>63.14</v>
      </c>
      <c r="L32">
        <v>66.7</v>
      </c>
      <c r="M32">
        <v>33.700000000000003</v>
      </c>
      <c r="N32" s="4">
        <v>134915</v>
      </c>
      <c r="O32">
        <v>183.69900000000001</v>
      </c>
    </row>
    <row r="33" spans="2:16" x14ac:dyDescent="0.2">
      <c r="B33" s="2">
        <v>39569</v>
      </c>
      <c r="C33" s="13">
        <v>66.739999999999995</v>
      </c>
      <c r="D33">
        <v>100</v>
      </c>
      <c r="E33" s="4">
        <v>130076</v>
      </c>
      <c r="F33" s="4">
        <v>1554</v>
      </c>
      <c r="G33" s="4">
        <v>14913</v>
      </c>
      <c r="H33" s="4">
        <v>6875</v>
      </c>
      <c r="I33">
        <v>67.09</v>
      </c>
      <c r="J33">
        <v>64.87</v>
      </c>
      <c r="K33">
        <v>61.96</v>
      </c>
      <c r="L33">
        <v>63.14</v>
      </c>
      <c r="M33">
        <v>33.700000000000003</v>
      </c>
      <c r="N33">
        <v>148460</v>
      </c>
      <c r="O33">
        <v>189.51599999999999</v>
      </c>
    </row>
    <row r="34" spans="2:16" x14ac:dyDescent="0.2">
      <c r="B34" s="2">
        <v>39600</v>
      </c>
      <c r="C34" s="13">
        <v>64.34</v>
      </c>
      <c r="D34">
        <v>100</v>
      </c>
      <c r="E34" s="4">
        <v>130076</v>
      </c>
      <c r="F34" s="4">
        <v>1554</v>
      </c>
      <c r="G34" s="4">
        <v>14913</v>
      </c>
      <c r="H34" s="4">
        <v>6875</v>
      </c>
      <c r="I34">
        <v>66.739999999999995</v>
      </c>
      <c r="J34">
        <v>67.09</v>
      </c>
      <c r="K34">
        <v>64.87</v>
      </c>
      <c r="L34">
        <v>61.96</v>
      </c>
      <c r="M34">
        <v>33.700000000000003</v>
      </c>
      <c r="N34">
        <v>137213</v>
      </c>
      <c r="O34">
        <v>190.101</v>
      </c>
    </row>
    <row r="35" spans="2:16" x14ac:dyDescent="0.2">
      <c r="B35" s="2">
        <v>39630</v>
      </c>
      <c r="C35" s="13">
        <v>68.47</v>
      </c>
      <c r="D35">
        <v>100</v>
      </c>
      <c r="E35" s="4">
        <v>130076</v>
      </c>
      <c r="F35" s="4">
        <v>1554</v>
      </c>
      <c r="G35" s="4">
        <v>14913</v>
      </c>
      <c r="H35" s="4">
        <v>6875</v>
      </c>
      <c r="I35">
        <v>64.34</v>
      </c>
      <c r="J35">
        <v>66.739999999999995</v>
      </c>
      <c r="K35">
        <v>67.09</v>
      </c>
      <c r="L35">
        <v>64.87</v>
      </c>
      <c r="M35">
        <v>33.700000000000003</v>
      </c>
      <c r="N35">
        <v>127895</v>
      </c>
      <c r="O35">
        <v>190.50800000000001</v>
      </c>
    </row>
    <row r="36" spans="2:16" x14ac:dyDescent="0.2">
      <c r="B36" s="2">
        <v>39661</v>
      </c>
      <c r="C36" s="13">
        <v>70.430000000000007</v>
      </c>
      <c r="D36">
        <v>100</v>
      </c>
      <c r="E36" s="4">
        <v>130076</v>
      </c>
      <c r="F36" s="4">
        <v>1554</v>
      </c>
      <c r="G36" s="4">
        <v>14913</v>
      </c>
      <c r="H36" s="4">
        <v>6875</v>
      </c>
      <c r="I36">
        <v>68.47</v>
      </c>
      <c r="J36">
        <v>64.34</v>
      </c>
      <c r="K36">
        <v>66.739999999999995</v>
      </c>
      <c r="L36">
        <v>67.09</v>
      </c>
      <c r="M36">
        <v>33.700000000000003</v>
      </c>
      <c r="N36">
        <v>130011</v>
      </c>
      <c r="O36">
        <v>191.15700000000001</v>
      </c>
    </row>
    <row r="37" spans="2:16" x14ac:dyDescent="0.2">
      <c r="B37" s="2">
        <v>39692</v>
      </c>
      <c r="C37" s="13">
        <v>69.28</v>
      </c>
      <c r="D37">
        <v>100</v>
      </c>
      <c r="E37" s="4">
        <v>130076</v>
      </c>
      <c r="F37" s="4">
        <v>1554</v>
      </c>
      <c r="G37" s="4">
        <v>14913</v>
      </c>
      <c r="H37" s="4">
        <v>6875</v>
      </c>
      <c r="I37">
        <v>70.430000000000007</v>
      </c>
      <c r="J37">
        <v>68.47</v>
      </c>
      <c r="K37">
        <v>64.34</v>
      </c>
      <c r="L37">
        <v>66.739999999999995</v>
      </c>
      <c r="M37">
        <v>33.700000000000003</v>
      </c>
      <c r="N37" s="4">
        <v>131247</v>
      </c>
      <c r="O37">
        <v>190.82900000000001</v>
      </c>
    </row>
    <row r="38" spans="2:16" x14ac:dyDescent="0.2">
      <c r="B38" s="2">
        <v>39722</v>
      </c>
      <c r="C38" s="13">
        <v>61.34</v>
      </c>
      <c r="D38">
        <v>100</v>
      </c>
      <c r="E38" s="4">
        <v>130076</v>
      </c>
      <c r="F38" s="4">
        <v>1554</v>
      </c>
      <c r="G38" s="4">
        <v>14913</v>
      </c>
      <c r="H38" s="4">
        <v>6875</v>
      </c>
      <c r="I38">
        <v>69.28</v>
      </c>
      <c r="J38">
        <v>70.430000000000007</v>
      </c>
      <c r="K38">
        <v>68.47</v>
      </c>
      <c r="L38">
        <v>64.34</v>
      </c>
      <c r="M38">
        <v>33.700000000000003</v>
      </c>
      <c r="N38" s="4">
        <v>137223</v>
      </c>
      <c r="O38">
        <v>190.92699999999999</v>
      </c>
    </row>
    <row r="39" spans="2:16" x14ac:dyDescent="0.2">
      <c r="B39" s="2">
        <v>39753</v>
      </c>
      <c r="C39" s="13">
        <v>58.58</v>
      </c>
      <c r="D39">
        <v>100</v>
      </c>
      <c r="E39" s="4">
        <v>130076</v>
      </c>
      <c r="F39" s="4">
        <v>1554</v>
      </c>
      <c r="G39" s="4">
        <v>14913</v>
      </c>
      <c r="H39" s="4">
        <v>6875</v>
      </c>
      <c r="I39">
        <v>61.34</v>
      </c>
      <c r="J39">
        <v>69.28</v>
      </c>
      <c r="K39">
        <v>70.430000000000007</v>
      </c>
      <c r="L39">
        <v>68.47</v>
      </c>
      <c r="M39">
        <v>33.700000000000003</v>
      </c>
      <c r="N39">
        <v>134368</v>
      </c>
      <c r="O39">
        <v>192.292</v>
      </c>
    </row>
    <row r="40" spans="2:16" x14ac:dyDescent="0.2">
      <c r="B40" s="2">
        <v>39783</v>
      </c>
      <c r="C40" s="13">
        <v>59.83</v>
      </c>
      <c r="D40">
        <v>100</v>
      </c>
      <c r="E40" s="4">
        <v>130076</v>
      </c>
      <c r="F40" s="4">
        <v>1554</v>
      </c>
      <c r="G40" s="4">
        <v>14913</v>
      </c>
      <c r="H40" s="4">
        <v>6875</v>
      </c>
      <c r="I40">
        <v>58.58</v>
      </c>
      <c r="J40">
        <v>61.34</v>
      </c>
      <c r="K40">
        <v>69.28</v>
      </c>
      <c r="L40">
        <v>70.430000000000007</v>
      </c>
      <c r="M40">
        <v>33.700000000000003</v>
      </c>
      <c r="N40">
        <v>140121</v>
      </c>
      <c r="O40">
        <v>191.49299999999999</v>
      </c>
    </row>
    <row r="41" spans="2:16" x14ac:dyDescent="0.2">
      <c r="B41" s="2">
        <v>39814</v>
      </c>
      <c r="C41" s="13">
        <v>57.69</v>
      </c>
      <c r="D41">
        <v>100</v>
      </c>
      <c r="E41" s="4">
        <v>131597</v>
      </c>
      <c r="F41" s="4">
        <v>1708</v>
      </c>
      <c r="G41" s="4">
        <v>14794</v>
      </c>
      <c r="H41" s="4">
        <v>6583</v>
      </c>
      <c r="I41">
        <v>59.83</v>
      </c>
      <c r="J41">
        <v>58.58</v>
      </c>
      <c r="K41">
        <v>61.34</v>
      </c>
      <c r="L41">
        <v>69.28</v>
      </c>
      <c r="M41">
        <v>35.700000000000003</v>
      </c>
      <c r="N41" s="4">
        <v>132626</v>
      </c>
      <c r="O41">
        <v>190.43299999999999</v>
      </c>
      <c r="P41" t="s">
        <v>19</v>
      </c>
    </row>
    <row r="42" spans="2:16" x14ac:dyDescent="0.2">
      <c r="B42" s="2">
        <v>39845</v>
      </c>
      <c r="C42" s="13">
        <v>50</v>
      </c>
      <c r="D42">
        <v>100</v>
      </c>
      <c r="E42" s="4">
        <v>131597</v>
      </c>
      <c r="F42" s="4">
        <v>1708</v>
      </c>
      <c r="G42" s="4">
        <v>14794</v>
      </c>
      <c r="H42" s="4">
        <v>6583</v>
      </c>
      <c r="I42">
        <v>57.69</v>
      </c>
      <c r="J42">
        <v>59.83</v>
      </c>
      <c r="K42">
        <v>58.58</v>
      </c>
      <c r="L42">
        <v>61.34</v>
      </c>
      <c r="M42">
        <v>35.700000000000003</v>
      </c>
      <c r="N42">
        <v>109225</v>
      </c>
      <c r="O42">
        <v>190.24600000000001</v>
      </c>
    </row>
    <row r="43" spans="2:16" x14ac:dyDescent="0.2">
      <c r="B43" s="2">
        <v>39873</v>
      </c>
      <c r="C43" s="13">
        <v>52.6</v>
      </c>
      <c r="D43">
        <v>100</v>
      </c>
      <c r="E43" s="4">
        <v>131597</v>
      </c>
      <c r="F43" s="4">
        <v>1708</v>
      </c>
      <c r="G43" s="4">
        <v>14794</v>
      </c>
      <c r="H43" s="4">
        <v>6583</v>
      </c>
      <c r="I43">
        <v>50</v>
      </c>
      <c r="J43">
        <v>57.69</v>
      </c>
      <c r="K43">
        <v>59.83</v>
      </c>
      <c r="L43">
        <v>58.58</v>
      </c>
      <c r="M43">
        <v>35.700000000000003</v>
      </c>
      <c r="N43" s="4">
        <v>128921</v>
      </c>
      <c r="O43">
        <v>190.13399999999999</v>
      </c>
    </row>
    <row r="44" spans="2:16" x14ac:dyDescent="0.2">
      <c r="B44" s="2">
        <v>39904</v>
      </c>
      <c r="C44" s="13">
        <v>52.36</v>
      </c>
      <c r="D44">
        <v>100</v>
      </c>
      <c r="E44" s="4">
        <v>131597</v>
      </c>
      <c r="F44" s="4">
        <v>1708</v>
      </c>
      <c r="G44" s="4">
        <v>14794</v>
      </c>
      <c r="H44" s="4">
        <v>6583</v>
      </c>
      <c r="I44">
        <v>52.6</v>
      </c>
      <c r="J44">
        <v>50</v>
      </c>
      <c r="K44">
        <v>57.69</v>
      </c>
      <c r="L44">
        <v>59.83</v>
      </c>
      <c r="M44">
        <v>35.700000000000003</v>
      </c>
      <c r="N44">
        <v>122714</v>
      </c>
      <c r="O44">
        <v>190.14</v>
      </c>
    </row>
    <row r="45" spans="2:16" x14ac:dyDescent="0.2">
      <c r="B45" s="2">
        <v>39934</v>
      </c>
      <c r="C45" s="13">
        <v>55.16</v>
      </c>
      <c r="D45">
        <v>100</v>
      </c>
      <c r="E45" s="4">
        <v>131597</v>
      </c>
      <c r="F45" s="4">
        <v>1708</v>
      </c>
      <c r="G45" s="4">
        <v>14794</v>
      </c>
      <c r="H45" s="4">
        <v>6583</v>
      </c>
      <c r="I45">
        <v>52.36</v>
      </c>
      <c r="J45">
        <v>52.6</v>
      </c>
      <c r="K45">
        <v>50</v>
      </c>
      <c r="L45">
        <v>57.69</v>
      </c>
      <c r="M45">
        <v>35.700000000000003</v>
      </c>
      <c r="N45" s="4">
        <v>139405</v>
      </c>
      <c r="O45">
        <v>190.56100000000001</v>
      </c>
    </row>
    <row r="46" spans="2:16" x14ac:dyDescent="0.2">
      <c r="B46" s="2">
        <v>39965</v>
      </c>
      <c r="C46" s="13">
        <v>56.8</v>
      </c>
      <c r="D46">
        <v>100</v>
      </c>
      <c r="E46" s="4">
        <v>131597</v>
      </c>
      <c r="F46" s="4">
        <v>1708</v>
      </c>
      <c r="G46" s="4">
        <v>14794</v>
      </c>
      <c r="H46" s="4">
        <v>6583</v>
      </c>
      <c r="I46">
        <v>55.16</v>
      </c>
      <c r="J46">
        <v>52.36</v>
      </c>
      <c r="K46">
        <v>52.6</v>
      </c>
      <c r="L46">
        <v>50</v>
      </c>
      <c r="M46">
        <v>35.700000000000003</v>
      </c>
      <c r="N46" s="4">
        <v>124743</v>
      </c>
      <c r="O46">
        <v>190.57900000000001</v>
      </c>
    </row>
    <row r="47" spans="2:16" x14ac:dyDescent="0.2">
      <c r="B47" s="2">
        <v>39995</v>
      </c>
      <c r="C47" s="13">
        <v>60.89</v>
      </c>
      <c r="D47">
        <v>100</v>
      </c>
      <c r="E47" s="4">
        <v>131597</v>
      </c>
      <c r="F47" s="4">
        <v>1708</v>
      </c>
      <c r="G47" s="4">
        <v>14794</v>
      </c>
      <c r="H47" s="4">
        <v>6583</v>
      </c>
      <c r="I47">
        <v>56.8</v>
      </c>
      <c r="J47">
        <v>55.16</v>
      </c>
      <c r="K47">
        <v>52.36</v>
      </c>
      <c r="L47">
        <v>52.6</v>
      </c>
      <c r="M47">
        <v>35.700000000000003</v>
      </c>
      <c r="N47">
        <v>131670</v>
      </c>
      <c r="O47">
        <v>191.67</v>
      </c>
    </row>
    <row r="48" spans="2:16" x14ac:dyDescent="0.2">
      <c r="B48" s="2">
        <v>40026</v>
      </c>
      <c r="C48" s="13">
        <v>60.44</v>
      </c>
      <c r="D48">
        <v>100</v>
      </c>
      <c r="E48" s="4">
        <v>131597</v>
      </c>
      <c r="F48" s="4">
        <v>1708</v>
      </c>
      <c r="G48" s="4">
        <v>14794</v>
      </c>
      <c r="H48" s="4">
        <v>6583</v>
      </c>
      <c r="I48">
        <v>60.89</v>
      </c>
      <c r="J48">
        <v>56.8</v>
      </c>
      <c r="K48">
        <v>55.16</v>
      </c>
      <c r="L48">
        <v>52.36</v>
      </c>
      <c r="M48">
        <v>35.700000000000003</v>
      </c>
      <c r="N48" s="4">
        <v>127292</v>
      </c>
      <c r="O48">
        <v>191.411</v>
      </c>
    </row>
    <row r="49" spans="2:15" x14ac:dyDescent="0.2">
      <c r="B49" s="2">
        <v>40057</v>
      </c>
      <c r="C49" s="13">
        <v>60.89</v>
      </c>
      <c r="D49">
        <v>100</v>
      </c>
      <c r="E49" s="4">
        <v>131597</v>
      </c>
      <c r="F49" s="4">
        <v>1708</v>
      </c>
      <c r="G49" s="4">
        <v>14794</v>
      </c>
      <c r="H49" s="4">
        <v>6583</v>
      </c>
      <c r="I49">
        <v>60.44</v>
      </c>
      <c r="J49">
        <v>60.89</v>
      </c>
      <c r="K49">
        <v>56.8</v>
      </c>
      <c r="L49">
        <v>55.16</v>
      </c>
      <c r="M49">
        <v>35.700000000000003</v>
      </c>
      <c r="N49" s="4">
        <v>122371</v>
      </c>
      <c r="O49">
        <v>191.65799999999999</v>
      </c>
    </row>
    <row r="50" spans="2:15" x14ac:dyDescent="0.2">
      <c r="B50" s="2">
        <v>40087</v>
      </c>
      <c r="C50" s="13">
        <v>59.05</v>
      </c>
      <c r="D50">
        <v>100</v>
      </c>
      <c r="E50" s="4">
        <v>131597</v>
      </c>
      <c r="F50" s="4">
        <v>1708</v>
      </c>
      <c r="G50" s="4">
        <v>14794</v>
      </c>
      <c r="H50" s="4">
        <v>6583</v>
      </c>
      <c r="I50">
        <v>60.89</v>
      </c>
      <c r="J50">
        <v>60.44</v>
      </c>
      <c r="K50">
        <v>60.89</v>
      </c>
      <c r="L50">
        <v>56.8</v>
      </c>
      <c r="M50">
        <v>35.700000000000003</v>
      </c>
      <c r="N50" s="4">
        <v>131126</v>
      </c>
      <c r="O50">
        <v>191.898</v>
      </c>
    </row>
    <row r="51" spans="2:15" x14ac:dyDescent="0.2">
      <c r="B51" s="2">
        <v>40118</v>
      </c>
      <c r="C51" s="13">
        <v>62.84</v>
      </c>
      <c r="D51">
        <v>100</v>
      </c>
      <c r="E51" s="4">
        <v>131597</v>
      </c>
      <c r="F51" s="4">
        <v>1708</v>
      </c>
      <c r="G51" s="4">
        <v>14794</v>
      </c>
      <c r="H51" s="4">
        <v>6583</v>
      </c>
      <c r="I51">
        <v>59.05</v>
      </c>
      <c r="J51">
        <v>60.89</v>
      </c>
      <c r="K51">
        <v>60.44</v>
      </c>
      <c r="L51">
        <v>60.89</v>
      </c>
      <c r="M51">
        <v>35.700000000000003</v>
      </c>
      <c r="N51" s="4">
        <v>116484</v>
      </c>
      <c r="O51">
        <v>191.643</v>
      </c>
    </row>
    <row r="52" spans="2:15" x14ac:dyDescent="0.2">
      <c r="B52" s="2">
        <v>40148</v>
      </c>
      <c r="C52" s="13">
        <v>64.41</v>
      </c>
      <c r="D52">
        <v>100</v>
      </c>
      <c r="E52" s="4">
        <v>131597</v>
      </c>
      <c r="F52" s="4">
        <v>1708</v>
      </c>
      <c r="G52" s="4">
        <v>14794</v>
      </c>
      <c r="H52" s="4">
        <v>6583</v>
      </c>
      <c r="I52">
        <v>62.84</v>
      </c>
      <c r="J52">
        <v>59.05</v>
      </c>
      <c r="K52">
        <v>60.89</v>
      </c>
      <c r="L52">
        <v>60.44</v>
      </c>
      <c r="M52">
        <v>35.700000000000003</v>
      </c>
      <c r="N52" s="4">
        <v>130497</v>
      </c>
      <c r="O52">
        <v>191.33500000000001</v>
      </c>
    </row>
    <row r="53" spans="2:15" x14ac:dyDescent="0.2">
      <c r="B53" s="2">
        <v>40179</v>
      </c>
      <c r="C53" s="13">
        <v>62.86</v>
      </c>
      <c r="D53">
        <v>100</v>
      </c>
      <c r="E53" s="4">
        <v>131234</v>
      </c>
      <c r="F53" s="4">
        <v>1748</v>
      </c>
      <c r="G53" s="4">
        <v>16364</v>
      </c>
      <c r="H53" s="4">
        <v>6955</v>
      </c>
      <c r="I53">
        <v>64.41</v>
      </c>
      <c r="J53">
        <v>62.84</v>
      </c>
      <c r="K53">
        <v>59.05</v>
      </c>
      <c r="L53">
        <v>60.89</v>
      </c>
      <c r="M53">
        <v>35.700000000000003</v>
      </c>
      <c r="N53">
        <v>124049</v>
      </c>
      <c r="O53">
        <v>190.43299999999999</v>
      </c>
    </row>
    <row r="54" spans="2:15" x14ac:dyDescent="0.2">
      <c r="B54" s="2">
        <v>40210</v>
      </c>
      <c r="C54" s="13">
        <v>63</v>
      </c>
      <c r="D54">
        <v>100</v>
      </c>
      <c r="E54" s="4">
        <v>131234</v>
      </c>
      <c r="F54" s="4">
        <v>1748</v>
      </c>
      <c r="G54" s="4">
        <v>16364</v>
      </c>
      <c r="H54" s="4">
        <v>6955</v>
      </c>
      <c r="I54">
        <v>62.86</v>
      </c>
      <c r="J54">
        <v>64.41</v>
      </c>
      <c r="K54">
        <v>62.84</v>
      </c>
      <c r="L54">
        <v>59.05</v>
      </c>
      <c r="M54">
        <v>35.700000000000003</v>
      </c>
      <c r="N54" s="4">
        <v>111984</v>
      </c>
      <c r="O54">
        <v>190.24600000000001</v>
      </c>
    </row>
    <row r="55" spans="2:15" x14ac:dyDescent="0.2">
      <c r="B55" s="2">
        <v>40238</v>
      </c>
      <c r="C55" s="13">
        <v>65.2</v>
      </c>
      <c r="D55">
        <v>100</v>
      </c>
      <c r="E55" s="4">
        <v>131234</v>
      </c>
      <c r="F55" s="4">
        <v>1748</v>
      </c>
      <c r="G55" s="4">
        <v>16364</v>
      </c>
      <c r="H55" s="4">
        <v>6955</v>
      </c>
      <c r="I55">
        <v>63</v>
      </c>
      <c r="J55">
        <v>62.86</v>
      </c>
      <c r="K55">
        <v>64.41</v>
      </c>
      <c r="L55">
        <v>62.84</v>
      </c>
      <c r="M55">
        <v>35.700000000000003</v>
      </c>
      <c r="N55" s="4">
        <v>116145</v>
      </c>
      <c r="O55">
        <v>190.13399999999999</v>
      </c>
    </row>
    <row r="56" spans="2:15" x14ac:dyDescent="0.2">
      <c r="B56" s="2">
        <v>40269</v>
      </c>
      <c r="C56" s="13">
        <v>64.3</v>
      </c>
      <c r="D56">
        <v>100</v>
      </c>
      <c r="E56" s="4">
        <v>131234</v>
      </c>
      <c r="F56" s="4">
        <v>1748</v>
      </c>
      <c r="G56" s="4">
        <v>16364</v>
      </c>
      <c r="H56" s="4">
        <v>6955</v>
      </c>
      <c r="I56">
        <v>65.2</v>
      </c>
      <c r="J56">
        <v>63</v>
      </c>
      <c r="K56">
        <v>62.86</v>
      </c>
      <c r="L56">
        <v>64.41</v>
      </c>
      <c r="M56">
        <v>35.700000000000003</v>
      </c>
      <c r="N56">
        <v>119866</v>
      </c>
      <c r="O56">
        <v>190.14</v>
      </c>
    </row>
    <row r="57" spans="2:15" x14ac:dyDescent="0.2">
      <c r="B57" s="2">
        <v>40299</v>
      </c>
      <c r="C57" s="13">
        <v>58.3</v>
      </c>
      <c r="D57">
        <v>100</v>
      </c>
      <c r="E57" s="4">
        <v>131234</v>
      </c>
      <c r="F57" s="4">
        <v>1748</v>
      </c>
      <c r="G57" s="4">
        <v>16364</v>
      </c>
      <c r="H57" s="4">
        <v>6955</v>
      </c>
      <c r="I57">
        <v>64.3</v>
      </c>
      <c r="J57">
        <v>65.2</v>
      </c>
      <c r="K57">
        <v>63</v>
      </c>
      <c r="L57">
        <v>62.86</v>
      </c>
      <c r="M57">
        <v>35.700000000000003</v>
      </c>
      <c r="N57" s="4">
        <v>135397</v>
      </c>
      <c r="O57">
        <v>190.56100000000001</v>
      </c>
    </row>
    <row r="58" spans="2:15" x14ac:dyDescent="0.2">
      <c r="B58" s="2">
        <v>40330</v>
      </c>
      <c r="C58" s="13">
        <v>59.06</v>
      </c>
      <c r="D58">
        <v>100</v>
      </c>
      <c r="E58" s="4">
        <v>131234</v>
      </c>
      <c r="F58" s="4">
        <v>1748</v>
      </c>
      <c r="G58" s="4">
        <v>16364</v>
      </c>
      <c r="H58" s="4">
        <v>6955</v>
      </c>
      <c r="I58">
        <v>58.3</v>
      </c>
      <c r="J58">
        <v>64.3</v>
      </c>
      <c r="K58">
        <v>65.2</v>
      </c>
      <c r="L58">
        <v>63</v>
      </c>
      <c r="M58">
        <v>35.700000000000003</v>
      </c>
      <c r="N58" s="4">
        <v>130137</v>
      </c>
      <c r="O58">
        <v>190.57900000000001</v>
      </c>
    </row>
    <row r="59" spans="2:15" x14ac:dyDescent="0.2">
      <c r="B59" s="2">
        <v>40360</v>
      </c>
      <c r="C59" s="13">
        <v>58.09</v>
      </c>
      <c r="D59">
        <v>100</v>
      </c>
      <c r="E59" s="4">
        <v>131234</v>
      </c>
      <c r="F59" s="4">
        <v>1748</v>
      </c>
      <c r="G59" s="4">
        <v>16364</v>
      </c>
      <c r="H59" s="4">
        <v>6955</v>
      </c>
      <c r="I59">
        <v>59.06</v>
      </c>
      <c r="J59">
        <v>58.3</v>
      </c>
      <c r="K59">
        <v>64.3</v>
      </c>
      <c r="L59">
        <v>65.2</v>
      </c>
      <c r="M59">
        <v>35.700000000000003</v>
      </c>
      <c r="N59" s="4">
        <v>127735</v>
      </c>
      <c r="O59">
        <v>191.67</v>
      </c>
    </row>
    <row r="60" spans="2:15" x14ac:dyDescent="0.2">
      <c r="B60" s="2">
        <v>40391</v>
      </c>
      <c r="C60" s="13">
        <v>57.02</v>
      </c>
      <c r="D60">
        <v>100</v>
      </c>
      <c r="E60" s="4">
        <v>131234</v>
      </c>
      <c r="F60" s="4">
        <v>1748</v>
      </c>
      <c r="G60" s="4">
        <v>16364</v>
      </c>
      <c r="H60" s="4">
        <v>6955</v>
      </c>
      <c r="I60">
        <v>58.09</v>
      </c>
      <c r="J60">
        <v>59.06</v>
      </c>
      <c r="K60">
        <v>58.3</v>
      </c>
      <c r="L60">
        <v>64.3</v>
      </c>
      <c r="M60">
        <v>35.700000000000003</v>
      </c>
      <c r="N60" s="4">
        <v>141285</v>
      </c>
      <c r="O60">
        <v>191.411</v>
      </c>
    </row>
    <row r="61" spans="2:15" x14ac:dyDescent="0.2">
      <c r="B61" s="2">
        <v>40422</v>
      </c>
      <c r="C61" s="13">
        <v>61.96</v>
      </c>
      <c r="D61">
        <v>100</v>
      </c>
      <c r="E61" s="4">
        <v>131234</v>
      </c>
      <c r="F61" s="4">
        <v>1748</v>
      </c>
      <c r="G61" s="4">
        <v>16364</v>
      </c>
      <c r="H61" s="4">
        <v>6955</v>
      </c>
      <c r="I61">
        <v>57.02</v>
      </c>
      <c r="J61">
        <v>58.09</v>
      </c>
      <c r="K61">
        <v>59.06</v>
      </c>
      <c r="L61">
        <v>58.3</v>
      </c>
      <c r="M61">
        <v>35.700000000000003</v>
      </c>
      <c r="N61" s="4">
        <v>133896</v>
      </c>
      <c r="O61">
        <v>191.65799999999999</v>
      </c>
    </row>
    <row r="62" spans="2:15" x14ac:dyDescent="0.2">
      <c r="B62" s="2">
        <v>40452</v>
      </c>
      <c r="C62" s="13">
        <v>63.74</v>
      </c>
      <c r="D62">
        <v>100</v>
      </c>
      <c r="E62" s="4">
        <v>131234</v>
      </c>
      <c r="F62" s="4">
        <v>1748</v>
      </c>
      <c r="G62" s="4">
        <v>16364</v>
      </c>
      <c r="H62" s="4">
        <v>6955</v>
      </c>
      <c r="I62">
        <v>61.96</v>
      </c>
      <c r="J62">
        <v>57.02</v>
      </c>
      <c r="K62">
        <v>58.09</v>
      </c>
      <c r="L62">
        <v>59.06</v>
      </c>
      <c r="M62">
        <v>35.700000000000003</v>
      </c>
      <c r="N62">
        <v>144721</v>
      </c>
      <c r="O62">
        <v>191.898</v>
      </c>
    </row>
    <row r="63" spans="2:15" x14ac:dyDescent="0.2">
      <c r="B63" s="2">
        <v>40483</v>
      </c>
      <c r="C63" s="13">
        <v>61.55</v>
      </c>
      <c r="D63">
        <v>100</v>
      </c>
      <c r="E63" s="4">
        <v>131234</v>
      </c>
      <c r="F63" s="4">
        <v>1748</v>
      </c>
      <c r="G63" s="4">
        <v>16364</v>
      </c>
      <c r="H63" s="4">
        <v>6955</v>
      </c>
      <c r="I63">
        <v>63.74</v>
      </c>
      <c r="J63">
        <v>61.96</v>
      </c>
      <c r="K63">
        <v>57.02</v>
      </c>
      <c r="L63">
        <v>58.09</v>
      </c>
      <c r="M63">
        <v>35.700000000000003</v>
      </c>
      <c r="N63" s="4">
        <v>122653</v>
      </c>
      <c r="O63">
        <v>191.643</v>
      </c>
    </row>
    <row r="64" spans="2:15" x14ac:dyDescent="0.2">
      <c r="B64" s="2">
        <v>40513</v>
      </c>
      <c r="C64" s="13">
        <v>61.85</v>
      </c>
      <c r="D64">
        <v>100</v>
      </c>
      <c r="E64" s="4">
        <v>131234</v>
      </c>
      <c r="F64" s="4">
        <v>1748</v>
      </c>
      <c r="G64" s="4">
        <v>16364</v>
      </c>
      <c r="H64" s="4">
        <v>6955</v>
      </c>
      <c r="I64">
        <v>61.55</v>
      </c>
      <c r="J64">
        <v>63.74</v>
      </c>
      <c r="K64">
        <v>61.96</v>
      </c>
      <c r="L64">
        <v>57.02</v>
      </c>
      <c r="M64">
        <v>35.700000000000003</v>
      </c>
      <c r="N64" s="4">
        <v>134236</v>
      </c>
      <c r="O64">
        <v>191.33500000000001</v>
      </c>
    </row>
    <row r="65" spans="2:15" x14ac:dyDescent="0.2">
      <c r="B65" s="2">
        <v>40544</v>
      </c>
      <c r="C65" s="13">
        <v>59.77</v>
      </c>
      <c r="D65">
        <v>100</v>
      </c>
      <c r="E65" s="4">
        <v>134207</v>
      </c>
      <c r="F65" s="4">
        <v>1716</v>
      </c>
      <c r="G65" s="4">
        <v>17740</v>
      </c>
      <c r="H65" s="4">
        <v>7078</v>
      </c>
      <c r="I65">
        <v>61.85</v>
      </c>
      <c r="J65">
        <v>61.55</v>
      </c>
      <c r="K65">
        <v>63.74</v>
      </c>
      <c r="L65">
        <v>61.96</v>
      </c>
      <c r="M65">
        <v>34.9</v>
      </c>
      <c r="N65" s="4">
        <v>128792</v>
      </c>
      <c r="O65">
        <v>191.464</v>
      </c>
    </row>
    <row r="66" spans="2:15" x14ac:dyDescent="0.2">
      <c r="B66" s="2">
        <v>40575</v>
      </c>
      <c r="C66" s="13">
        <v>61.44</v>
      </c>
      <c r="D66">
        <v>100</v>
      </c>
      <c r="E66" s="4">
        <v>134207</v>
      </c>
      <c r="F66" s="4">
        <v>1716</v>
      </c>
      <c r="G66" s="4">
        <v>17740</v>
      </c>
      <c r="H66" s="4">
        <v>7078</v>
      </c>
      <c r="I66">
        <v>59.77</v>
      </c>
      <c r="J66">
        <v>61.85</v>
      </c>
      <c r="K66">
        <v>61.55</v>
      </c>
      <c r="L66">
        <v>63.74</v>
      </c>
      <c r="M66">
        <v>34.9</v>
      </c>
      <c r="N66" s="4">
        <v>124331</v>
      </c>
      <c r="O66">
        <v>191.852</v>
      </c>
    </row>
    <row r="67" spans="2:15" x14ac:dyDescent="0.2">
      <c r="B67" s="2">
        <v>40603</v>
      </c>
      <c r="C67" s="13">
        <v>59.25</v>
      </c>
      <c r="D67">
        <v>100</v>
      </c>
      <c r="E67" s="4">
        <v>134207</v>
      </c>
      <c r="F67" s="4">
        <v>1716</v>
      </c>
      <c r="G67" s="4">
        <v>17740</v>
      </c>
      <c r="H67" s="4">
        <v>7078</v>
      </c>
      <c r="I67">
        <v>61.44</v>
      </c>
      <c r="J67">
        <v>59.77</v>
      </c>
      <c r="K67">
        <v>61.85</v>
      </c>
      <c r="L67">
        <v>61.55</v>
      </c>
      <c r="M67">
        <v>34.9</v>
      </c>
      <c r="N67">
        <v>119897</v>
      </c>
      <c r="O67">
        <v>191.68600000000001</v>
      </c>
    </row>
    <row r="68" spans="2:15" x14ac:dyDescent="0.2">
      <c r="B68" s="2">
        <v>40634</v>
      </c>
      <c r="C68" s="13">
        <v>65.72</v>
      </c>
      <c r="D68">
        <v>100</v>
      </c>
      <c r="E68" s="4">
        <v>134207</v>
      </c>
      <c r="F68" s="4">
        <v>1716</v>
      </c>
      <c r="G68" s="4">
        <v>17740</v>
      </c>
      <c r="H68" s="4">
        <v>7078</v>
      </c>
      <c r="I68">
        <v>59.25</v>
      </c>
      <c r="J68">
        <v>61.44</v>
      </c>
      <c r="K68">
        <v>59.77</v>
      </c>
      <c r="L68">
        <v>61.85</v>
      </c>
      <c r="M68">
        <v>34.9</v>
      </c>
      <c r="N68">
        <v>118979</v>
      </c>
      <c r="O68">
        <v>192.18899999999999</v>
      </c>
    </row>
    <row r="69" spans="2:15" x14ac:dyDescent="0.2">
      <c r="B69" s="2">
        <v>40664</v>
      </c>
      <c r="C69" s="13">
        <v>67.290000000000006</v>
      </c>
      <c r="D69">
        <v>100</v>
      </c>
      <c r="E69" s="4">
        <v>134207</v>
      </c>
      <c r="F69" s="4">
        <v>1716</v>
      </c>
      <c r="G69" s="4">
        <v>17740</v>
      </c>
      <c r="H69" s="4">
        <v>7078</v>
      </c>
      <c r="I69">
        <v>65.72</v>
      </c>
      <c r="J69">
        <v>59.25</v>
      </c>
      <c r="K69">
        <v>61.44</v>
      </c>
      <c r="L69">
        <v>59.77</v>
      </c>
      <c r="M69">
        <v>34.9</v>
      </c>
      <c r="N69" s="4">
        <v>130124</v>
      </c>
      <c r="O69">
        <v>191.92500000000001</v>
      </c>
    </row>
    <row r="70" spans="2:15" x14ac:dyDescent="0.2">
      <c r="B70" s="2">
        <v>40695</v>
      </c>
      <c r="C70" s="13">
        <v>66.52</v>
      </c>
      <c r="D70">
        <v>100</v>
      </c>
      <c r="E70" s="4">
        <v>134207</v>
      </c>
      <c r="F70" s="4">
        <v>1716</v>
      </c>
      <c r="G70" s="4">
        <v>17740</v>
      </c>
      <c r="H70" s="4">
        <v>7078</v>
      </c>
      <c r="I70">
        <v>67.290000000000006</v>
      </c>
      <c r="J70">
        <v>65.72</v>
      </c>
      <c r="K70">
        <v>59.25</v>
      </c>
      <c r="L70">
        <v>61.44</v>
      </c>
      <c r="M70">
        <v>34.9</v>
      </c>
      <c r="N70">
        <v>124572</v>
      </c>
      <c r="O70">
        <v>191.96600000000001</v>
      </c>
    </row>
    <row r="71" spans="2:15" x14ac:dyDescent="0.2">
      <c r="B71" s="2">
        <v>40725</v>
      </c>
      <c r="C71" s="13">
        <v>64.790000000000006</v>
      </c>
      <c r="D71">
        <v>100</v>
      </c>
      <c r="E71" s="4">
        <v>134207</v>
      </c>
      <c r="F71" s="4">
        <v>1716</v>
      </c>
      <c r="G71" s="4">
        <v>17740</v>
      </c>
      <c r="H71" s="4">
        <v>7078</v>
      </c>
      <c r="I71">
        <v>66.52</v>
      </c>
      <c r="J71">
        <v>67.290000000000006</v>
      </c>
      <c r="K71">
        <v>65.72</v>
      </c>
      <c r="L71">
        <v>59.25</v>
      </c>
      <c r="M71">
        <v>34.9</v>
      </c>
      <c r="N71">
        <v>118613</v>
      </c>
      <c r="O71">
        <v>191.26599999999999</v>
      </c>
    </row>
    <row r="72" spans="2:15" x14ac:dyDescent="0.2">
      <c r="B72" s="2">
        <v>40756</v>
      </c>
      <c r="C72" s="13">
        <v>65.8</v>
      </c>
      <c r="D72">
        <v>100</v>
      </c>
      <c r="E72" s="4">
        <v>134207</v>
      </c>
      <c r="F72" s="4">
        <v>1716</v>
      </c>
      <c r="G72" s="4">
        <v>17740</v>
      </c>
      <c r="H72" s="4">
        <v>7078</v>
      </c>
      <c r="I72">
        <v>64.790000000000006</v>
      </c>
      <c r="J72">
        <v>66.52</v>
      </c>
      <c r="K72">
        <v>67.290000000000006</v>
      </c>
      <c r="L72">
        <v>65.72</v>
      </c>
      <c r="M72">
        <v>34.9</v>
      </c>
      <c r="N72" s="4">
        <v>128800</v>
      </c>
      <c r="O72">
        <v>191.56399999999999</v>
      </c>
    </row>
    <row r="73" spans="2:15" x14ac:dyDescent="0.2">
      <c r="B73" s="2">
        <v>40787</v>
      </c>
      <c r="C73" s="13">
        <v>63.69</v>
      </c>
      <c r="D73">
        <v>100</v>
      </c>
      <c r="E73" s="4">
        <v>134207</v>
      </c>
      <c r="F73" s="4">
        <v>1716</v>
      </c>
      <c r="G73" s="4">
        <v>17740</v>
      </c>
      <c r="H73" s="4">
        <v>7078</v>
      </c>
      <c r="I73">
        <v>65.8</v>
      </c>
      <c r="J73">
        <v>64.790000000000006</v>
      </c>
      <c r="K73">
        <v>66.52</v>
      </c>
      <c r="L73">
        <v>67.290000000000006</v>
      </c>
      <c r="M73">
        <v>34.9</v>
      </c>
      <c r="N73">
        <v>129421</v>
      </c>
      <c r="O73">
        <v>191.60900000000001</v>
      </c>
    </row>
    <row r="74" spans="2:15" x14ac:dyDescent="0.2">
      <c r="B74" s="2">
        <v>40817</v>
      </c>
      <c r="C74" s="13">
        <v>64.39</v>
      </c>
      <c r="D74">
        <v>100</v>
      </c>
      <c r="E74" s="4">
        <v>134207</v>
      </c>
      <c r="F74" s="4">
        <v>1716</v>
      </c>
      <c r="G74" s="4">
        <v>17740</v>
      </c>
      <c r="H74" s="4">
        <v>7078</v>
      </c>
      <c r="I74">
        <v>63.69</v>
      </c>
      <c r="J74">
        <v>65.8</v>
      </c>
      <c r="K74">
        <v>64.790000000000006</v>
      </c>
      <c r="L74">
        <v>66.52</v>
      </c>
      <c r="M74">
        <v>34.9</v>
      </c>
      <c r="N74">
        <v>140653</v>
      </c>
      <c r="O74">
        <v>192.10900000000001</v>
      </c>
    </row>
    <row r="75" spans="2:15" x14ac:dyDescent="0.2">
      <c r="B75" s="2">
        <v>40848</v>
      </c>
      <c r="C75" s="13">
        <v>64.72</v>
      </c>
      <c r="D75">
        <v>100</v>
      </c>
      <c r="E75" s="4">
        <v>134207</v>
      </c>
      <c r="F75" s="4">
        <v>1716</v>
      </c>
      <c r="G75" s="4">
        <v>17740</v>
      </c>
      <c r="H75" s="4">
        <v>7078</v>
      </c>
      <c r="I75">
        <v>64.39</v>
      </c>
      <c r="J75">
        <v>63.69</v>
      </c>
      <c r="K75">
        <v>65.8</v>
      </c>
      <c r="L75">
        <v>64.790000000000006</v>
      </c>
      <c r="M75">
        <v>34.9</v>
      </c>
      <c r="N75" s="4">
        <v>131142</v>
      </c>
      <c r="O75">
        <v>192.09100000000001</v>
      </c>
    </row>
    <row r="76" spans="2:15" x14ac:dyDescent="0.2">
      <c r="B76" s="2">
        <v>40878</v>
      </c>
      <c r="C76" s="13">
        <v>65.58</v>
      </c>
      <c r="D76">
        <v>100</v>
      </c>
      <c r="E76" s="4">
        <v>134207</v>
      </c>
      <c r="F76" s="4">
        <v>1716</v>
      </c>
      <c r="G76" s="4">
        <v>17740</v>
      </c>
      <c r="H76" s="4">
        <v>7078</v>
      </c>
      <c r="I76">
        <v>64.72</v>
      </c>
      <c r="J76">
        <v>64.39</v>
      </c>
      <c r="K76">
        <v>63.69</v>
      </c>
      <c r="L76">
        <v>65.8</v>
      </c>
      <c r="M76">
        <v>34.9</v>
      </c>
      <c r="N76" s="4">
        <v>134643</v>
      </c>
      <c r="O76">
        <v>191.67599999999999</v>
      </c>
    </row>
    <row r="77" spans="2:15" x14ac:dyDescent="0.2">
      <c r="B77" s="2">
        <v>40909</v>
      </c>
      <c r="C77" s="13">
        <v>65.91</v>
      </c>
      <c r="D77">
        <v>100</v>
      </c>
      <c r="E77" s="4">
        <v>133359</v>
      </c>
      <c r="F77" s="4">
        <v>1777</v>
      </c>
      <c r="G77" s="4">
        <v>18617</v>
      </c>
      <c r="H77" s="4">
        <v>6963</v>
      </c>
      <c r="I77">
        <v>65.58</v>
      </c>
      <c r="J77">
        <v>64.72</v>
      </c>
      <c r="K77">
        <v>64.39</v>
      </c>
      <c r="L77">
        <v>63.69</v>
      </c>
      <c r="M77">
        <v>34.9</v>
      </c>
      <c r="N77">
        <v>135730</v>
      </c>
      <c r="O77">
        <v>193.221</v>
      </c>
    </row>
    <row r="78" spans="2:15" x14ac:dyDescent="0.2">
      <c r="B78" s="2">
        <v>40940</v>
      </c>
      <c r="C78" s="13">
        <v>65.08</v>
      </c>
      <c r="D78">
        <v>100</v>
      </c>
      <c r="E78" s="4">
        <v>133359</v>
      </c>
      <c r="F78" s="4">
        <v>1777</v>
      </c>
      <c r="G78" s="4">
        <v>18617</v>
      </c>
      <c r="H78" s="4">
        <v>6963</v>
      </c>
      <c r="I78">
        <v>65.91</v>
      </c>
      <c r="J78">
        <v>65.58</v>
      </c>
      <c r="K78">
        <v>64.72</v>
      </c>
      <c r="L78">
        <v>64.39</v>
      </c>
      <c r="M78">
        <v>34.9</v>
      </c>
      <c r="N78" s="4">
        <v>123373</v>
      </c>
      <c r="O78">
        <v>193.25299999999999</v>
      </c>
    </row>
    <row r="79" spans="2:15" x14ac:dyDescent="0.2">
      <c r="B79" s="2">
        <v>40969</v>
      </c>
      <c r="C79" s="13">
        <v>65.959999999999994</v>
      </c>
      <c r="D79">
        <v>100</v>
      </c>
      <c r="E79" s="4">
        <v>133359</v>
      </c>
      <c r="F79" s="4">
        <v>1777</v>
      </c>
      <c r="G79" s="4">
        <v>18617</v>
      </c>
      <c r="H79" s="4">
        <v>6963</v>
      </c>
      <c r="I79">
        <v>65.08</v>
      </c>
      <c r="J79">
        <v>65.91</v>
      </c>
      <c r="K79">
        <v>65.58</v>
      </c>
      <c r="L79">
        <v>64.72</v>
      </c>
      <c r="M79">
        <v>34.9</v>
      </c>
      <c r="N79">
        <v>135869</v>
      </c>
      <c r="O79">
        <v>193.221</v>
      </c>
    </row>
    <row r="80" spans="2:15" x14ac:dyDescent="0.2">
      <c r="B80" s="2">
        <v>41000</v>
      </c>
      <c r="C80" s="13">
        <v>65.099999999999994</v>
      </c>
      <c r="D80">
        <v>100</v>
      </c>
      <c r="E80" s="4">
        <v>133359</v>
      </c>
      <c r="F80" s="4">
        <v>1777</v>
      </c>
      <c r="G80" s="4">
        <v>18617</v>
      </c>
      <c r="H80" s="4">
        <v>6963</v>
      </c>
      <c r="I80">
        <v>65.959999999999994</v>
      </c>
      <c r="J80">
        <v>65.08</v>
      </c>
      <c r="K80">
        <v>65.91</v>
      </c>
      <c r="L80">
        <v>65.58</v>
      </c>
      <c r="M80">
        <v>34.9</v>
      </c>
      <c r="N80" s="4">
        <v>120903</v>
      </c>
      <c r="O80">
        <v>193.06299999999999</v>
      </c>
    </row>
    <row r="81" spans="2:15" x14ac:dyDescent="0.2">
      <c r="B81" s="2">
        <v>41030</v>
      </c>
      <c r="C81" s="13">
        <v>62.43</v>
      </c>
      <c r="D81">
        <v>100</v>
      </c>
      <c r="E81" s="4">
        <v>133359</v>
      </c>
      <c r="F81" s="4">
        <v>1777</v>
      </c>
      <c r="G81" s="4">
        <v>18617</v>
      </c>
      <c r="H81" s="4">
        <v>6963</v>
      </c>
      <c r="I81">
        <v>65.099999999999994</v>
      </c>
      <c r="J81">
        <v>65.959999999999994</v>
      </c>
      <c r="K81">
        <v>65.08</v>
      </c>
      <c r="L81">
        <v>65.91</v>
      </c>
      <c r="M81">
        <v>34.9</v>
      </c>
      <c r="N81">
        <v>145303</v>
      </c>
      <c r="O81">
        <v>193.42400000000001</v>
      </c>
    </row>
    <row r="82" spans="2:15" x14ac:dyDescent="0.2">
      <c r="B82" s="2">
        <v>41061</v>
      </c>
      <c r="C82" s="13">
        <v>67.56</v>
      </c>
      <c r="D82">
        <v>100</v>
      </c>
      <c r="E82" s="4">
        <v>133359</v>
      </c>
      <c r="F82" s="4">
        <v>1777</v>
      </c>
      <c r="G82" s="4">
        <v>18617</v>
      </c>
      <c r="H82" s="4">
        <v>6963</v>
      </c>
      <c r="I82">
        <v>62.43</v>
      </c>
      <c r="J82">
        <v>65.099999999999994</v>
      </c>
      <c r="K82">
        <v>65.959999999999994</v>
      </c>
      <c r="L82">
        <v>65.08</v>
      </c>
      <c r="M82">
        <v>34.9</v>
      </c>
      <c r="N82" s="4">
        <v>137480</v>
      </c>
      <c r="O82">
        <v>193.8</v>
      </c>
    </row>
    <row r="83" spans="2:15" x14ac:dyDescent="0.2">
      <c r="B83" s="2">
        <v>41091</v>
      </c>
      <c r="C83" s="13">
        <v>69.22</v>
      </c>
      <c r="D83">
        <v>100</v>
      </c>
      <c r="E83" s="4">
        <v>133359</v>
      </c>
      <c r="F83" s="4">
        <v>1777</v>
      </c>
      <c r="G83" s="4">
        <v>18617</v>
      </c>
      <c r="H83" s="4">
        <v>6963</v>
      </c>
      <c r="I83">
        <v>67.56</v>
      </c>
      <c r="J83">
        <v>62.43</v>
      </c>
      <c r="K83">
        <v>65.099999999999994</v>
      </c>
      <c r="L83">
        <v>65.959999999999994</v>
      </c>
      <c r="M83">
        <v>34.9</v>
      </c>
      <c r="N83" s="4">
        <v>132018</v>
      </c>
      <c r="O83">
        <v>193.67400000000001</v>
      </c>
    </row>
    <row r="84" spans="2:15" x14ac:dyDescent="0.2">
      <c r="B84" s="2">
        <v>41122</v>
      </c>
      <c r="C84" s="13">
        <v>67.430000000000007</v>
      </c>
      <c r="D84">
        <v>100</v>
      </c>
      <c r="E84" s="4">
        <v>133359</v>
      </c>
      <c r="F84" s="4">
        <v>1777</v>
      </c>
      <c r="G84" s="4">
        <v>18617</v>
      </c>
      <c r="H84" s="4">
        <v>6963</v>
      </c>
      <c r="I84">
        <v>69.22</v>
      </c>
      <c r="J84">
        <v>67.56</v>
      </c>
      <c r="K84">
        <v>62.43</v>
      </c>
      <c r="L84">
        <v>65.099999999999994</v>
      </c>
      <c r="M84">
        <v>34.9</v>
      </c>
      <c r="N84" s="4">
        <v>141798</v>
      </c>
      <c r="O84">
        <v>193.19800000000001</v>
      </c>
    </row>
    <row r="85" spans="2:15" x14ac:dyDescent="0.2">
      <c r="B85" s="2">
        <v>41153</v>
      </c>
      <c r="C85" s="13">
        <v>68.91</v>
      </c>
      <c r="D85">
        <v>100</v>
      </c>
      <c r="E85" s="4">
        <v>133359</v>
      </c>
      <c r="F85" s="4">
        <v>1777</v>
      </c>
      <c r="G85" s="4">
        <v>18617</v>
      </c>
      <c r="H85" s="4">
        <v>6963</v>
      </c>
      <c r="I85">
        <v>67.430000000000007</v>
      </c>
      <c r="J85">
        <v>69.22</v>
      </c>
      <c r="K85">
        <v>67.56</v>
      </c>
      <c r="L85">
        <v>62.43</v>
      </c>
      <c r="M85">
        <v>34.9</v>
      </c>
      <c r="N85" s="4">
        <v>138689</v>
      </c>
      <c r="O85">
        <v>193.51599999999999</v>
      </c>
    </row>
    <row r="86" spans="2:15" x14ac:dyDescent="0.2">
      <c r="B86" s="2">
        <v>41183</v>
      </c>
      <c r="C86" s="13">
        <v>70.819999999999993</v>
      </c>
      <c r="D86">
        <v>100</v>
      </c>
      <c r="E86" s="4">
        <v>133359</v>
      </c>
      <c r="F86" s="4">
        <v>1777</v>
      </c>
      <c r="G86" s="4">
        <v>18617</v>
      </c>
      <c r="H86" s="4">
        <v>6963</v>
      </c>
      <c r="I86">
        <v>68.91</v>
      </c>
      <c r="J86">
        <v>67.430000000000007</v>
      </c>
      <c r="K86">
        <v>69.22</v>
      </c>
      <c r="L86">
        <v>67.56</v>
      </c>
      <c r="M86">
        <v>34.9</v>
      </c>
      <c r="N86" s="4">
        <v>147221</v>
      </c>
      <c r="O86">
        <v>193.29499999999999</v>
      </c>
    </row>
    <row r="87" spans="2:15" x14ac:dyDescent="0.2">
      <c r="B87" s="2">
        <v>41214</v>
      </c>
      <c r="C87" s="13">
        <v>69.73</v>
      </c>
      <c r="D87">
        <v>100</v>
      </c>
      <c r="E87" s="4">
        <v>133359</v>
      </c>
      <c r="F87" s="4">
        <v>1777</v>
      </c>
      <c r="G87" s="4">
        <v>18617</v>
      </c>
      <c r="H87" s="4">
        <v>6963</v>
      </c>
      <c r="I87">
        <v>70.819999999999993</v>
      </c>
      <c r="J87">
        <v>68.91</v>
      </c>
      <c r="K87">
        <v>67.430000000000007</v>
      </c>
      <c r="L87">
        <v>69.22</v>
      </c>
      <c r="M87">
        <v>34.9</v>
      </c>
      <c r="N87" s="4">
        <v>135812</v>
      </c>
      <c r="O87">
        <v>193.548</v>
      </c>
    </row>
    <row r="88" spans="2:15" x14ac:dyDescent="0.2">
      <c r="B88" s="2">
        <v>41244</v>
      </c>
      <c r="C88" s="13">
        <v>70.099999999999994</v>
      </c>
      <c r="D88">
        <v>100</v>
      </c>
      <c r="E88" s="4">
        <v>133359</v>
      </c>
      <c r="F88" s="4">
        <v>1777</v>
      </c>
      <c r="G88" s="4">
        <v>18617</v>
      </c>
      <c r="H88" s="4">
        <v>6963</v>
      </c>
      <c r="I88">
        <v>69.73</v>
      </c>
      <c r="J88">
        <v>70.819999999999993</v>
      </c>
      <c r="K88">
        <v>68.91</v>
      </c>
      <c r="L88">
        <v>67.430000000000007</v>
      </c>
      <c r="M88">
        <v>34.9</v>
      </c>
      <c r="N88">
        <v>139986</v>
      </c>
      <c r="O88">
        <v>193.74100000000001</v>
      </c>
    </row>
    <row r="89" spans="2:15" x14ac:dyDescent="0.2">
      <c r="B89" s="2">
        <v>41275</v>
      </c>
      <c r="C89" s="13">
        <v>73.92</v>
      </c>
      <c r="D89">
        <v>100</v>
      </c>
      <c r="E89" s="4">
        <v>135782</v>
      </c>
      <c r="F89" s="4">
        <v>1848</v>
      </c>
      <c r="G89" s="4">
        <v>19520</v>
      </c>
      <c r="H89" s="4">
        <v>7066</v>
      </c>
      <c r="I89">
        <v>70.099999999999994</v>
      </c>
      <c r="J89">
        <v>69.73</v>
      </c>
      <c r="K89">
        <v>70.819999999999993</v>
      </c>
      <c r="L89">
        <v>68.91</v>
      </c>
      <c r="M89">
        <v>37.700000000000003</v>
      </c>
      <c r="N89" s="4">
        <v>113869</v>
      </c>
      <c r="O89">
        <v>193.881</v>
      </c>
    </row>
    <row r="90" spans="2:15" x14ac:dyDescent="0.2">
      <c r="B90" s="2">
        <v>41306</v>
      </c>
      <c r="C90" s="13">
        <v>76.11</v>
      </c>
      <c r="D90">
        <v>100</v>
      </c>
      <c r="E90" s="4">
        <v>135782</v>
      </c>
      <c r="F90" s="4">
        <v>1848</v>
      </c>
      <c r="G90" s="4">
        <v>19520</v>
      </c>
      <c r="H90" s="4">
        <v>7066</v>
      </c>
      <c r="I90">
        <v>73.92</v>
      </c>
      <c r="J90">
        <v>70.099999999999994</v>
      </c>
      <c r="K90">
        <v>69.73</v>
      </c>
      <c r="L90">
        <v>70.819999999999993</v>
      </c>
      <c r="M90">
        <v>37.700000000000003</v>
      </c>
      <c r="N90" s="4">
        <v>108691</v>
      </c>
      <c r="O90">
        <v>194.702</v>
      </c>
    </row>
    <row r="91" spans="2:15" x14ac:dyDescent="0.2">
      <c r="B91" s="2">
        <v>41334</v>
      </c>
      <c r="C91" s="13">
        <v>81.53</v>
      </c>
      <c r="D91">
        <v>100</v>
      </c>
      <c r="E91" s="4">
        <v>135782</v>
      </c>
      <c r="F91" s="4">
        <v>1848</v>
      </c>
      <c r="G91" s="4">
        <v>19520</v>
      </c>
      <c r="H91" s="4">
        <v>7066</v>
      </c>
      <c r="I91">
        <v>76.11</v>
      </c>
      <c r="J91">
        <v>73.92</v>
      </c>
      <c r="K91">
        <v>70.099999999999994</v>
      </c>
      <c r="L91">
        <v>69.73</v>
      </c>
      <c r="M91">
        <v>37.700000000000003</v>
      </c>
      <c r="N91" s="4">
        <v>126013</v>
      </c>
      <c r="O91">
        <v>195.14400000000001</v>
      </c>
    </row>
    <row r="92" spans="2:15" x14ac:dyDescent="0.2">
      <c r="B92" s="2">
        <v>41365</v>
      </c>
      <c r="C92" s="13">
        <v>85.23</v>
      </c>
      <c r="D92">
        <v>100</v>
      </c>
      <c r="E92" s="4">
        <v>135782</v>
      </c>
      <c r="F92" s="4">
        <v>1848</v>
      </c>
      <c r="G92" s="4">
        <v>19520</v>
      </c>
      <c r="H92" s="4">
        <v>7066</v>
      </c>
      <c r="I92">
        <v>81.53</v>
      </c>
      <c r="J92">
        <v>76.11</v>
      </c>
      <c r="K92">
        <v>73.92</v>
      </c>
      <c r="L92">
        <v>70.099999999999994</v>
      </c>
      <c r="M92">
        <v>37.700000000000003</v>
      </c>
      <c r="N92">
        <v>130749</v>
      </c>
      <c r="O92">
        <v>195.572</v>
      </c>
    </row>
    <row r="93" spans="2:15" x14ac:dyDescent="0.2">
      <c r="B93" s="2">
        <v>41395</v>
      </c>
      <c r="C93" s="13">
        <v>84.18</v>
      </c>
      <c r="D93">
        <v>100</v>
      </c>
      <c r="E93" s="4">
        <v>135782</v>
      </c>
      <c r="F93" s="4">
        <v>1848</v>
      </c>
      <c r="G93" s="4">
        <v>19520</v>
      </c>
      <c r="H93" s="4">
        <v>7066</v>
      </c>
      <c r="I93">
        <v>85.23</v>
      </c>
      <c r="J93">
        <v>81.53</v>
      </c>
      <c r="K93">
        <v>76.11</v>
      </c>
      <c r="L93">
        <v>73.92</v>
      </c>
      <c r="M93">
        <v>37.700000000000003</v>
      </c>
      <c r="N93" s="4">
        <v>136085</v>
      </c>
      <c r="O93">
        <v>195.58199999999999</v>
      </c>
    </row>
    <row r="94" spans="2:15" x14ac:dyDescent="0.2">
      <c r="B94" s="2">
        <v>41426</v>
      </c>
      <c r="C94" s="13">
        <v>85.86</v>
      </c>
      <c r="D94">
        <v>100</v>
      </c>
      <c r="E94" s="4">
        <v>135782</v>
      </c>
      <c r="F94" s="4">
        <v>1848</v>
      </c>
      <c r="G94" s="4">
        <v>19520</v>
      </c>
      <c r="H94" s="4">
        <v>7066</v>
      </c>
      <c r="I94">
        <v>84.18</v>
      </c>
      <c r="J94">
        <v>85.23</v>
      </c>
      <c r="K94">
        <v>81.53</v>
      </c>
      <c r="L94">
        <v>76.11</v>
      </c>
      <c r="M94">
        <v>37.700000000000003</v>
      </c>
      <c r="N94" s="4">
        <v>136404</v>
      </c>
      <c r="O94">
        <v>195.946</v>
      </c>
    </row>
    <row r="95" spans="2:15" x14ac:dyDescent="0.2">
      <c r="B95" s="2">
        <v>41456</v>
      </c>
      <c r="C95" s="13">
        <v>93.5</v>
      </c>
      <c r="D95">
        <v>100</v>
      </c>
      <c r="E95" s="4">
        <v>135782</v>
      </c>
      <c r="F95" s="4">
        <v>1848</v>
      </c>
      <c r="G95" s="4">
        <v>19520</v>
      </c>
      <c r="H95" s="4">
        <v>7066</v>
      </c>
      <c r="I95">
        <v>85.86</v>
      </c>
      <c r="J95">
        <v>84.18</v>
      </c>
      <c r="K95">
        <v>85.23</v>
      </c>
      <c r="L95">
        <v>81.53</v>
      </c>
      <c r="M95">
        <v>37.700000000000003</v>
      </c>
      <c r="N95" s="4">
        <v>133793</v>
      </c>
      <c r="O95">
        <v>196.33</v>
      </c>
    </row>
    <row r="96" spans="2:15" x14ac:dyDescent="0.2">
      <c r="B96" s="2">
        <v>41487</v>
      </c>
      <c r="C96" s="13">
        <v>86.41</v>
      </c>
      <c r="D96">
        <v>100</v>
      </c>
      <c r="E96" s="4">
        <v>135782</v>
      </c>
      <c r="F96" s="4">
        <v>1848</v>
      </c>
      <c r="G96" s="4">
        <v>19520</v>
      </c>
      <c r="H96" s="4">
        <v>7066</v>
      </c>
      <c r="I96">
        <v>93.5</v>
      </c>
      <c r="J96">
        <v>85.86</v>
      </c>
      <c r="K96">
        <v>84.18</v>
      </c>
      <c r="L96">
        <v>85.23</v>
      </c>
      <c r="M96">
        <v>37.700000000000003</v>
      </c>
      <c r="N96">
        <v>137460</v>
      </c>
      <c r="O96">
        <v>196.52500000000001</v>
      </c>
    </row>
    <row r="97" spans="2:15" x14ac:dyDescent="0.2">
      <c r="B97" s="2">
        <v>41518</v>
      </c>
      <c r="C97" s="13">
        <v>86.69</v>
      </c>
      <c r="D97">
        <v>100</v>
      </c>
      <c r="E97" s="4">
        <v>135782</v>
      </c>
      <c r="F97" s="4">
        <v>1848</v>
      </c>
      <c r="G97" s="4">
        <v>19520</v>
      </c>
      <c r="H97" s="4">
        <v>7066</v>
      </c>
      <c r="I97">
        <v>86.41</v>
      </c>
      <c r="J97">
        <v>93.5</v>
      </c>
      <c r="K97">
        <v>85.86</v>
      </c>
      <c r="L97">
        <v>84.18</v>
      </c>
      <c r="M97">
        <v>37.700000000000003</v>
      </c>
      <c r="N97">
        <v>131935</v>
      </c>
      <c r="O97">
        <v>196.14500000000001</v>
      </c>
    </row>
    <row r="98" spans="2:15" x14ac:dyDescent="0.2">
      <c r="B98" s="2">
        <v>41548</v>
      </c>
      <c r="C98" s="13">
        <v>92.61</v>
      </c>
      <c r="D98">
        <v>100</v>
      </c>
      <c r="E98" s="4">
        <v>135782</v>
      </c>
      <c r="F98" s="4">
        <v>1848</v>
      </c>
      <c r="G98" s="4">
        <v>19520</v>
      </c>
      <c r="H98" s="4">
        <v>7066</v>
      </c>
      <c r="I98">
        <v>86.69</v>
      </c>
      <c r="J98">
        <v>86.41</v>
      </c>
      <c r="K98">
        <v>93.5</v>
      </c>
      <c r="L98">
        <v>85.86</v>
      </c>
      <c r="M98">
        <v>37.700000000000003</v>
      </c>
      <c r="N98">
        <v>145528</v>
      </c>
      <c r="O98">
        <v>195.87299999999999</v>
      </c>
    </row>
    <row r="99" spans="2:15" x14ac:dyDescent="0.2">
      <c r="B99" s="2">
        <v>41579</v>
      </c>
      <c r="C99" s="13">
        <v>94.66</v>
      </c>
      <c r="D99">
        <v>100</v>
      </c>
      <c r="E99" s="4">
        <v>135782</v>
      </c>
      <c r="F99" s="4">
        <v>1848</v>
      </c>
      <c r="G99" s="4">
        <v>19520</v>
      </c>
      <c r="H99" s="4">
        <v>7066</v>
      </c>
      <c r="I99">
        <v>92.61</v>
      </c>
      <c r="J99">
        <v>86.69</v>
      </c>
      <c r="K99">
        <v>86.41</v>
      </c>
      <c r="L99">
        <v>93.5</v>
      </c>
      <c r="M99">
        <v>37.700000000000003</v>
      </c>
      <c r="N99" s="4">
        <v>151010</v>
      </c>
      <c r="O99">
        <v>195.95699999999999</v>
      </c>
    </row>
    <row r="100" spans="2:15" x14ac:dyDescent="0.2">
      <c r="B100" s="2">
        <v>41609</v>
      </c>
      <c r="C100" s="13">
        <v>91.59</v>
      </c>
      <c r="D100">
        <v>100</v>
      </c>
      <c r="E100" s="4">
        <v>135782</v>
      </c>
      <c r="F100" s="4">
        <v>1848</v>
      </c>
      <c r="G100" s="4">
        <v>19520</v>
      </c>
      <c r="H100" s="4">
        <v>7066</v>
      </c>
      <c r="I100">
        <v>94.66</v>
      </c>
      <c r="J100">
        <v>92.61</v>
      </c>
      <c r="K100">
        <v>86.69</v>
      </c>
      <c r="L100">
        <v>86.41</v>
      </c>
      <c r="M100">
        <v>37.700000000000003</v>
      </c>
      <c r="N100">
        <v>139479</v>
      </c>
      <c r="O100">
        <v>196.55199999999999</v>
      </c>
    </row>
    <row r="101" spans="2:15" x14ac:dyDescent="0.2">
      <c r="B101" s="2">
        <v>41640</v>
      </c>
      <c r="C101" s="13">
        <v>88.47</v>
      </c>
      <c r="D101">
        <v>100</v>
      </c>
      <c r="E101" s="4">
        <v>137881</v>
      </c>
      <c r="F101" s="4">
        <v>1823</v>
      </c>
      <c r="G101" s="4">
        <v>19979</v>
      </c>
      <c r="H101" s="4">
        <v>7792</v>
      </c>
      <c r="I101">
        <v>91.59</v>
      </c>
      <c r="J101">
        <v>94.66</v>
      </c>
      <c r="K101">
        <v>92.61</v>
      </c>
      <c r="L101">
        <v>86.69</v>
      </c>
      <c r="M101">
        <v>37.700000000000003</v>
      </c>
      <c r="N101" s="4">
        <v>129948</v>
      </c>
      <c r="O101">
        <v>196.60599999999999</v>
      </c>
    </row>
    <row r="102" spans="2:15" x14ac:dyDescent="0.2">
      <c r="B102" s="2">
        <v>41671</v>
      </c>
      <c r="C102" s="13">
        <v>92.12</v>
      </c>
      <c r="D102">
        <v>100</v>
      </c>
      <c r="E102" s="4">
        <v>137881</v>
      </c>
      <c r="F102" s="4">
        <v>1823</v>
      </c>
      <c r="G102" s="4">
        <v>19979</v>
      </c>
      <c r="H102" s="4">
        <v>7792</v>
      </c>
      <c r="I102">
        <v>88.47</v>
      </c>
      <c r="J102">
        <v>91.59</v>
      </c>
      <c r="K102">
        <v>94.66</v>
      </c>
      <c r="L102">
        <v>92.61</v>
      </c>
      <c r="M102">
        <v>37.700000000000003</v>
      </c>
      <c r="N102">
        <v>122053</v>
      </c>
      <c r="O102">
        <v>195.983</v>
      </c>
    </row>
    <row r="103" spans="2:15" x14ac:dyDescent="0.2">
      <c r="B103" s="2">
        <v>41699</v>
      </c>
      <c r="C103" s="13">
        <v>98.23</v>
      </c>
      <c r="D103">
        <v>100</v>
      </c>
      <c r="E103" s="4">
        <v>137881</v>
      </c>
      <c r="F103" s="4">
        <v>1823</v>
      </c>
      <c r="G103" s="4">
        <v>19979</v>
      </c>
      <c r="H103" s="4">
        <v>7792</v>
      </c>
      <c r="I103">
        <v>92.12</v>
      </c>
      <c r="J103">
        <v>88.47</v>
      </c>
      <c r="K103">
        <v>91.59</v>
      </c>
      <c r="L103">
        <v>94.66</v>
      </c>
      <c r="M103">
        <v>37.700000000000003</v>
      </c>
      <c r="N103">
        <v>127331</v>
      </c>
      <c r="O103">
        <v>196.22800000000001</v>
      </c>
    </row>
    <row r="104" spans="2:15" x14ac:dyDescent="0.2">
      <c r="B104" s="2">
        <v>41730</v>
      </c>
      <c r="C104" s="13">
        <v>101.29</v>
      </c>
      <c r="D104">
        <v>100</v>
      </c>
      <c r="E104" s="4">
        <v>137881</v>
      </c>
      <c r="F104" s="4">
        <v>1823</v>
      </c>
      <c r="G104" s="4">
        <v>19979</v>
      </c>
      <c r="H104" s="4">
        <v>7792</v>
      </c>
      <c r="I104">
        <v>98.23</v>
      </c>
      <c r="J104">
        <v>92.12</v>
      </c>
      <c r="K104">
        <v>88.47</v>
      </c>
      <c r="L104">
        <v>91.59</v>
      </c>
      <c r="M104">
        <v>37.700000000000003</v>
      </c>
      <c r="N104">
        <v>132330</v>
      </c>
      <c r="O104">
        <v>196.17400000000001</v>
      </c>
    </row>
    <row r="105" spans="2:15" x14ac:dyDescent="0.2">
      <c r="B105" s="2">
        <v>41760</v>
      </c>
      <c r="C105" s="13">
        <v>101.46</v>
      </c>
      <c r="D105">
        <v>100</v>
      </c>
      <c r="E105" s="4">
        <v>137881</v>
      </c>
      <c r="F105" s="4">
        <v>1823</v>
      </c>
      <c r="G105" s="4">
        <v>19979</v>
      </c>
      <c r="H105" s="4">
        <v>7792</v>
      </c>
      <c r="I105">
        <v>101.29</v>
      </c>
      <c r="J105">
        <v>98.23</v>
      </c>
      <c r="K105">
        <v>92.12</v>
      </c>
      <c r="L105">
        <v>88.47</v>
      </c>
      <c r="M105">
        <v>37.700000000000003</v>
      </c>
      <c r="N105">
        <v>141117</v>
      </c>
      <c r="O105">
        <v>196.565</v>
      </c>
    </row>
    <row r="106" spans="2:15" x14ac:dyDescent="0.2">
      <c r="B106" s="2">
        <v>41791</v>
      </c>
      <c r="C106" s="13">
        <v>104.62</v>
      </c>
      <c r="D106">
        <v>100</v>
      </c>
      <c r="E106" s="4">
        <v>137881</v>
      </c>
      <c r="F106" s="4">
        <v>1823</v>
      </c>
      <c r="G106" s="4">
        <v>19979</v>
      </c>
      <c r="H106" s="4">
        <v>7792</v>
      </c>
      <c r="I106">
        <v>101.46</v>
      </c>
      <c r="J106">
        <v>101.29</v>
      </c>
      <c r="K106">
        <v>98.23</v>
      </c>
      <c r="L106">
        <v>92.12</v>
      </c>
      <c r="M106">
        <v>37.700000000000003</v>
      </c>
      <c r="N106" s="4">
        <v>134636</v>
      </c>
      <c r="O106">
        <v>196.453</v>
      </c>
    </row>
    <row r="107" spans="2:15" x14ac:dyDescent="0.2">
      <c r="B107" s="2">
        <v>41821</v>
      </c>
      <c r="C107" s="13">
        <v>100.09</v>
      </c>
      <c r="D107">
        <v>100</v>
      </c>
      <c r="E107" s="4">
        <v>137881</v>
      </c>
      <c r="F107" s="4">
        <v>1823</v>
      </c>
      <c r="G107" s="4">
        <v>19979</v>
      </c>
      <c r="H107" s="4">
        <v>7792</v>
      </c>
      <c r="I107">
        <v>104.62</v>
      </c>
      <c r="J107">
        <v>101.46</v>
      </c>
      <c r="K107">
        <v>101.29</v>
      </c>
      <c r="L107">
        <v>98.23</v>
      </c>
      <c r="M107">
        <v>37.700000000000003</v>
      </c>
      <c r="N107">
        <v>129001</v>
      </c>
      <c r="O107">
        <v>196.40899999999999</v>
      </c>
    </row>
    <row r="108" spans="2:15" x14ac:dyDescent="0.2">
      <c r="B108" s="2">
        <v>41852</v>
      </c>
      <c r="C108" s="13">
        <v>103.73</v>
      </c>
      <c r="D108">
        <v>100</v>
      </c>
      <c r="E108" s="4">
        <v>137881</v>
      </c>
      <c r="F108" s="4">
        <v>1823</v>
      </c>
      <c r="G108" s="4">
        <v>19979</v>
      </c>
      <c r="H108" s="4">
        <v>7792</v>
      </c>
      <c r="I108">
        <v>100.09</v>
      </c>
      <c r="J108">
        <v>104.62</v>
      </c>
      <c r="K108">
        <v>101.46</v>
      </c>
      <c r="L108">
        <v>101.29</v>
      </c>
      <c r="M108">
        <v>37.700000000000003</v>
      </c>
      <c r="N108" s="4">
        <v>147014</v>
      </c>
      <c r="O108">
        <v>198.12899999999999</v>
      </c>
    </row>
    <row r="109" spans="2:15" x14ac:dyDescent="0.2">
      <c r="B109" s="2">
        <v>41883</v>
      </c>
      <c r="C109" s="13">
        <v>106.59</v>
      </c>
      <c r="D109">
        <v>100</v>
      </c>
      <c r="E109" s="4">
        <v>137881</v>
      </c>
      <c r="F109" s="4">
        <v>1823</v>
      </c>
      <c r="G109" s="4">
        <v>19979</v>
      </c>
      <c r="H109" s="4">
        <v>7792</v>
      </c>
      <c r="I109">
        <v>103.73</v>
      </c>
      <c r="J109">
        <v>100.09</v>
      </c>
      <c r="K109">
        <v>104.62</v>
      </c>
      <c r="L109">
        <v>101.46</v>
      </c>
      <c r="M109">
        <v>37.700000000000003</v>
      </c>
      <c r="N109" s="4">
        <v>147449</v>
      </c>
      <c r="O109">
        <v>197.75299999999999</v>
      </c>
    </row>
    <row r="110" spans="2:15" x14ac:dyDescent="0.2">
      <c r="B110" s="2">
        <v>41913</v>
      </c>
      <c r="C110" s="13">
        <v>107.78</v>
      </c>
      <c r="D110">
        <v>100</v>
      </c>
      <c r="E110" s="4">
        <v>137881</v>
      </c>
      <c r="F110" s="4">
        <v>1823</v>
      </c>
      <c r="G110" s="4">
        <v>19979</v>
      </c>
      <c r="H110" s="4">
        <v>7792</v>
      </c>
      <c r="I110">
        <v>106.59</v>
      </c>
      <c r="J110">
        <v>103.73</v>
      </c>
      <c r="K110">
        <v>100.09</v>
      </c>
      <c r="L110">
        <v>104.62</v>
      </c>
      <c r="M110">
        <v>37.700000000000003</v>
      </c>
      <c r="N110" s="4">
        <v>155099</v>
      </c>
      <c r="O110">
        <v>197.05699999999999</v>
      </c>
    </row>
    <row r="111" spans="2:15" x14ac:dyDescent="0.2">
      <c r="B111" s="2">
        <v>41944</v>
      </c>
      <c r="C111" s="13">
        <v>108.25</v>
      </c>
      <c r="D111">
        <v>100</v>
      </c>
      <c r="E111" s="4">
        <v>137881</v>
      </c>
      <c r="F111" s="4">
        <v>1823</v>
      </c>
      <c r="G111" s="4">
        <v>19979</v>
      </c>
      <c r="H111" s="4">
        <v>7792</v>
      </c>
      <c r="I111">
        <v>107.78</v>
      </c>
      <c r="J111">
        <v>106.59</v>
      </c>
      <c r="K111">
        <v>103.73</v>
      </c>
      <c r="L111">
        <v>100.09</v>
      </c>
      <c r="M111">
        <v>37.700000000000003</v>
      </c>
      <c r="N111">
        <v>133030</v>
      </c>
      <c r="O111">
        <v>198.65199999999999</v>
      </c>
    </row>
    <row r="112" spans="2:15" x14ac:dyDescent="0.2">
      <c r="B112" s="2">
        <v>41974</v>
      </c>
      <c r="C112" s="13">
        <v>104.57</v>
      </c>
      <c r="D112">
        <v>100</v>
      </c>
      <c r="E112" s="4">
        <v>137881</v>
      </c>
      <c r="F112" s="4">
        <v>1823</v>
      </c>
      <c r="G112" s="4">
        <v>19979</v>
      </c>
      <c r="H112" s="4">
        <v>7792</v>
      </c>
      <c r="I112">
        <v>108.25</v>
      </c>
      <c r="J112">
        <v>107.78</v>
      </c>
      <c r="K112">
        <v>106.59</v>
      </c>
      <c r="L112">
        <v>103.73</v>
      </c>
      <c r="M112">
        <v>37.700000000000003</v>
      </c>
      <c r="N112" s="4">
        <v>148718</v>
      </c>
      <c r="O112">
        <v>197.61199999999999</v>
      </c>
    </row>
    <row r="113" spans="2:15" x14ac:dyDescent="0.2">
      <c r="B113" s="2">
        <v>42005</v>
      </c>
      <c r="C113" s="13">
        <v>100.14</v>
      </c>
      <c r="D113">
        <v>99.7</v>
      </c>
      <c r="E113" s="4">
        <v>141351</v>
      </c>
      <c r="F113" s="4">
        <v>1930</v>
      </c>
      <c r="G113" s="4">
        <v>20494</v>
      </c>
      <c r="H113" s="4">
        <v>9222</v>
      </c>
      <c r="I113">
        <v>104.57</v>
      </c>
      <c r="J113">
        <v>108.25</v>
      </c>
      <c r="K113">
        <v>107.78</v>
      </c>
      <c r="L113">
        <v>106.59</v>
      </c>
      <c r="M113">
        <v>39.6</v>
      </c>
      <c r="N113" s="4">
        <v>140743</v>
      </c>
      <c r="O113">
        <v>196.84</v>
      </c>
    </row>
    <row r="114" spans="2:15" x14ac:dyDescent="0.2">
      <c r="B114" s="2">
        <v>42036</v>
      </c>
      <c r="C114" s="13">
        <v>102.51</v>
      </c>
      <c r="D114">
        <v>99.7</v>
      </c>
      <c r="E114" s="4">
        <v>141351</v>
      </c>
      <c r="F114" s="4">
        <v>1930</v>
      </c>
      <c r="G114" s="4">
        <v>20494</v>
      </c>
      <c r="H114" s="4">
        <v>9222</v>
      </c>
      <c r="I114">
        <v>100.14</v>
      </c>
      <c r="J114">
        <v>104.57</v>
      </c>
      <c r="K114">
        <v>108.25</v>
      </c>
      <c r="L114">
        <v>107.78</v>
      </c>
      <c r="M114">
        <v>39.6</v>
      </c>
      <c r="N114" s="4">
        <v>130424</v>
      </c>
      <c r="O114">
        <v>196.91499999999999</v>
      </c>
    </row>
    <row r="115" spans="2:15" x14ac:dyDescent="0.2">
      <c r="B115" s="2">
        <v>42064</v>
      </c>
      <c r="C115" s="13">
        <v>100.6</v>
      </c>
      <c r="D115">
        <v>99.7</v>
      </c>
      <c r="E115" s="4">
        <v>141351</v>
      </c>
      <c r="F115" s="4">
        <v>1930</v>
      </c>
      <c r="G115" s="4">
        <v>20494</v>
      </c>
      <c r="H115" s="4">
        <v>9222</v>
      </c>
      <c r="I115">
        <v>102.51</v>
      </c>
      <c r="J115">
        <v>100.14</v>
      </c>
      <c r="K115">
        <v>104.57</v>
      </c>
      <c r="L115">
        <v>108.25</v>
      </c>
      <c r="M115">
        <v>39.6</v>
      </c>
      <c r="N115">
        <v>141888</v>
      </c>
      <c r="O115">
        <v>197.113</v>
      </c>
    </row>
    <row r="116" spans="2:15" x14ac:dyDescent="0.2">
      <c r="B116" s="2">
        <v>42095</v>
      </c>
      <c r="C116" s="13">
        <v>99.2</v>
      </c>
      <c r="D116">
        <v>99.7</v>
      </c>
      <c r="E116" s="4">
        <v>141351</v>
      </c>
      <c r="F116" s="4">
        <v>1930</v>
      </c>
      <c r="G116" s="4">
        <v>20494</v>
      </c>
      <c r="H116" s="4">
        <v>9222</v>
      </c>
      <c r="I116">
        <v>100.6</v>
      </c>
      <c r="J116">
        <v>102.51</v>
      </c>
      <c r="K116">
        <v>100.14</v>
      </c>
      <c r="L116">
        <v>104.57</v>
      </c>
      <c r="M116">
        <v>39.6</v>
      </c>
      <c r="N116" s="4">
        <v>141133</v>
      </c>
      <c r="O116">
        <v>196.83099999999999</v>
      </c>
    </row>
    <row r="117" spans="2:15" x14ac:dyDescent="0.2">
      <c r="B117" s="2">
        <v>42125</v>
      </c>
      <c r="C117" s="13">
        <v>100.14</v>
      </c>
      <c r="D117">
        <v>99.7</v>
      </c>
      <c r="E117" s="4">
        <v>141351</v>
      </c>
      <c r="F117" s="4">
        <v>1930</v>
      </c>
      <c r="G117" s="4">
        <v>20494</v>
      </c>
      <c r="H117" s="4">
        <v>9222</v>
      </c>
      <c r="I117">
        <v>99.2</v>
      </c>
      <c r="J117">
        <v>100.6</v>
      </c>
      <c r="K117">
        <v>102.51</v>
      </c>
      <c r="L117">
        <v>100.14</v>
      </c>
      <c r="M117">
        <v>39.6</v>
      </c>
      <c r="N117" s="4">
        <v>142138</v>
      </c>
      <c r="O117">
        <v>197.28299999999999</v>
      </c>
    </row>
    <row r="118" spans="2:15" x14ac:dyDescent="0.2">
      <c r="B118" s="2">
        <v>42156</v>
      </c>
      <c r="C118" s="13">
        <v>97.46</v>
      </c>
      <c r="D118">
        <v>99.7</v>
      </c>
      <c r="E118" s="4">
        <v>141351</v>
      </c>
      <c r="F118" s="4">
        <v>1930</v>
      </c>
      <c r="G118" s="4">
        <v>20494</v>
      </c>
      <c r="H118" s="4">
        <v>9222</v>
      </c>
      <c r="I118">
        <v>100.14</v>
      </c>
      <c r="J118">
        <v>99.2</v>
      </c>
      <c r="K118">
        <v>100.6</v>
      </c>
      <c r="L118">
        <v>102.51</v>
      </c>
      <c r="M118">
        <v>39.6</v>
      </c>
      <c r="N118" s="4">
        <v>141482</v>
      </c>
      <c r="O118">
        <v>196.94</v>
      </c>
    </row>
    <row r="119" spans="2:15" x14ac:dyDescent="0.2">
      <c r="B119" s="2">
        <v>42186</v>
      </c>
      <c r="C119" s="13">
        <v>100.21</v>
      </c>
      <c r="D119">
        <v>100.1</v>
      </c>
      <c r="E119" s="4">
        <v>141351</v>
      </c>
      <c r="F119" s="4">
        <v>1930</v>
      </c>
      <c r="G119" s="4">
        <v>20494</v>
      </c>
      <c r="H119" s="4">
        <v>9222</v>
      </c>
      <c r="I119">
        <v>97.46</v>
      </c>
      <c r="J119">
        <v>100.14</v>
      </c>
      <c r="K119">
        <v>99.2</v>
      </c>
      <c r="L119">
        <v>100.6</v>
      </c>
      <c r="M119">
        <v>39.6</v>
      </c>
      <c r="N119" s="4">
        <v>148663</v>
      </c>
      <c r="O119">
        <v>197.17</v>
      </c>
    </row>
    <row r="120" spans="2:15" x14ac:dyDescent="0.2">
      <c r="B120" s="2">
        <v>42217</v>
      </c>
      <c r="C120" s="13">
        <v>93.98</v>
      </c>
      <c r="D120">
        <v>100.1</v>
      </c>
      <c r="E120" s="4">
        <v>141351</v>
      </c>
      <c r="F120" s="4">
        <v>1930</v>
      </c>
      <c r="G120" s="4">
        <v>20494</v>
      </c>
      <c r="H120" s="4">
        <v>9222</v>
      </c>
      <c r="I120">
        <v>100.21</v>
      </c>
      <c r="J120">
        <v>97.46</v>
      </c>
      <c r="K120">
        <v>100.14</v>
      </c>
      <c r="L120">
        <v>99.2</v>
      </c>
      <c r="M120">
        <v>39.6</v>
      </c>
      <c r="N120" s="4">
        <v>148962</v>
      </c>
      <c r="O120">
        <v>197.42599999999999</v>
      </c>
    </row>
    <row r="121" spans="2:15" x14ac:dyDescent="0.2">
      <c r="B121" s="2">
        <v>42248</v>
      </c>
      <c r="C121" s="13">
        <v>93.35</v>
      </c>
      <c r="D121">
        <v>100.1</v>
      </c>
      <c r="E121" s="4">
        <v>141351</v>
      </c>
      <c r="F121" s="4">
        <v>1930</v>
      </c>
      <c r="G121" s="4">
        <v>20494</v>
      </c>
      <c r="H121" s="4">
        <v>9222</v>
      </c>
      <c r="I121">
        <v>93.98</v>
      </c>
      <c r="J121">
        <v>100.21</v>
      </c>
      <c r="K121">
        <v>97.46</v>
      </c>
      <c r="L121">
        <v>100.14</v>
      </c>
      <c r="M121">
        <v>39.6</v>
      </c>
      <c r="N121" s="4">
        <v>141727</v>
      </c>
      <c r="O121">
        <v>196.977</v>
      </c>
    </row>
    <row r="122" spans="2:15" x14ac:dyDescent="0.2">
      <c r="B122" s="2">
        <v>42278</v>
      </c>
      <c r="C122" s="13">
        <v>101.03</v>
      </c>
      <c r="D122">
        <v>100.1</v>
      </c>
      <c r="E122" s="4">
        <v>141351</v>
      </c>
      <c r="F122" s="4">
        <v>1930</v>
      </c>
      <c r="G122" s="4">
        <v>20494</v>
      </c>
      <c r="H122" s="4">
        <v>9222</v>
      </c>
      <c r="I122">
        <v>93.35</v>
      </c>
      <c r="J122">
        <v>93.98</v>
      </c>
      <c r="K122">
        <v>100.21</v>
      </c>
      <c r="L122">
        <v>97.46</v>
      </c>
      <c r="M122">
        <v>39.6</v>
      </c>
      <c r="N122" s="4">
        <v>159505</v>
      </c>
      <c r="O122">
        <v>198.16900000000001</v>
      </c>
    </row>
    <row r="123" spans="2:15" x14ac:dyDescent="0.2">
      <c r="B123" s="2">
        <v>42309</v>
      </c>
      <c r="C123" s="13">
        <v>101.24</v>
      </c>
      <c r="D123">
        <v>100.1</v>
      </c>
      <c r="E123" s="4">
        <v>141351</v>
      </c>
      <c r="F123" s="4">
        <v>1930</v>
      </c>
      <c r="G123" s="4">
        <v>20494</v>
      </c>
      <c r="H123" s="4">
        <v>9222</v>
      </c>
      <c r="I123">
        <v>101.03</v>
      </c>
      <c r="J123">
        <v>93.35</v>
      </c>
      <c r="K123">
        <v>93.98</v>
      </c>
      <c r="L123">
        <v>100.21</v>
      </c>
      <c r="M123">
        <v>39.6</v>
      </c>
      <c r="N123" s="4">
        <v>137779</v>
      </c>
      <c r="O123">
        <v>198.04499999999999</v>
      </c>
    </row>
    <row r="124" spans="2:15" x14ac:dyDescent="0.2">
      <c r="B124" s="2">
        <v>42339</v>
      </c>
      <c r="C124" s="13">
        <v>102.72</v>
      </c>
      <c r="D124">
        <v>100.1</v>
      </c>
      <c r="E124" s="4">
        <v>141351</v>
      </c>
      <c r="F124" s="4">
        <v>1930</v>
      </c>
      <c r="G124" s="4">
        <v>20494</v>
      </c>
      <c r="H124" s="4">
        <v>9222</v>
      </c>
      <c r="I124">
        <v>101.24</v>
      </c>
      <c r="J124">
        <v>101.03</v>
      </c>
      <c r="K124">
        <v>93.35</v>
      </c>
      <c r="L124">
        <v>93.98</v>
      </c>
      <c r="M124">
        <v>39.6</v>
      </c>
      <c r="N124">
        <v>140951</v>
      </c>
      <c r="O124">
        <v>197.56100000000001</v>
      </c>
    </row>
    <row r="125" spans="2:15" x14ac:dyDescent="0.2">
      <c r="B125" s="2">
        <v>42370</v>
      </c>
      <c r="C125" s="13">
        <v>104.44</v>
      </c>
      <c r="D125">
        <v>99</v>
      </c>
      <c r="E125" s="4">
        <v>143191</v>
      </c>
      <c r="F125" s="4">
        <v>1925</v>
      </c>
      <c r="G125" s="4">
        <v>20800</v>
      </c>
      <c r="H125" s="4">
        <v>9672</v>
      </c>
      <c r="I125">
        <v>102.72</v>
      </c>
      <c r="J125">
        <v>101.24</v>
      </c>
      <c r="K125">
        <v>101.03</v>
      </c>
      <c r="L125">
        <v>93.35</v>
      </c>
      <c r="M125">
        <v>39.6</v>
      </c>
      <c r="N125">
        <v>188192</v>
      </c>
      <c r="O125">
        <v>198.47</v>
      </c>
    </row>
    <row r="126" spans="2:15" x14ac:dyDescent="0.2">
      <c r="B126" s="2">
        <v>42401</v>
      </c>
      <c r="C126" s="13">
        <v>105.21</v>
      </c>
      <c r="D126">
        <v>99</v>
      </c>
      <c r="E126" s="4">
        <v>143191</v>
      </c>
      <c r="F126" s="4">
        <v>1925</v>
      </c>
      <c r="G126" s="4">
        <v>20800</v>
      </c>
      <c r="H126" s="4">
        <v>9672</v>
      </c>
      <c r="I126">
        <v>104.44</v>
      </c>
      <c r="J126">
        <v>102.72</v>
      </c>
      <c r="K126">
        <v>101.24</v>
      </c>
      <c r="L126">
        <v>101.03</v>
      </c>
      <c r="M126">
        <v>39.6</v>
      </c>
      <c r="N126" s="4">
        <v>176345</v>
      </c>
      <c r="O126">
        <v>199.18799999999999</v>
      </c>
    </row>
    <row r="127" spans="2:15" x14ac:dyDescent="0.2">
      <c r="B127" s="2">
        <v>42430</v>
      </c>
      <c r="C127" s="13">
        <v>108.2</v>
      </c>
      <c r="D127">
        <v>99</v>
      </c>
      <c r="E127" s="4">
        <v>143191</v>
      </c>
      <c r="F127" s="4">
        <v>1925</v>
      </c>
      <c r="G127" s="4">
        <v>20800</v>
      </c>
      <c r="H127" s="4">
        <v>9672</v>
      </c>
      <c r="I127">
        <v>105.21</v>
      </c>
      <c r="J127">
        <v>104.44</v>
      </c>
      <c r="K127">
        <v>102.72</v>
      </c>
      <c r="L127">
        <v>101.24</v>
      </c>
      <c r="M127">
        <v>39.6</v>
      </c>
      <c r="N127" s="4">
        <v>192515</v>
      </c>
      <c r="O127">
        <v>198.82400000000001</v>
      </c>
    </row>
    <row r="128" spans="2:15" x14ac:dyDescent="0.2">
      <c r="B128" s="2">
        <v>42461</v>
      </c>
      <c r="C128" s="13">
        <v>112.08</v>
      </c>
      <c r="D128">
        <v>99</v>
      </c>
      <c r="E128" s="4">
        <v>143191</v>
      </c>
      <c r="F128" s="4">
        <v>1925</v>
      </c>
      <c r="G128" s="4">
        <v>20800</v>
      </c>
      <c r="H128" s="4">
        <v>9672</v>
      </c>
      <c r="I128">
        <v>108.2</v>
      </c>
      <c r="J128">
        <v>105.21</v>
      </c>
      <c r="K128">
        <v>104.44</v>
      </c>
      <c r="L128">
        <v>102.72</v>
      </c>
      <c r="M128">
        <v>39.6</v>
      </c>
      <c r="N128">
        <v>181644</v>
      </c>
      <c r="O128">
        <v>199</v>
      </c>
    </row>
    <row r="129" spans="2:15" x14ac:dyDescent="0.2">
      <c r="B129" s="2">
        <v>42491</v>
      </c>
      <c r="C129" s="13">
        <v>112.69</v>
      </c>
      <c r="D129">
        <v>98.9</v>
      </c>
      <c r="E129" s="4">
        <v>143191</v>
      </c>
      <c r="F129" s="4">
        <v>1925</v>
      </c>
      <c r="G129" s="4">
        <v>20800</v>
      </c>
      <c r="H129" s="4">
        <v>9672</v>
      </c>
      <c r="I129">
        <v>112.08</v>
      </c>
      <c r="J129">
        <v>108.2</v>
      </c>
      <c r="K129">
        <v>105.21</v>
      </c>
      <c r="L129">
        <v>104.44</v>
      </c>
      <c r="M129">
        <v>39.6</v>
      </c>
      <c r="N129" s="4">
        <v>187919</v>
      </c>
      <c r="O129">
        <v>198.98400000000001</v>
      </c>
    </row>
    <row r="130" spans="2:15" x14ac:dyDescent="0.2">
      <c r="B130" s="2">
        <v>42522</v>
      </c>
      <c r="C130" s="13">
        <v>121.3</v>
      </c>
      <c r="D130">
        <v>99.1</v>
      </c>
      <c r="E130" s="4">
        <v>143191</v>
      </c>
      <c r="F130" s="4">
        <v>1925</v>
      </c>
      <c r="G130" s="4">
        <v>20800</v>
      </c>
      <c r="H130" s="4">
        <v>9672</v>
      </c>
      <c r="I130">
        <v>112.69</v>
      </c>
      <c r="J130">
        <v>112.08</v>
      </c>
      <c r="K130">
        <v>108.2</v>
      </c>
      <c r="L130">
        <v>105.21</v>
      </c>
      <c r="M130">
        <v>39.6</v>
      </c>
      <c r="N130" s="4">
        <v>180488</v>
      </c>
      <c r="O130">
        <v>199.02</v>
      </c>
    </row>
    <row r="131" spans="2:15" x14ac:dyDescent="0.2">
      <c r="B131" s="2">
        <v>42552</v>
      </c>
      <c r="C131" s="13">
        <v>125.23</v>
      </c>
      <c r="D131">
        <v>99</v>
      </c>
      <c r="E131" s="4">
        <v>143191</v>
      </c>
      <c r="F131" s="4">
        <v>1925</v>
      </c>
      <c r="G131" s="4">
        <v>20800</v>
      </c>
      <c r="H131" s="4">
        <v>9672</v>
      </c>
      <c r="I131">
        <v>121.3</v>
      </c>
      <c r="J131">
        <v>112.69</v>
      </c>
      <c r="K131">
        <v>112.08</v>
      </c>
      <c r="L131">
        <v>108.2</v>
      </c>
      <c r="M131">
        <v>39.6</v>
      </c>
      <c r="N131" s="4">
        <v>173535</v>
      </c>
      <c r="O131">
        <v>198.958</v>
      </c>
    </row>
    <row r="132" spans="2:15" x14ac:dyDescent="0.2">
      <c r="B132" s="2">
        <v>42583</v>
      </c>
      <c r="C132" s="13">
        <v>119.34</v>
      </c>
      <c r="D132">
        <v>99</v>
      </c>
      <c r="E132" s="4">
        <v>143191</v>
      </c>
      <c r="F132" s="4">
        <v>1925</v>
      </c>
      <c r="G132" s="4">
        <v>20800</v>
      </c>
      <c r="H132" s="4">
        <v>9672</v>
      </c>
      <c r="I132">
        <v>125.23</v>
      </c>
      <c r="J132">
        <v>121.3</v>
      </c>
      <c r="K132">
        <v>112.69</v>
      </c>
      <c r="L132">
        <v>112.08</v>
      </c>
      <c r="M132">
        <v>39.6</v>
      </c>
      <c r="N132" s="4">
        <v>195281</v>
      </c>
      <c r="O132">
        <v>198.815</v>
      </c>
    </row>
    <row r="133" spans="2:15" x14ac:dyDescent="0.2">
      <c r="B133" s="2">
        <v>42614</v>
      </c>
      <c r="C133" s="13">
        <v>118.13</v>
      </c>
      <c r="D133">
        <v>99</v>
      </c>
      <c r="E133" s="4">
        <v>143191</v>
      </c>
      <c r="F133" s="4">
        <v>1925</v>
      </c>
      <c r="G133" s="4">
        <v>20800</v>
      </c>
      <c r="H133" s="4">
        <v>9672</v>
      </c>
      <c r="I133">
        <v>119.34</v>
      </c>
      <c r="J133">
        <v>125.23</v>
      </c>
      <c r="K133">
        <v>121.3</v>
      </c>
      <c r="L133">
        <v>112.69</v>
      </c>
      <c r="M133">
        <v>39.6</v>
      </c>
      <c r="N133" s="4">
        <v>175487</v>
      </c>
      <c r="O133">
        <v>198.923</v>
      </c>
    </row>
    <row r="134" spans="2:15" x14ac:dyDescent="0.2">
      <c r="B134" s="2">
        <v>42644</v>
      </c>
      <c r="C134" s="13">
        <v>115.99</v>
      </c>
      <c r="D134">
        <v>99</v>
      </c>
      <c r="E134" s="4">
        <v>143191</v>
      </c>
      <c r="F134" s="4">
        <v>1925</v>
      </c>
      <c r="G134" s="4">
        <v>20800</v>
      </c>
      <c r="H134" s="4">
        <v>9672</v>
      </c>
      <c r="I134">
        <v>118.13</v>
      </c>
      <c r="J134">
        <v>119.34</v>
      </c>
      <c r="K134">
        <v>125.23</v>
      </c>
      <c r="L134">
        <v>121.3</v>
      </c>
      <c r="M134">
        <v>39.6</v>
      </c>
      <c r="N134" s="4">
        <v>174715</v>
      </c>
      <c r="O134">
        <v>199.12299999999999</v>
      </c>
    </row>
    <row r="135" spans="2:15" x14ac:dyDescent="0.2">
      <c r="B135" s="2">
        <v>42675</v>
      </c>
      <c r="C135" s="13">
        <v>111.3</v>
      </c>
      <c r="D135">
        <v>99</v>
      </c>
      <c r="E135" s="4">
        <v>143191</v>
      </c>
      <c r="F135" s="4">
        <v>1925</v>
      </c>
      <c r="G135" s="4">
        <v>20800</v>
      </c>
      <c r="H135" s="4">
        <v>9672</v>
      </c>
      <c r="I135">
        <v>115.99</v>
      </c>
      <c r="J135">
        <v>118.13</v>
      </c>
      <c r="K135">
        <v>119.34</v>
      </c>
      <c r="L135">
        <v>125.23</v>
      </c>
      <c r="M135">
        <v>39.6</v>
      </c>
      <c r="N135">
        <v>147918</v>
      </c>
      <c r="O135">
        <v>198.79900000000001</v>
      </c>
    </row>
    <row r="136" spans="2:15" x14ac:dyDescent="0.2">
      <c r="B136" s="2">
        <v>42705</v>
      </c>
      <c r="C136" s="13">
        <v>115.21</v>
      </c>
      <c r="D136">
        <v>99</v>
      </c>
      <c r="E136" s="4">
        <v>143191</v>
      </c>
      <c r="F136" s="4">
        <v>1925</v>
      </c>
      <c r="G136" s="4">
        <v>20800</v>
      </c>
      <c r="H136" s="4">
        <v>9672</v>
      </c>
      <c r="I136">
        <v>111.3</v>
      </c>
      <c r="J136">
        <v>115.99</v>
      </c>
      <c r="K136">
        <v>118.13</v>
      </c>
      <c r="L136">
        <v>119.34</v>
      </c>
      <c r="M136">
        <v>39.6</v>
      </c>
      <c r="N136" s="4">
        <v>142268</v>
      </c>
      <c r="O136">
        <v>199.18</v>
      </c>
    </row>
    <row r="137" spans="2:15" x14ac:dyDescent="0.2">
      <c r="B137" s="2">
        <v>42736</v>
      </c>
      <c r="C137" s="13">
        <v>113.25</v>
      </c>
      <c r="D137">
        <v>99.4</v>
      </c>
      <c r="E137" s="4">
        <v>144855</v>
      </c>
      <c r="F137" s="4">
        <v>1921</v>
      </c>
      <c r="G137" s="4">
        <v>21826</v>
      </c>
      <c r="H137" s="4">
        <v>10127</v>
      </c>
      <c r="I137">
        <v>115.21</v>
      </c>
      <c r="J137">
        <v>111.3</v>
      </c>
      <c r="K137">
        <v>115.99</v>
      </c>
      <c r="L137">
        <v>118.13</v>
      </c>
      <c r="M137">
        <v>42.4</v>
      </c>
      <c r="N137" s="4">
        <v>150090</v>
      </c>
      <c r="O137">
        <v>200.16399999999999</v>
      </c>
    </row>
    <row r="138" spans="2:15" x14ac:dyDescent="0.2">
      <c r="B138" s="2">
        <v>42767</v>
      </c>
      <c r="C138" s="13">
        <v>122.21</v>
      </c>
      <c r="D138">
        <v>99.5</v>
      </c>
      <c r="E138" s="4">
        <v>144855</v>
      </c>
      <c r="F138" s="4">
        <v>1921</v>
      </c>
      <c r="G138" s="4">
        <v>21826</v>
      </c>
      <c r="H138" s="4">
        <v>10127</v>
      </c>
      <c r="I138">
        <v>113.25</v>
      </c>
      <c r="J138">
        <v>115.21</v>
      </c>
      <c r="K138">
        <v>111.3</v>
      </c>
      <c r="L138">
        <v>115.99</v>
      </c>
      <c r="M138">
        <v>42.4</v>
      </c>
      <c r="N138" s="4">
        <v>132043</v>
      </c>
      <c r="O138">
        <v>199.63200000000001</v>
      </c>
    </row>
    <row r="139" spans="2:15" x14ac:dyDescent="0.2">
      <c r="B139" s="2">
        <v>42795</v>
      </c>
      <c r="C139" s="13">
        <v>124.55</v>
      </c>
      <c r="D139">
        <v>99.5</v>
      </c>
      <c r="E139" s="4">
        <v>144855</v>
      </c>
      <c r="F139" s="4">
        <v>1921</v>
      </c>
      <c r="G139" s="4">
        <v>21826</v>
      </c>
      <c r="H139" s="4">
        <v>10127</v>
      </c>
      <c r="I139">
        <v>122.21</v>
      </c>
      <c r="J139">
        <v>113.25</v>
      </c>
      <c r="K139">
        <v>115.21</v>
      </c>
      <c r="L139">
        <v>111.3</v>
      </c>
      <c r="M139">
        <v>42.4</v>
      </c>
      <c r="N139" s="4">
        <v>165831</v>
      </c>
      <c r="O139">
        <v>199.85499999999999</v>
      </c>
    </row>
    <row r="140" spans="2:15" x14ac:dyDescent="0.2">
      <c r="B140" s="2">
        <v>42826</v>
      </c>
      <c r="C140" s="13">
        <v>123.47</v>
      </c>
      <c r="D140">
        <v>99.5</v>
      </c>
      <c r="E140" s="4">
        <v>144855</v>
      </c>
      <c r="F140" s="4">
        <v>1921</v>
      </c>
      <c r="G140" s="4">
        <v>21826</v>
      </c>
      <c r="H140" s="4">
        <v>10127</v>
      </c>
      <c r="I140">
        <v>124.55</v>
      </c>
      <c r="J140">
        <v>122.21</v>
      </c>
      <c r="K140">
        <v>113.25</v>
      </c>
      <c r="L140">
        <v>115.21</v>
      </c>
      <c r="M140">
        <v>42.4</v>
      </c>
      <c r="N140" s="4">
        <v>163444</v>
      </c>
      <c r="O140">
        <v>200.61199999999999</v>
      </c>
    </row>
    <row r="141" spans="2:15" x14ac:dyDescent="0.2">
      <c r="B141" s="2">
        <v>42856</v>
      </c>
      <c r="C141" s="13">
        <v>128.25</v>
      </c>
      <c r="D141">
        <v>99.5</v>
      </c>
      <c r="E141" s="4">
        <v>144855</v>
      </c>
      <c r="F141" s="4">
        <v>1921</v>
      </c>
      <c r="G141" s="4">
        <v>21826</v>
      </c>
      <c r="H141" s="4">
        <v>10127</v>
      </c>
      <c r="I141">
        <v>123.47</v>
      </c>
      <c r="J141">
        <v>124.55</v>
      </c>
      <c r="K141">
        <v>122.21</v>
      </c>
      <c r="L141">
        <v>113.25</v>
      </c>
      <c r="M141">
        <v>42.4</v>
      </c>
      <c r="N141" s="4">
        <v>170110</v>
      </c>
      <c r="O141">
        <v>199.57599999999999</v>
      </c>
    </row>
    <row r="142" spans="2:15" x14ac:dyDescent="0.2">
      <c r="B142" s="2">
        <v>42887</v>
      </c>
      <c r="C142" s="13">
        <v>132.29</v>
      </c>
      <c r="D142">
        <v>99.5</v>
      </c>
      <c r="E142" s="4">
        <v>144855</v>
      </c>
      <c r="F142" s="4">
        <v>1921</v>
      </c>
      <c r="G142" s="4">
        <v>21826</v>
      </c>
      <c r="H142" s="4">
        <v>10127</v>
      </c>
      <c r="I142">
        <v>128.25</v>
      </c>
      <c r="J142">
        <v>123.47</v>
      </c>
      <c r="K142">
        <v>124.55</v>
      </c>
      <c r="L142">
        <v>122.21</v>
      </c>
      <c r="M142">
        <v>42.4</v>
      </c>
      <c r="N142" s="4">
        <v>161182</v>
      </c>
      <c r="O142">
        <v>199.179</v>
      </c>
    </row>
    <row r="143" spans="2:15" x14ac:dyDescent="0.2">
      <c r="B143" s="2">
        <v>42917</v>
      </c>
      <c r="C143" s="13">
        <v>132.72</v>
      </c>
      <c r="D143">
        <v>99.5</v>
      </c>
      <c r="E143" s="4">
        <v>144855</v>
      </c>
      <c r="F143" s="4">
        <v>1921</v>
      </c>
      <c r="G143" s="4">
        <v>21826</v>
      </c>
      <c r="H143" s="4">
        <v>10127</v>
      </c>
      <c r="I143">
        <v>132.29</v>
      </c>
      <c r="J143">
        <v>128.25</v>
      </c>
      <c r="K143">
        <v>123.47</v>
      </c>
      <c r="L143">
        <v>124.55</v>
      </c>
      <c r="M143">
        <v>42.4</v>
      </c>
      <c r="N143" s="4">
        <v>153545</v>
      </c>
      <c r="O143">
        <v>199.74299999999999</v>
      </c>
    </row>
    <row r="144" spans="2:15" x14ac:dyDescent="0.2">
      <c r="B144" s="2">
        <v>42948</v>
      </c>
      <c r="C144" s="13">
        <v>132.37</v>
      </c>
      <c r="D144">
        <v>99.5</v>
      </c>
      <c r="E144" s="4">
        <v>144855</v>
      </c>
      <c r="F144" s="4">
        <v>1921</v>
      </c>
      <c r="G144" s="4">
        <v>21826</v>
      </c>
      <c r="H144" s="4">
        <v>10127</v>
      </c>
      <c r="I144">
        <v>132.72</v>
      </c>
      <c r="J144">
        <v>132.29</v>
      </c>
      <c r="K144">
        <v>128.25</v>
      </c>
      <c r="L144">
        <v>123.47</v>
      </c>
      <c r="M144">
        <v>42.4</v>
      </c>
      <c r="N144" s="4">
        <v>164534</v>
      </c>
      <c r="O144">
        <v>199.92</v>
      </c>
    </row>
    <row r="145" spans="2:15" x14ac:dyDescent="0.2">
      <c r="B145" s="2">
        <v>42979</v>
      </c>
      <c r="C145" s="13">
        <v>130.01</v>
      </c>
      <c r="D145">
        <v>99.5</v>
      </c>
      <c r="E145" s="4">
        <v>144855</v>
      </c>
      <c r="F145" s="4">
        <v>1921</v>
      </c>
      <c r="G145" s="4">
        <v>21826</v>
      </c>
      <c r="H145" s="4">
        <v>10127</v>
      </c>
      <c r="I145">
        <v>132.37</v>
      </c>
      <c r="J145">
        <v>132.72</v>
      </c>
      <c r="K145">
        <v>132.29</v>
      </c>
      <c r="L145">
        <v>128.25</v>
      </c>
      <c r="M145">
        <v>42.4</v>
      </c>
      <c r="N145" s="4">
        <v>155628</v>
      </c>
      <c r="O145">
        <v>200.63300000000001</v>
      </c>
    </row>
    <row r="146" spans="2:15" x14ac:dyDescent="0.2">
      <c r="B146" s="2">
        <v>43009</v>
      </c>
      <c r="C146" s="13">
        <v>139.41</v>
      </c>
      <c r="D146">
        <v>99.5</v>
      </c>
      <c r="E146" s="4">
        <v>144855</v>
      </c>
      <c r="F146" s="4">
        <v>1921</v>
      </c>
      <c r="G146" s="4">
        <v>21826</v>
      </c>
      <c r="H146" s="4">
        <v>10127</v>
      </c>
      <c r="I146">
        <v>130.01</v>
      </c>
      <c r="J146">
        <v>132.37</v>
      </c>
      <c r="K146">
        <v>132.72</v>
      </c>
      <c r="L146">
        <v>132.29</v>
      </c>
      <c r="M146">
        <v>42.4</v>
      </c>
      <c r="N146" s="4">
        <v>172528</v>
      </c>
      <c r="O146">
        <v>201.02699999999999</v>
      </c>
    </row>
    <row r="147" spans="2:15" x14ac:dyDescent="0.2">
      <c r="B147" s="2">
        <v>43040</v>
      </c>
      <c r="C147" s="13">
        <v>139.33000000000001</v>
      </c>
      <c r="D147">
        <v>99.5</v>
      </c>
      <c r="E147" s="4">
        <v>144855</v>
      </c>
      <c r="F147" s="4">
        <v>1921</v>
      </c>
      <c r="G147" s="4">
        <v>21826</v>
      </c>
      <c r="H147" s="4">
        <v>10127</v>
      </c>
      <c r="I147">
        <v>139.41</v>
      </c>
      <c r="J147">
        <v>130.01</v>
      </c>
      <c r="K147">
        <v>132.37</v>
      </c>
      <c r="L147">
        <v>132.72</v>
      </c>
      <c r="M147">
        <v>42.4</v>
      </c>
      <c r="N147" s="4">
        <v>149213</v>
      </c>
      <c r="O147">
        <v>201.57</v>
      </c>
    </row>
    <row r="148" spans="2:15" x14ac:dyDescent="0.2">
      <c r="B148" s="2">
        <v>43070</v>
      </c>
      <c r="C148" s="13">
        <v>139.72</v>
      </c>
      <c r="D148">
        <v>99.5</v>
      </c>
      <c r="E148" s="4">
        <v>144855</v>
      </c>
      <c r="F148" s="4">
        <v>1921</v>
      </c>
      <c r="G148" s="4">
        <v>21826</v>
      </c>
      <c r="H148" s="4">
        <v>10127</v>
      </c>
      <c r="I148">
        <v>139.33000000000001</v>
      </c>
      <c r="J148">
        <v>139.41</v>
      </c>
      <c r="K148">
        <v>130.01</v>
      </c>
      <c r="L148">
        <v>132.37</v>
      </c>
      <c r="M148">
        <v>42.4</v>
      </c>
      <c r="N148" s="4">
        <v>150378</v>
      </c>
      <c r="O148">
        <v>201.709</v>
      </c>
    </row>
    <row r="149" spans="2:15" x14ac:dyDescent="0.2">
      <c r="B149" s="2">
        <v>43101</v>
      </c>
      <c r="C149" s="13">
        <v>138.19</v>
      </c>
      <c r="D149">
        <v>100.2</v>
      </c>
      <c r="E149" s="4">
        <v>142410</v>
      </c>
      <c r="F149" s="4">
        <v>2097</v>
      </c>
      <c r="G149" s="4">
        <v>21826</v>
      </c>
      <c r="H149" s="4">
        <v>10127</v>
      </c>
      <c r="I149">
        <v>139.72</v>
      </c>
      <c r="J149">
        <v>139.33000000000001</v>
      </c>
      <c r="K149">
        <v>139.41</v>
      </c>
      <c r="L149">
        <v>130.01</v>
      </c>
      <c r="M149">
        <v>42.4</v>
      </c>
      <c r="N149" s="4">
        <v>152614</v>
      </c>
      <c r="O149">
        <v>201.20599999999999</v>
      </c>
    </row>
    <row r="150" spans="2:15" x14ac:dyDescent="0.2">
      <c r="B150" s="2">
        <v>43132</v>
      </c>
      <c r="C150" s="13">
        <v>129.88</v>
      </c>
      <c r="D150">
        <v>100.2</v>
      </c>
      <c r="E150" s="4">
        <v>142410</v>
      </c>
      <c r="F150" s="4">
        <v>2097</v>
      </c>
      <c r="G150" s="4">
        <v>21826</v>
      </c>
      <c r="H150" s="4">
        <v>10127</v>
      </c>
      <c r="I150">
        <v>138.19</v>
      </c>
      <c r="J150">
        <v>139.72</v>
      </c>
      <c r="K150">
        <v>139.33000000000001</v>
      </c>
      <c r="L150">
        <v>139.41</v>
      </c>
      <c r="M150">
        <v>42.4</v>
      </c>
      <c r="N150" s="4">
        <v>136931</v>
      </c>
      <c r="O150">
        <v>201.73599999999999</v>
      </c>
    </row>
    <row r="151" spans="2:15" x14ac:dyDescent="0.2">
      <c r="B151" s="2">
        <v>43160</v>
      </c>
      <c r="C151" s="13">
        <v>128.15</v>
      </c>
      <c r="D151">
        <v>100.2</v>
      </c>
      <c r="E151" s="4">
        <v>142410</v>
      </c>
      <c r="F151" s="4">
        <v>2097</v>
      </c>
      <c r="G151" s="4">
        <v>21826</v>
      </c>
      <c r="H151" s="4">
        <v>10127</v>
      </c>
      <c r="I151">
        <v>129.88</v>
      </c>
      <c r="J151">
        <v>138.19</v>
      </c>
      <c r="K151">
        <v>139.72</v>
      </c>
      <c r="L151">
        <v>139.33000000000001</v>
      </c>
      <c r="M151">
        <v>42.4</v>
      </c>
      <c r="N151" s="4">
        <v>155167</v>
      </c>
      <c r="O151">
        <v>201.61199999999999</v>
      </c>
    </row>
    <row r="152" spans="2:15" x14ac:dyDescent="0.2">
      <c r="B152" s="2">
        <v>43191</v>
      </c>
      <c r="C152" s="13">
        <v>126.49</v>
      </c>
      <c r="D152">
        <v>100.1</v>
      </c>
      <c r="E152" s="4">
        <v>142410</v>
      </c>
      <c r="F152" s="4">
        <v>2097</v>
      </c>
      <c r="G152" s="4">
        <v>21826</v>
      </c>
      <c r="H152" s="4">
        <v>10127</v>
      </c>
      <c r="I152">
        <v>128.15</v>
      </c>
      <c r="J152">
        <v>129.88</v>
      </c>
      <c r="K152">
        <v>138.19</v>
      </c>
      <c r="L152">
        <v>139.72</v>
      </c>
      <c r="M152">
        <v>42.4</v>
      </c>
      <c r="N152" s="4">
        <v>146642</v>
      </c>
      <c r="O152">
        <v>202.28800000000001</v>
      </c>
    </row>
    <row r="153" spans="2:15" x14ac:dyDescent="0.2">
      <c r="B153" s="2">
        <v>43221</v>
      </c>
      <c r="C153" s="13">
        <v>119.62</v>
      </c>
      <c r="D153">
        <v>100.5</v>
      </c>
      <c r="E153" s="4">
        <v>142410</v>
      </c>
      <c r="F153" s="4">
        <v>2097</v>
      </c>
      <c r="G153" s="4">
        <v>21826</v>
      </c>
      <c r="H153" s="4">
        <v>10127</v>
      </c>
      <c r="I153">
        <v>126.49</v>
      </c>
      <c r="J153">
        <v>128.15</v>
      </c>
      <c r="K153">
        <v>129.88</v>
      </c>
      <c r="L153">
        <v>138.19</v>
      </c>
      <c r="M153">
        <v>42.4</v>
      </c>
      <c r="N153" s="4">
        <v>166957</v>
      </c>
      <c r="O153">
        <v>201.601</v>
      </c>
    </row>
    <row r="154" spans="2:15" x14ac:dyDescent="0.2">
      <c r="B154" s="2">
        <v>43252</v>
      </c>
      <c r="C154" s="13">
        <v>121.34</v>
      </c>
      <c r="D154">
        <v>100.5</v>
      </c>
      <c r="E154" s="4">
        <v>142410</v>
      </c>
      <c r="F154" s="4">
        <v>2097</v>
      </c>
      <c r="G154" s="4">
        <v>21826</v>
      </c>
      <c r="H154" s="4">
        <v>10127</v>
      </c>
      <c r="I154">
        <v>119.62</v>
      </c>
      <c r="J154">
        <v>126.49</v>
      </c>
      <c r="K154">
        <v>128.15</v>
      </c>
      <c r="L154">
        <v>129.88</v>
      </c>
      <c r="M154">
        <v>42.4</v>
      </c>
      <c r="N154" s="4">
        <v>155521</v>
      </c>
      <c r="O154">
        <v>202.512</v>
      </c>
    </row>
    <row r="155" spans="2:15" x14ac:dyDescent="0.2">
      <c r="B155" s="2">
        <v>43282</v>
      </c>
      <c r="C155" s="13">
        <v>132.52000000000001</v>
      </c>
      <c r="D155">
        <v>100.5</v>
      </c>
      <c r="E155" s="4">
        <v>142410</v>
      </c>
      <c r="F155" s="4">
        <v>2097</v>
      </c>
      <c r="G155" s="4">
        <v>21826</v>
      </c>
      <c r="H155" s="4">
        <v>10127</v>
      </c>
      <c r="I155">
        <v>121.34</v>
      </c>
      <c r="J155">
        <v>119.62</v>
      </c>
      <c r="K155">
        <v>126.49</v>
      </c>
      <c r="L155">
        <v>128.15</v>
      </c>
      <c r="M155">
        <v>42.4</v>
      </c>
      <c r="N155" s="4">
        <v>156797</v>
      </c>
      <c r="O155">
        <v>202.18799999999999</v>
      </c>
    </row>
    <row r="156" spans="2:15" x14ac:dyDescent="0.2">
      <c r="B156" s="2">
        <v>43313</v>
      </c>
      <c r="C156" s="13">
        <v>134.69</v>
      </c>
      <c r="D156">
        <v>100.4</v>
      </c>
      <c r="E156" s="4">
        <v>142410</v>
      </c>
      <c r="F156" s="4">
        <v>2097</v>
      </c>
      <c r="G156" s="4">
        <v>21826</v>
      </c>
      <c r="H156" s="4">
        <v>10127</v>
      </c>
      <c r="I156">
        <v>132.52000000000001</v>
      </c>
      <c r="J156">
        <v>121.34</v>
      </c>
      <c r="K156">
        <v>119.62</v>
      </c>
      <c r="L156">
        <v>126.49</v>
      </c>
      <c r="M156">
        <v>42.4</v>
      </c>
      <c r="N156" s="4">
        <v>168430</v>
      </c>
      <c r="O156">
        <v>202.02799999999999</v>
      </c>
    </row>
    <row r="157" spans="2:15" x14ac:dyDescent="0.2">
      <c r="B157" s="2">
        <v>43344</v>
      </c>
      <c r="C157" s="13">
        <v>138.16999999999999</v>
      </c>
      <c r="D157">
        <v>100.4</v>
      </c>
      <c r="E157" s="4">
        <v>142410</v>
      </c>
      <c r="F157" s="4">
        <v>2097</v>
      </c>
      <c r="G157" s="4">
        <v>21826</v>
      </c>
      <c r="H157" s="4">
        <v>10127</v>
      </c>
      <c r="I157">
        <v>134.69</v>
      </c>
      <c r="J157">
        <v>132.52000000000001</v>
      </c>
      <c r="K157">
        <v>121.34</v>
      </c>
      <c r="L157">
        <v>119.62</v>
      </c>
      <c r="M157">
        <v>42.4</v>
      </c>
      <c r="N157" s="4">
        <v>169119</v>
      </c>
      <c r="O157">
        <v>202.91499999999999</v>
      </c>
    </row>
    <row r="158" spans="2:15" x14ac:dyDescent="0.2">
      <c r="B158" s="2">
        <v>43374</v>
      </c>
      <c r="C158" s="13">
        <v>139.99</v>
      </c>
      <c r="D158">
        <v>100.5</v>
      </c>
      <c r="E158" s="4">
        <v>142410</v>
      </c>
      <c r="F158" s="4">
        <v>2097</v>
      </c>
      <c r="G158" s="4">
        <v>21826</v>
      </c>
      <c r="H158" s="4">
        <v>10127</v>
      </c>
      <c r="I158">
        <v>138.16999999999999</v>
      </c>
      <c r="J158">
        <v>134.69</v>
      </c>
      <c r="K158">
        <v>132.52000000000001</v>
      </c>
      <c r="L158">
        <v>121.34</v>
      </c>
      <c r="M158">
        <v>42.4</v>
      </c>
      <c r="N158" s="4">
        <v>169161</v>
      </c>
      <c r="O158">
        <v>203.40700000000001</v>
      </c>
    </row>
    <row r="159" spans="2:15" x14ac:dyDescent="0.2">
      <c r="B159" s="2">
        <v>43405</v>
      </c>
      <c r="C159" s="13">
        <v>146.9</v>
      </c>
      <c r="D159">
        <v>100.4</v>
      </c>
      <c r="E159" s="4">
        <v>142410</v>
      </c>
      <c r="F159" s="4">
        <v>2097</v>
      </c>
      <c r="G159" s="4">
        <v>21826</v>
      </c>
      <c r="H159" s="4">
        <v>10127</v>
      </c>
      <c r="I159">
        <v>139.99</v>
      </c>
      <c r="J159">
        <v>138.16999999999999</v>
      </c>
      <c r="K159">
        <v>134.69</v>
      </c>
      <c r="L159">
        <v>132.52000000000001</v>
      </c>
      <c r="M159">
        <v>42.4</v>
      </c>
      <c r="N159" s="4">
        <v>164671</v>
      </c>
      <c r="O159">
        <v>204.06100000000001</v>
      </c>
    </row>
    <row r="160" spans="2:15" x14ac:dyDescent="0.2">
      <c r="B160" s="2">
        <v>43435</v>
      </c>
      <c r="C160" s="13">
        <v>129.05000000000001</v>
      </c>
      <c r="D160">
        <v>100.4</v>
      </c>
      <c r="E160" s="4">
        <v>142410</v>
      </c>
      <c r="F160" s="4">
        <v>2097</v>
      </c>
      <c r="G160" s="4">
        <v>21826</v>
      </c>
      <c r="H160" s="4">
        <v>10127</v>
      </c>
      <c r="I160">
        <v>146.9</v>
      </c>
      <c r="J160">
        <v>139.99</v>
      </c>
      <c r="K160">
        <v>138.16999999999999</v>
      </c>
      <c r="L160">
        <v>134.69</v>
      </c>
      <c r="M160">
        <v>42.4</v>
      </c>
      <c r="N160" s="4">
        <v>151697</v>
      </c>
      <c r="O160">
        <v>204.65700000000001</v>
      </c>
    </row>
    <row r="161" spans="1:15" x14ac:dyDescent="0.2">
      <c r="B161" s="2">
        <v>43466</v>
      </c>
      <c r="C161" s="13">
        <v>133.08000000000001</v>
      </c>
      <c r="D161">
        <v>101</v>
      </c>
      <c r="E161" s="4">
        <v>142410</v>
      </c>
      <c r="F161" s="4">
        <v>1952</v>
      </c>
      <c r="G161" s="4">
        <v>21826</v>
      </c>
      <c r="H161" s="4">
        <v>10127</v>
      </c>
      <c r="I161">
        <v>129.05000000000001</v>
      </c>
      <c r="J161">
        <v>146.9</v>
      </c>
      <c r="K161">
        <v>139.99</v>
      </c>
      <c r="L161">
        <v>138.16999999999999</v>
      </c>
      <c r="M161">
        <v>42.4</v>
      </c>
      <c r="N161" s="4">
        <v>150953</v>
      </c>
      <c r="O161">
        <v>204.72399999999999</v>
      </c>
    </row>
    <row r="162" spans="1:15" x14ac:dyDescent="0.2">
      <c r="B162" s="2">
        <v>43497</v>
      </c>
      <c r="C162" s="13">
        <v>136.63999999999999</v>
      </c>
      <c r="D162">
        <v>100.9</v>
      </c>
      <c r="E162" s="4">
        <v>142410</v>
      </c>
      <c r="F162" s="4">
        <v>1952</v>
      </c>
      <c r="G162" s="4">
        <v>21826</v>
      </c>
      <c r="H162" s="4">
        <v>10127</v>
      </c>
      <c r="I162">
        <v>133.08000000000001</v>
      </c>
      <c r="J162">
        <v>129.05000000000001</v>
      </c>
      <c r="K162">
        <v>146.9</v>
      </c>
      <c r="L162">
        <v>139.99</v>
      </c>
      <c r="M162">
        <v>42.4</v>
      </c>
      <c r="N162" s="4">
        <v>144103</v>
      </c>
      <c r="O162">
        <v>205.90700000000001</v>
      </c>
    </row>
    <row r="163" spans="1:15" x14ac:dyDescent="0.2">
      <c r="B163" s="2">
        <v>43525</v>
      </c>
      <c r="C163" s="13">
        <v>139.79</v>
      </c>
      <c r="D163">
        <v>100.8</v>
      </c>
      <c r="E163" s="4">
        <v>142410</v>
      </c>
      <c r="F163" s="4">
        <v>1952</v>
      </c>
      <c r="G163" s="4">
        <v>21826</v>
      </c>
      <c r="H163" s="4">
        <v>10127</v>
      </c>
      <c r="I163">
        <v>136.63999999999999</v>
      </c>
      <c r="J163">
        <v>133.08000000000001</v>
      </c>
      <c r="K163">
        <v>129.05000000000001</v>
      </c>
      <c r="L163">
        <v>146.9</v>
      </c>
      <c r="M163">
        <v>42.4</v>
      </c>
      <c r="N163" s="4">
        <v>159639</v>
      </c>
      <c r="O163">
        <v>204.839</v>
      </c>
    </row>
    <row r="164" spans="1:15" x14ac:dyDescent="0.2">
      <c r="B164" s="2">
        <v>43556</v>
      </c>
      <c r="C164" s="13">
        <v>141.19999999999999</v>
      </c>
      <c r="D164">
        <v>100.7</v>
      </c>
      <c r="E164" s="4">
        <v>142410</v>
      </c>
      <c r="F164" s="4">
        <v>1952</v>
      </c>
      <c r="G164" s="4">
        <v>21826</v>
      </c>
      <c r="H164" s="4">
        <v>10127</v>
      </c>
      <c r="I164">
        <v>139.79</v>
      </c>
      <c r="J164">
        <v>136.63999999999999</v>
      </c>
      <c r="K164">
        <v>133.08000000000001</v>
      </c>
      <c r="L164">
        <v>129.05000000000001</v>
      </c>
      <c r="M164">
        <v>42.4</v>
      </c>
      <c r="N164" s="4">
        <v>148462</v>
      </c>
      <c r="O164">
        <v>204.21899999999999</v>
      </c>
    </row>
    <row r="165" spans="1:15" x14ac:dyDescent="0.2">
      <c r="B165" s="2">
        <v>43586</v>
      </c>
      <c r="C165" s="13">
        <v>131.15</v>
      </c>
      <c r="D165">
        <v>100.7</v>
      </c>
      <c r="E165" s="4">
        <v>142410</v>
      </c>
      <c r="F165" s="4">
        <v>1952</v>
      </c>
      <c r="G165" s="4">
        <v>21826</v>
      </c>
      <c r="H165" s="4">
        <v>10127</v>
      </c>
      <c r="I165">
        <v>141.19999999999999</v>
      </c>
      <c r="J165">
        <v>139.79</v>
      </c>
      <c r="K165">
        <v>136.63999999999999</v>
      </c>
      <c r="L165">
        <v>133.08000000000001</v>
      </c>
      <c r="M165">
        <v>42.4</v>
      </c>
      <c r="N165" s="4">
        <v>168081</v>
      </c>
      <c r="O165">
        <v>205.37100000000001</v>
      </c>
    </row>
    <row r="166" spans="1:15" x14ac:dyDescent="0.2">
      <c r="B166" s="2">
        <v>43617</v>
      </c>
      <c r="C166" s="13">
        <v>139.28</v>
      </c>
      <c r="D166">
        <v>100.7</v>
      </c>
      <c r="E166" s="4">
        <v>142410</v>
      </c>
      <c r="F166" s="4">
        <v>1952</v>
      </c>
      <c r="G166" s="4">
        <v>21826</v>
      </c>
      <c r="H166" s="4">
        <v>10127</v>
      </c>
      <c r="I166">
        <v>131.15</v>
      </c>
      <c r="J166">
        <v>141.19999999999999</v>
      </c>
      <c r="K166">
        <v>139.79</v>
      </c>
      <c r="L166">
        <v>136.63999999999999</v>
      </c>
      <c r="M166">
        <v>42.4</v>
      </c>
      <c r="N166" s="4">
        <v>158777</v>
      </c>
      <c r="O166">
        <v>205.93899999999999</v>
      </c>
    </row>
    <row r="167" spans="1:15" x14ac:dyDescent="0.2">
      <c r="B167" s="2">
        <v>43647</v>
      </c>
      <c r="C167" s="13">
        <v>130.22</v>
      </c>
      <c r="D167">
        <v>100.7</v>
      </c>
      <c r="E167" s="4">
        <v>142410</v>
      </c>
      <c r="F167" s="4">
        <v>1952</v>
      </c>
      <c r="G167" s="4">
        <v>21826</v>
      </c>
      <c r="H167" s="4">
        <v>10127</v>
      </c>
      <c r="I167">
        <v>139.28</v>
      </c>
      <c r="J167">
        <v>131.15</v>
      </c>
      <c r="K167">
        <v>141.19999999999999</v>
      </c>
      <c r="L167">
        <v>139.79</v>
      </c>
      <c r="M167">
        <v>42.4</v>
      </c>
      <c r="N167" s="4">
        <v>155996</v>
      </c>
      <c r="O167">
        <v>206.43100000000001</v>
      </c>
    </row>
    <row r="168" spans="1:15" x14ac:dyDescent="0.2">
      <c r="B168" s="2">
        <v>43678</v>
      </c>
      <c r="C168" s="13">
        <v>128.36000000000001</v>
      </c>
      <c r="D168">
        <v>100.7</v>
      </c>
      <c r="E168" s="4">
        <v>142410</v>
      </c>
      <c r="F168" s="4">
        <v>1952</v>
      </c>
      <c r="G168" s="4">
        <v>21826</v>
      </c>
      <c r="H168" s="4">
        <v>10127</v>
      </c>
      <c r="I168">
        <v>130.22</v>
      </c>
      <c r="J168">
        <v>139.28</v>
      </c>
      <c r="K168">
        <v>131.15</v>
      </c>
      <c r="L168">
        <v>141.19999999999999</v>
      </c>
      <c r="M168">
        <v>42.4</v>
      </c>
      <c r="N168" s="4">
        <v>168510</v>
      </c>
      <c r="O168">
        <v>206.82300000000001</v>
      </c>
    </row>
    <row r="169" spans="1:15" x14ac:dyDescent="0.2">
      <c r="B169" s="2">
        <v>43709</v>
      </c>
      <c r="C169" s="13">
        <v>129.38</v>
      </c>
      <c r="D169">
        <v>100.7</v>
      </c>
      <c r="E169" s="4">
        <v>142410</v>
      </c>
      <c r="F169" s="4">
        <v>1952</v>
      </c>
      <c r="G169" s="4">
        <v>21826</v>
      </c>
      <c r="H169" s="4">
        <v>10127</v>
      </c>
      <c r="I169">
        <v>128.36000000000001</v>
      </c>
      <c r="J169">
        <v>130.22</v>
      </c>
      <c r="K169">
        <v>139.28</v>
      </c>
      <c r="L169">
        <v>131.15</v>
      </c>
      <c r="M169">
        <v>42.4</v>
      </c>
      <c r="N169" s="4">
        <v>167842</v>
      </c>
      <c r="O169">
        <v>205.965</v>
      </c>
    </row>
    <row r="170" spans="1:15" x14ac:dyDescent="0.2">
      <c r="B170" s="2">
        <v>43739</v>
      </c>
      <c r="C170" s="13">
        <v>132.04</v>
      </c>
      <c r="D170">
        <v>100.7</v>
      </c>
      <c r="E170" s="4">
        <v>142410</v>
      </c>
      <c r="F170" s="4">
        <v>1952</v>
      </c>
      <c r="G170" s="4">
        <v>21826</v>
      </c>
      <c r="H170" s="4">
        <v>10127</v>
      </c>
      <c r="I170">
        <v>129.38</v>
      </c>
      <c r="J170">
        <v>128.36000000000001</v>
      </c>
      <c r="K170">
        <v>130.22</v>
      </c>
      <c r="L170">
        <v>139.28</v>
      </c>
      <c r="M170">
        <v>42.4</v>
      </c>
      <c r="N170" s="4">
        <v>177666</v>
      </c>
      <c r="O170">
        <v>205.71199999999999</v>
      </c>
    </row>
    <row r="171" spans="1:15" x14ac:dyDescent="0.2">
      <c r="B171" s="2">
        <v>43770</v>
      </c>
      <c r="C171" s="13">
        <v>137.49</v>
      </c>
      <c r="D171">
        <v>100.7</v>
      </c>
      <c r="E171" s="4">
        <v>142410</v>
      </c>
      <c r="F171" s="4">
        <v>1952</v>
      </c>
      <c r="G171" s="4">
        <v>21826</v>
      </c>
      <c r="H171" s="4">
        <v>10127</v>
      </c>
      <c r="I171">
        <v>132.04</v>
      </c>
      <c r="J171">
        <v>129.38</v>
      </c>
      <c r="K171">
        <v>128.36000000000001</v>
      </c>
      <c r="L171">
        <v>130.22</v>
      </c>
      <c r="M171">
        <v>42.4</v>
      </c>
      <c r="N171" s="4">
        <v>166580</v>
      </c>
      <c r="O171">
        <v>204.94499999999999</v>
      </c>
    </row>
    <row r="172" spans="1:15" x14ac:dyDescent="0.2">
      <c r="B172" s="2">
        <v>43800</v>
      </c>
      <c r="C172" s="13">
        <v>145.87</v>
      </c>
      <c r="D172">
        <v>100.7</v>
      </c>
      <c r="E172" s="4">
        <v>142410</v>
      </c>
      <c r="F172" s="4">
        <v>1952</v>
      </c>
      <c r="G172" s="4">
        <v>21826</v>
      </c>
      <c r="H172" s="4">
        <v>10127</v>
      </c>
      <c r="I172">
        <v>137.49</v>
      </c>
      <c r="J172">
        <v>132.04</v>
      </c>
      <c r="K172">
        <v>129.38</v>
      </c>
      <c r="L172">
        <v>128.36000000000001</v>
      </c>
      <c r="M172">
        <v>42.4</v>
      </c>
      <c r="N172" s="4">
        <v>149735</v>
      </c>
      <c r="O172">
        <v>205.11</v>
      </c>
    </row>
    <row r="173" spans="1:15" x14ac:dyDescent="0.2">
      <c r="A173" t="s">
        <v>44</v>
      </c>
      <c r="B173" s="23">
        <v>43831</v>
      </c>
      <c r="C173" s="24">
        <v>148.87</v>
      </c>
      <c r="D173" s="25">
        <v>101.1</v>
      </c>
      <c r="E173" s="26">
        <v>142410</v>
      </c>
      <c r="F173" s="29">
        <v>2072</v>
      </c>
      <c r="G173" s="29">
        <v>25276</v>
      </c>
      <c r="H173" s="26">
        <v>10127</v>
      </c>
      <c r="I173" s="25">
        <v>145.87</v>
      </c>
      <c r="J173" s="25">
        <v>137.49</v>
      </c>
      <c r="K173" s="25">
        <v>132.04</v>
      </c>
      <c r="L173" s="25">
        <v>129.38</v>
      </c>
      <c r="M173" s="48">
        <v>39</v>
      </c>
      <c r="N173" s="26">
        <v>151435</v>
      </c>
      <c r="O173" s="25">
        <v>205.625</v>
      </c>
    </row>
    <row r="174" spans="1:15" x14ac:dyDescent="0.2">
      <c r="B174" s="23">
        <v>43862</v>
      </c>
      <c r="C174" s="24">
        <v>134.47999999999999</v>
      </c>
      <c r="D174" s="25">
        <v>101</v>
      </c>
      <c r="E174" s="26">
        <v>142410</v>
      </c>
      <c r="F174" s="29">
        <v>2072</v>
      </c>
      <c r="G174" s="29">
        <v>25276</v>
      </c>
      <c r="H174" s="26">
        <v>10127</v>
      </c>
      <c r="I174" s="25">
        <v>148.87</v>
      </c>
      <c r="J174" s="25">
        <v>145.87</v>
      </c>
      <c r="K174" s="25">
        <v>137.49</v>
      </c>
      <c r="L174" s="25">
        <v>132.04</v>
      </c>
      <c r="M174" s="48">
        <v>39</v>
      </c>
      <c r="N174" s="26">
        <v>144308</v>
      </c>
      <c r="O174" s="25">
        <v>206.73699999999999</v>
      </c>
    </row>
    <row r="175" spans="1:15" x14ac:dyDescent="0.2">
      <c r="B175" s="23">
        <v>43891</v>
      </c>
      <c r="C175" s="24">
        <v>131.13</v>
      </c>
      <c r="D175" s="25">
        <v>101</v>
      </c>
      <c r="E175" s="26">
        <v>142410</v>
      </c>
      <c r="F175" s="29">
        <v>2072</v>
      </c>
      <c r="G175" s="29">
        <v>25276</v>
      </c>
      <c r="H175" s="26">
        <v>10127</v>
      </c>
      <c r="I175" s="25">
        <v>134.47999999999999</v>
      </c>
      <c r="J175" s="25">
        <v>148.87</v>
      </c>
      <c r="K175" s="25">
        <v>145.87</v>
      </c>
      <c r="L175" s="25">
        <v>137.49</v>
      </c>
      <c r="M175" s="48">
        <v>39</v>
      </c>
      <c r="N175" s="26">
        <v>122680</v>
      </c>
      <c r="O175" s="25">
        <v>207.768</v>
      </c>
    </row>
    <row r="176" spans="1:15" x14ac:dyDescent="0.2">
      <c r="B176" s="23">
        <v>43922</v>
      </c>
      <c r="C176" s="24">
        <v>150.04</v>
      </c>
      <c r="D176" s="25">
        <v>101</v>
      </c>
      <c r="E176" s="26">
        <v>142410</v>
      </c>
      <c r="F176" s="29">
        <v>2072</v>
      </c>
      <c r="G176" s="29">
        <v>25276</v>
      </c>
      <c r="H176" s="26">
        <v>10127</v>
      </c>
      <c r="I176" s="25">
        <v>131.13</v>
      </c>
      <c r="J176" s="25">
        <v>134.47999999999999</v>
      </c>
      <c r="K176" s="25">
        <v>148.87</v>
      </c>
      <c r="L176" s="25">
        <v>145.87</v>
      </c>
      <c r="M176" s="48">
        <v>39</v>
      </c>
      <c r="N176" s="26">
        <v>77292</v>
      </c>
      <c r="O176" s="25">
        <v>208.77600000000001</v>
      </c>
    </row>
    <row r="177" spans="2:15" x14ac:dyDescent="0.2">
      <c r="B177" s="23">
        <v>43952</v>
      </c>
      <c r="C177" s="24">
        <v>148.75</v>
      </c>
      <c r="D177" s="25">
        <v>102.6</v>
      </c>
      <c r="E177" s="26">
        <v>142410</v>
      </c>
      <c r="F177" s="29">
        <v>2072</v>
      </c>
      <c r="G177" s="29">
        <v>25276</v>
      </c>
      <c r="H177" s="26">
        <v>10127</v>
      </c>
      <c r="I177" s="25">
        <v>150.04</v>
      </c>
      <c r="J177" s="25">
        <v>131.13</v>
      </c>
      <c r="K177" s="25">
        <v>134.47999999999999</v>
      </c>
      <c r="L177" s="25">
        <v>148.87</v>
      </c>
      <c r="M177" s="48">
        <v>39</v>
      </c>
      <c r="N177" s="26">
        <v>111468</v>
      </c>
      <c r="O177" s="25">
        <v>209.523</v>
      </c>
    </row>
    <row r="178" spans="2:15" x14ac:dyDescent="0.2">
      <c r="B178" s="23">
        <v>43983</v>
      </c>
      <c r="C178" s="24">
        <v>140.63</v>
      </c>
      <c r="D178" s="25">
        <v>102.6</v>
      </c>
      <c r="E178" s="26">
        <v>142410</v>
      </c>
      <c r="F178" s="29">
        <v>2072</v>
      </c>
      <c r="G178" s="29">
        <v>25276</v>
      </c>
      <c r="H178" s="26">
        <v>10127</v>
      </c>
      <c r="I178" s="25">
        <v>148.75</v>
      </c>
      <c r="J178" s="25">
        <v>150.04</v>
      </c>
      <c r="K178" s="25">
        <v>131.13</v>
      </c>
      <c r="L178" s="25">
        <v>134.47999999999999</v>
      </c>
      <c r="M178" s="48">
        <v>39</v>
      </c>
      <c r="N178" s="26">
        <v>134253</v>
      </c>
      <c r="O178" s="25">
        <v>209.59200000000001</v>
      </c>
    </row>
    <row r="179" spans="2:15" x14ac:dyDescent="0.2">
      <c r="B179" s="23">
        <v>44013</v>
      </c>
      <c r="C179" s="24">
        <v>145.76</v>
      </c>
      <c r="D179" s="25">
        <v>102.6</v>
      </c>
      <c r="E179" s="26">
        <v>142410</v>
      </c>
      <c r="F179" s="29">
        <v>2072</v>
      </c>
      <c r="G179" s="29">
        <v>25276</v>
      </c>
      <c r="H179" s="26">
        <v>10127</v>
      </c>
      <c r="I179" s="25">
        <v>140.63</v>
      </c>
      <c r="J179" s="25">
        <v>148.75</v>
      </c>
      <c r="K179" s="25">
        <v>150.04</v>
      </c>
      <c r="L179" s="25">
        <v>131.13</v>
      </c>
      <c r="M179" s="48">
        <v>39</v>
      </c>
      <c r="N179" s="26">
        <v>143377</v>
      </c>
      <c r="O179" s="25">
        <v>209.75200000000001</v>
      </c>
    </row>
    <row r="180" spans="2:15" x14ac:dyDescent="0.2">
      <c r="B180" s="23">
        <v>44044</v>
      </c>
      <c r="C180" s="24">
        <v>153.41</v>
      </c>
      <c r="D180" s="25">
        <v>102.6</v>
      </c>
      <c r="E180" s="26">
        <v>142410</v>
      </c>
      <c r="F180" s="29">
        <v>2072</v>
      </c>
      <c r="G180" s="29">
        <v>25276</v>
      </c>
      <c r="H180" s="26">
        <v>10127</v>
      </c>
      <c r="I180" s="25">
        <v>145.76</v>
      </c>
      <c r="J180" s="25">
        <v>140.63</v>
      </c>
      <c r="K180" s="25">
        <v>148.75</v>
      </c>
      <c r="L180" s="25">
        <v>150.04</v>
      </c>
      <c r="M180" s="48">
        <v>39</v>
      </c>
      <c r="N180" s="26">
        <v>143499</v>
      </c>
      <c r="O180" s="25">
        <v>209.63399999999999</v>
      </c>
    </row>
    <row r="181" spans="2:15" x14ac:dyDescent="0.2">
      <c r="B181" s="23">
        <v>44075</v>
      </c>
      <c r="C181" s="24">
        <v>148.88</v>
      </c>
      <c r="D181" s="25">
        <v>102.6</v>
      </c>
      <c r="E181" s="26">
        <v>142410</v>
      </c>
      <c r="F181" s="29">
        <v>2072</v>
      </c>
      <c r="G181" s="29">
        <v>25276</v>
      </c>
      <c r="H181" s="26">
        <v>10127</v>
      </c>
      <c r="I181" s="25">
        <v>153.41</v>
      </c>
      <c r="J181" s="25">
        <v>145.76</v>
      </c>
      <c r="K181" s="25">
        <v>140.63</v>
      </c>
      <c r="L181" s="25">
        <v>148.75</v>
      </c>
      <c r="M181" s="48">
        <v>39</v>
      </c>
      <c r="N181" s="26">
        <v>146065</v>
      </c>
      <c r="O181" s="25">
        <v>209.07</v>
      </c>
    </row>
    <row r="182" spans="2:15" x14ac:dyDescent="0.2">
      <c r="B182" s="23">
        <v>44105</v>
      </c>
      <c r="C182" s="24">
        <v>137.11000000000001</v>
      </c>
      <c r="D182" s="25">
        <v>102.6</v>
      </c>
      <c r="E182" s="26">
        <v>142410</v>
      </c>
      <c r="F182" s="29">
        <v>2072</v>
      </c>
      <c r="G182" s="33">
        <v>21826</v>
      </c>
      <c r="H182" s="26">
        <v>10127</v>
      </c>
      <c r="I182" s="25">
        <v>148.88</v>
      </c>
      <c r="J182" s="25">
        <v>153.41</v>
      </c>
      <c r="K182" s="25">
        <v>145.76</v>
      </c>
      <c r="L182" s="25">
        <v>140.63</v>
      </c>
      <c r="M182" s="48">
        <v>39</v>
      </c>
      <c r="N182" s="26">
        <v>157641</v>
      </c>
      <c r="O182" s="25">
        <v>210.09399999999999</v>
      </c>
    </row>
    <row r="183" spans="2:15" x14ac:dyDescent="0.2">
      <c r="B183" s="23">
        <v>44136</v>
      </c>
      <c r="C183" s="24">
        <v>144.68</v>
      </c>
      <c r="D183" s="25">
        <v>102.6</v>
      </c>
      <c r="E183" s="26">
        <v>142410</v>
      </c>
      <c r="F183" s="29">
        <v>2072</v>
      </c>
      <c r="G183" s="29">
        <v>21826</v>
      </c>
      <c r="H183" s="26">
        <v>10127</v>
      </c>
      <c r="I183" s="25">
        <v>137.11000000000001</v>
      </c>
      <c r="J183" s="25">
        <v>148.88</v>
      </c>
      <c r="K183" s="25">
        <v>153.41</v>
      </c>
      <c r="L183" s="25">
        <v>145.76</v>
      </c>
      <c r="M183" s="48">
        <v>39</v>
      </c>
      <c r="N183" s="26">
        <v>138342</v>
      </c>
      <c r="O183" s="25">
        <v>210.81399999999999</v>
      </c>
    </row>
    <row r="184" spans="2:15" x14ac:dyDescent="0.2">
      <c r="B184" s="23">
        <v>44166</v>
      </c>
      <c r="C184" s="24">
        <v>157.38</v>
      </c>
      <c r="D184" s="25">
        <v>102.6</v>
      </c>
      <c r="E184" s="26">
        <v>142410</v>
      </c>
      <c r="F184" s="29">
        <v>2072</v>
      </c>
      <c r="G184" s="33">
        <v>21826</v>
      </c>
      <c r="H184" s="26">
        <v>10127</v>
      </c>
      <c r="I184" s="25">
        <v>144.68</v>
      </c>
      <c r="J184" s="25">
        <v>137.11000000000001</v>
      </c>
      <c r="K184" s="25">
        <v>148.88</v>
      </c>
      <c r="L184" s="25">
        <v>153.41</v>
      </c>
      <c r="M184" s="48">
        <v>39</v>
      </c>
      <c r="N184" s="25">
        <v>123031</v>
      </c>
      <c r="O184" s="25">
        <v>210.73599999999999</v>
      </c>
    </row>
    <row r="185" spans="2:15" x14ac:dyDescent="0.2">
      <c r="B185" s="23">
        <v>44197</v>
      </c>
      <c r="C185" s="24">
        <v>163.13</v>
      </c>
      <c r="D185" s="25">
        <v>112</v>
      </c>
      <c r="E185" s="26">
        <v>142410</v>
      </c>
      <c r="F185" s="29">
        <v>2113</v>
      </c>
      <c r="G185" s="29">
        <v>22271</v>
      </c>
      <c r="H185" s="26">
        <v>10127</v>
      </c>
      <c r="I185" s="25">
        <v>157.38</v>
      </c>
      <c r="J185" s="25">
        <v>144.68</v>
      </c>
      <c r="K185" s="25">
        <v>137.11000000000001</v>
      </c>
      <c r="L185" s="25">
        <v>148.88</v>
      </c>
      <c r="M185" s="48">
        <v>42.4</v>
      </c>
      <c r="N185" s="26">
        <v>151435</v>
      </c>
      <c r="O185" s="25">
        <v>210.55699999999999</v>
      </c>
    </row>
    <row r="186" spans="2:15" x14ac:dyDescent="0.2">
      <c r="B186" s="23">
        <v>44228</v>
      </c>
      <c r="C186" s="24">
        <v>158.46</v>
      </c>
      <c r="D186" s="25">
        <v>112</v>
      </c>
      <c r="E186" s="26">
        <v>142410</v>
      </c>
      <c r="F186" s="29">
        <v>2113</v>
      </c>
      <c r="G186" s="29">
        <v>22271</v>
      </c>
      <c r="H186" s="26">
        <v>10127</v>
      </c>
      <c r="I186" s="25">
        <v>163.13</v>
      </c>
      <c r="J186" s="25">
        <v>157.38</v>
      </c>
      <c r="K186" s="25">
        <v>144.68</v>
      </c>
      <c r="L186" s="25">
        <v>137.11000000000001</v>
      </c>
      <c r="M186" s="49">
        <v>42.4</v>
      </c>
      <c r="N186" s="26">
        <v>144308</v>
      </c>
      <c r="O186" s="25">
        <v>210.46100000000001</v>
      </c>
    </row>
    <row r="187" spans="2:15" x14ac:dyDescent="0.2">
      <c r="B187" s="23">
        <v>44256</v>
      </c>
      <c r="C187" s="24">
        <v>164.35</v>
      </c>
      <c r="D187" s="25">
        <v>112</v>
      </c>
      <c r="E187" s="26">
        <v>142410</v>
      </c>
      <c r="F187" s="29">
        <v>2113</v>
      </c>
      <c r="G187" s="29">
        <v>22271</v>
      </c>
      <c r="H187" s="26">
        <v>10127</v>
      </c>
      <c r="I187" s="25">
        <v>158.46</v>
      </c>
      <c r="J187" s="25">
        <v>163.13</v>
      </c>
      <c r="K187" s="25">
        <v>157.38</v>
      </c>
      <c r="L187" s="25">
        <v>144.68</v>
      </c>
      <c r="M187" s="48">
        <v>42.4</v>
      </c>
      <c r="N187" s="26">
        <v>122680</v>
      </c>
      <c r="O187" s="25">
        <v>210.87700000000001</v>
      </c>
    </row>
    <row r="188" spans="2:15" x14ac:dyDescent="0.2">
      <c r="B188" s="23">
        <v>44287</v>
      </c>
      <c r="C188" s="24">
        <v>162.72999999999999</v>
      </c>
      <c r="D188" s="25">
        <v>112</v>
      </c>
      <c r="E188" s="26">
        <v>142410</v>
      </c>
      <c r="F188" s="29">
        <v>2113</v>
      </c>
      <c r="G188" s="29">
        <v>22271</v>
      </c>
      <c r="H188" s="26">
        <v>10127</v>
      </c>
      <c r="I188" s="25">
        <v>164.35</v>
      </c>
      <c r="J188" s="25">
        <v>158.46</v>
      </c>
      <c r="K188" s="25">
        <v>163.13</v>
      </c>
      <c r="L188" s="25">
        <v>157.38</v>
      </c>
      <c r="M188" s="49">
        <v>42.4</v>
      </c>
      <c r="N188" s="26">
        <v>77292</v>
      </c>
      <c r="O188" s="25">
        <v>211</v>
      </c>
    </row>
    <row r="189" spans="2:15" x14ac:dyDescent="0.2">
      <c r="B189" s="23">
        <v>44317</v>
      </c>
      <c r="C189" s="24">
        <v>169.25</v>
      </c>
      <c r="D189" s="25">
        <v>112</v>
      </c>
      <c r="E189" s="26">
        <v>142410</v>
      </c>
      <c r="F189" s="29">
        <v>2113</v>
      </c>
      <c r="G189" s="29">
        <v>22271</v>
      </c>
      <c r="H189" s="26">
        <v>10127</v>
      </c>
      <c r="I189" s="25">
        <v>162.72999999999999</v>
      </c>
      <c r="J189" s="25">
        <v>164.35</v>
      </c>
      <c r="K189" s="25">
        <v>158.46</v>
      </c>
      <c r="L189" s="25">
        <v>163.13</v>
      </c>
      <c r="M189" s="48">
        <v>42.4</v>
      </c>
      <c r="N189" s="26">
        <v>111468</v>
      </c>
      <c r="O189" s="25">
        <v>212.01900000000001</v>
      </c>
    </row>
    <row r="190" spans="2:15" x14ac:dyDescent="0.2">
      <c r="B190" s="23">
        <v>44348</v>
      </c>
      <c r="C190" s="24">
        <v>164.74</v>
      </c>
      <c r="D190" s="25">
        <v>112</v>
      </c>
      <c r="E190" s="26">
        <v>142410</v>
      </c>
      <c r="F190" s="29">
        <v>2113</v>
      </c>
      <c r="G190" s="29">
        <v>22271</v>
      </c>
      <c r="H190" s="26">
        <v>10127</v>
      </c>
      <c r="I190" s="25">
        <v>169.25</v>
      </c>
      <c r="J190" s="25">
        <v>162.72999999999999</v>
      </c>
      <c r="K190" s="25">
        <v>164.35</v>
      </c>
      <c r="L190" s="25">
        <v>158.46</v>
      </c>
      <c r="M190" s="49">
        <v>42.4</v>
      </c>
      <c r="N190" s="26">
        <v>134253</v>
      </c>
      <c r="O190" s="25">
        <v>212.95500000000001</v>
      </c>
    </row>
    <row r="191" spans="2:15" x14ac:dyDescent="0.2">
      <c r="B191" s="23">
        <v>44378</v>
      </c>
      <c r="C191" s="24">
        <v>172.2</v>
      </c>
      <c r="D191" s="25">
        <v>112.032</v>
      </c>
      <c r="E191" s="26">
        <v>142410</v>
      </c>
      <c r="F191" s="29">
        <v>2113</v>
      </c>
      <c r="G191" s="29">
        <v>22271</v>
      </c>
      <c r="H191" s="26">
        <v>10127</v>
      </c>
      <c r="I191" s="25">
        <v>164.74</v>
      </c>
      <c r="J191" s="25">
        <v>169.25</v>
      </c>
      <c r="K191" s="25">
        <v>162.72999999999999</v>
      </c>
      <c r="L191" s="25">
        <v>164.35</v>
      </c>
      <c r="M191" s="48">
        <v>42.4</v>
      </c>
      <c r="N191" s="26">
        <v>143377</v>
      </c>
      <c r="O191" s="25">
        <v>213.42500000000001</v>
      </c>
    </row>
    <row r="192" spans="2:15" x14ac:dyDescent="0.2">
      <c r="B192" s="23">
        <v>44409</v>
      </c>
      <c r="C192" s="24">
        <v>173.13</v>
      </c>
      <c r="D192" s="25">
        <v>112.032</v>
      </c>
      <c r="E192" s="26">
        <v>142410</v>
      </c>
      <c r="F192" s="29">
        <v>2113</v>
      </c>
      <c r="G192" s="29">
        <v>22271</v>
      </c>
      <c r="H192" s="26">
        <v>10127</v>
      </c>
      <c r="I192" s="25">
        <v>172.2</v>
      </c>
      <c r="J192" s="25">
        <v>164.74</v>
      </c>
      <c r="K192" s="25">
        <v>169.25</v>
      </c>
      <c r="L192" s="25">
        <v>162.72999999999999</v>
      </c>
      <c r="M192" s="49">
        <v>42.4</v>
      </c>
      <c r="N192" s="26">
        <v>143499</v>
      </c>
      <c r="O192" s="25">
        <v>214.251</v>
      </c>
    </row>
    <row r="193" spans="2:15" x14ac:dyDescent="0.2">
      <c r="B193" s="23">
        <v>44440</v>
      </c>
      <c r="C193" s="24">
        <v>161.5</v>
      </c>
      <c r="D193" s="25">
        <v>112.032</v>
      </c>
      <c r="E193" s="26">
        <v>142410</v>
      </c>
      <c r="F193" s="29">
        <v>2113</v>
      </c>
      <c r="G193" s="29">
        <v>22271</v>
      </c>
      <c r="H193" s="26">
        <v>10127</v>
      </c>
      <c r="I193" s="25">
        <v>173.13</v>
      </c>
      <c r="J193" s="25">
        <v>172.2</v>
      </c>
      <c r="K193" s="25">
        <v>164.74</v>
      </c>
      <c r="L193" s="25">
        <v>169.25</v>
      </c>
      <c r="M193" s="48">
        <v>42.4</v>
      </c>
      <c r="N193" s="26">
        <v>146065</v>
      </c>
      <c r="O193" s="25">
        <v>214.03</v>
      </c>
    </row>
    <row r="194" spans="2:15" x14ac:dyDescent="0.2">
      <c r="B194" s="23">
        <v>44470</v>
      </c>
      <c r="C194" s="24">
        <v>162.88</v>
      </c>
      <c r="D194" s="25">
        <v>112.032</v>
      </c>
      <c r="E194" s="26">
        <v>142410</v>
      </c>
      <c r="F194" s="29">
        <v>2113</v>
      </c>
      <c r="G194" s="29">
        <v>22271</v>
      </c>
      <c r="H194" s="26">
        <v>10127</v>
      </c>
      <c r="I194" s="25">
        <v>161.5</v>
      </c>
      <c r="J194" s="25">
        <v>173.13</v>
      </c>
      <c r="K194" s="25">
        <v>172.2</v>
      </c>
      <c r="L194" s="25">
        <v>164.74</v>
      </c>
      <c r="M194" s="49">
        <v>42.4</v>
      </c>
      <c r="N194" s="26">
        <v>157641</v>
      </c>
      <c r="O194" s="25">
        <v>213.32900000000001</v>
      </c>
    </row>
    <row r="195" spans="2:15" x14ac:dyDescent="0.2">
      <c r="B195" s="23">
        <v>44501</v>
      </c>
      <c r="C195" s="24">
        <v>155.93</v>
      </c>
      <c r="D195" s="25">
        <v>112.032</v>
      </c>
      <c r="E195" s="26">
        <v>142410</v>
      </c>
      <c r="F195" s="29">
        <v>2113</v>
      </c>
      <c r="G195" s="29">
        <v>22271</v>
      </c>
      <c r="H195" s="26">
        <v>10127</v>
      </c>
      <c r="I195" s="25">
        <v>162.88</v>
      </c>
      <c r="J195" s="25">
        <v>161.5</v>
      </c>
      <c r="K195" s="25">
        <v>173.13</v>
      </c>
      <c r="L195" s="25">
        <v>172.2</v>
      </c>
      <c r="M195" s="48">
        <v>42.4</v>
      </c>
      <c r="N195" s="26">
        <v>138342</v>
      </c>
      <c r="O195" s="25">
        <v>213.49299999999999</v>
      </c>
    </row>
    <row r="196" spans="2:15" x14ac:dyDescent="0.2">
      <c r="B196" s="23">
        <v>44531</v>
      </c>
      <c r="C196" s="24">
        <v>171.07</v>
      </c>
      <c r="D196" s="25">
        <v>112.032</v>
      </c>
      <c r="E196" s="26">
        <v>142410</v>
      </c>
      <c r="F196" s="29">
        <v>2113</v>
      </c>
      <c r="G196" s="29">
        <v>22271</v>
      </c>
      <c r="H196" s="26">
        <v>10127</v>
      </c>
      <c r="I196" s="25">
        <v>155.93</v>
      </c>
      <c r="J196" s="25">
        <v>162.88</v>
      </c>
      <c r="K196" s="25">
        <v>161.5</v>
      </c>
      <c r="L196" s="25">
        <v>173.13</v>
      </c>
      <c r="M196" s="49">
        <v>42.4</v>
      </c>
      <c r="N196" s="25">
        <v>123031</v>
      </c>
      <c r="O196" s="25">
        <v>213.29</v>
      </c>
    </row>
    <row r="197" spans="2:15" x14ac:dyDescent="0.2">
      <c r="B197" s="23">
        <v>44562</v>
      </c>
      <c r="C197" s="24">
        <v>172.29</v>
      </c>
      <c r="D197" s="25">
        <v>111.116</v>
      </c>
      <c r="E197" s="26">
        <v>142410</v>
      </c>
      <c r="F197" s="29">
        <v>2077</v>
      </c>
      <c r="G197" s="29">
        <v>21826</v>
      </c>
      <c r="H197" s="26">
        <v>10127</v>
      </c>
      <c r="I197" s="25">
        <v>171.07</v>
      </c>
      <c r="J197" s="25">
        <v>155.93</v>
      </c>
      <c r="K197" s="25">
        <v>162.88</v>
      </c>
      <c r="L197" s="25">
        <v>161.5</v>
      </c>
      <c r="M197" s="48">
        <v>36.200000000000003</v>
      </c>
      <c r="N197" s="26">
        <v>151435</v>
      </c>
      <c r="O197" s="25">
        <v>213.696</v>
      </c>
    </row>
    <row r="198" spans="2:15" x14ac:dyDescent="0.2">
      <c r="B198" s="23">
        <v>44593</v>
      </c>
      <c r="C198" s="24">
        <v>164.57</v>
      </c>
      <c r="D198" s="25">
        <v>111.1</v>
      </c>
      <c r="E198" s="26">
        <v>142410</v>
      </c>
      <c r="F198" s="29">
        <v>2077</v>
      </c>
      <c r="G198" s="33">
        <v>21826</v>
      </c>
      <c r="H198" s="26">
        <v>10127</v>
      </c>
      <c r="I198" s="25">
        <v>172.29</v>
      </c>
      <c r="J198" s="25">
        <v>171.07</v>
      </c>
      <c r="K198" s="25">
        <v>155.93</v>
      </c>
      <c r="L198" s="25">
        <v>162.88</v>
      </c>
      <c r="M198" s="49">
        <v>36.200000000000003</v>
      </c>
      <c r="N198" s="26">
        <v>144308</v>
      </c>
      <c r="O198" s="25">
        <v>215.82300000000001</v>
      </c>
    </row>
    <row r="199" spans="2:15" x14ac:dyDescent="0.2">
      <c r="B199" s="23">
        <v>44621</v>
      </c>
      <c r="C199" s="24">
        <v>177.23</v>
      </c>
      <c r="D199" s="25">
        <v>111.1</v>
      </c>
      <c r="E199" s="26">
        <v>142410</v>
      </c>
      <c r="F199" s="29">
        <v>2077</v>
      </c>
      <c r="G199" s="29">
        <v>21826</v>
      </c>
      <c r="H199" s="26">
        <v>10127</v>
      </c>
      <c r="I199" s="25">
        <v>164.57</v>
      </c>
      <c r="J199" s="25">
        <v>172.29</v>
      </c>
      <c r="K199" s="25">
        <v>171.07</v>
      </c>
      <c r="L199" s="25">
        <v>155.93</v>
      </c>
      <c r="M199" s="48">
        <v>36.200000000000003</v>
      </c>
      <c r="N199" s="26">
        <v>122680</v>
      </c>
      <c r="O199" s="25">
        <v>216.44399999999999</v>
      </c>
    </row>
    <row r="200" spans="2:15" x14ac:dyDescent="0.2">
      <c r="B200" s="23">
        <v>44652</v>
      </c>
      <c r="C200" s="24">
        <v>183.89</v>
      </c>
      <c r="D200" s="25">
        <v>111.1</v>
      </c>
      <c r="E200" s="26">
        <v>142410</v>
      </c>
      <c r="F200" s="29">
        <v>2077</v>
      </c>
      <c r="G200" s="44">
        <v>21826</v>
      </c>
      <c r="H200" s="26">
        <v>10127</v>
      </c>
      <c r="I200" s="25">
        <v>177.23</v>
      </c>
      <c r="J200" s="25">
        <v>164.57</v>
      </c>
      <c r="K200" s="25">
        <v>172.29</v>
      </c>
      <c r="L200" s="25">
        <v>171.07</v>
      </c>
      <c r="M200" s="50">
        <v>36.200000000000003</v>
      </c>
      <c r="N200" s="26">
        <v>77292</v>
      </c>
      <c r="O200" s="25">
        <v>321.94400000000002</v>
      </c>
    </row>
  </sheetData>
  <hyperlinks>
    <hyperlink ref="C2" r:id="rId1" xr:uid="{D82031BB-CBC8-49EE-ADBA-24ED6BF7A266}"/>
    <hyperlink ref="N3" r:id="rId2" xr:uid="{EAF55CE8-19D3-48E0-BA33-CEC9898D506E}"/>
    <hyperlink ref="D3" r:id="rId3" xr:uid="{C61219C0-7795-4958-89B2-B88A9A736E79}"/>
    <hyperlink ref="O2" r:id="rId4" xr:uid="{762289B2-EB25-4A55-A2C7-0BD5B25A9BE7}"/>
  </hyperlinks>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3E132-B105-7A4B-89E1-46390D892A45}">
  <dimension ref="A1:O15"/>
  <sheetViews>
    <sheetView workbookViewId="0">
      <selection activeCell="N11" sqref="N11"/>
    </sheetView>
  </sheetViews>
  <sheetFormatPr baseColWidth="10" defaultRowHeight="15" x14ac:dyDescent="0.2"/>
  <sheetData>
    <row r="1" spans="1:15" x14ac:dyDescent="0.2">
      <c r="A1" s="11"/>
      <c r="B1" s="11" t="s">
        <v>5</v>
      </c>
      <c r="C1" s="11" t="s">
        <v>6</v>
      </c>
      <c r="D1" s="11" t="s">
        <v>7</v>
      </c>
      <c r="E1" s="11" t="s">
        <v>8</v>
      </c>
      <c r="F1" s="11" t="s">
        <v>9</v>
      </c>
      <c r="G1" s="11" t="s">
        <v>10</v>
      </c>
      <c r="H1" s="11" t="s">
        <v>11</v>
      </c>
      <c r="I1" s="11" t="s">
        <v>12</v>
      </c>
      <c r="J1" s="11" t="s">
        <v>13</v>
      </c>
      <c r="K1" s="11" t="s">
        <v>14</v>
      </c>
      <c r="L1" s="11" t="s">
        <v>15</v>
      </c>
      <c r="M1" s="11" t="s">
        <v>16</v>
      </c>
      <c r="N1" s="11" t="s">
        <v>17</v>
      </c>
      <c r="O1" s="11" t="s">
        <v>18</v>
      </c>
    </row>
    <row r="2" spans="1:15" x14ac:dyDescent="0.2">
      <c r="A2" t="s">
        <v>5</v>
      </c>
      <c r="B2">
        <v>1</v>
      </c>
    </row>
    <row r="3" spans="1:15" x14ac:dyDescent="0.2">
      <c r="A3" t="s">
        <v>6</v>
      </c>
      <c r="B3">
        <v>0.92531583687967134</v>
      </c>
      <c r="C3">
        <v>1</v>
      </c>
    </row>
    <row r="4" spans="1:15" x14ac:dyDescent="0.2">
      <c r="A4" t="s">
        <v>7</v>
      </c>
      <c r="B4">
        <v>4.0394867506325441E-2</v>
      </c>
      <c r="C4">
        <v>2.0972255727711261E-2</v>
      </c>
      <c r="D4">
        <v>1</v>
      </c>
    </row>
    <row r="5" spans="1:15" x14ac:dyDescent="0.2">
      <c r="A5" t="s">
        <v>8</v>
      </c>
      <c r="B5">
        <v>0.96339065761003373</v>
      </c>
      <c r="C5">
        <v>0.89592825440410317</v>
      </c>
      <c r="D5">
        <v>-0.16133314538099708</v>
      </c>
      <c r="E5">
        <v>1</v>
      </c>
    </row>
    <row r="6" spans="1:15" x14ac:dyDescent="0.2">
      <c r="A6" t="s">
        <v>9</v>
      </c>
      <c r="B6">
        <v>0.94205030093519948</v>
      </c>
      <c r="C6">
        <v>0.79986734270329629</v>
      </c>
      <c r="D6">
        <v>8.8656919273174071E-3</v>
      </c>
      <c r="E6">
        <v>0.91898408844158408</v>
      </c>
      <c r="F6">
        <v>1</v>
      </c>
    </row>
    <row r="7" spans="1:15" x14ac:dyDescent="0.2">
      <c r="A7" t="s">
        <v>10</v>
      </c>
      <c r="B7">
        <v>0.97373418780992183</v>
      </c>
      <c r="C7">
        <v>0.85807572060017545</v>
      </c>
      <c r="D7">
        <v>-3.9876548164131172E-2</v>
      </c>
      <c r="E7">
        <v>0.95705239116250296</v>
      </c>
      <c r="F7">
        <v>0.95043573709008211</v>
      </c>
      <c r="G7">
        <v>1</v>
      </c>
    </row>
    <row r="8" spans="1:15" x14ac:dyDescent="0.2">
      <c r="A8" t="s">
        <v>11</v>
      </c>
      <c r="B8">
        <v>0.93909253005683579</v>
      </c>
      <c r="C8">
        <v>0.94041752017830815</v>
      </c>
      <c r="D8">
        <v>-6.9710534032454669E-2</v>
      </c>
      <c r="E8">
        <v>0.95005838784472396</v>
      </c>
      <c r="F8">
        <v>0.85868561527537701</v>
      </c>
      <c r="G8">
        <v>0.88399011839654729</v>
      </c>
      <c r="H8">
        <v>1</v>
      </c>
    </row>
    <row r="9" spans="1:15" x14ac:dyDescent="0.2">
      <c r="A9" t="s">
        <v>12</v>
      </c>
      <c r="B9">
        <v>0.9231669646609838</v>
      </c>
      <c r="C9">
        <v>0.99116438500937198</v>
      </c>
      <c r="D9">
        <v>2.3735723584462198E-2</v>
      </c>
      <c r="E9">
        <v>0.89339600110690909</v>
      </c>
      <c r="F9">
        <v>0.8010363260753578</v>
      </c>
      <c r="G9">
        <v>0.85481506086502224</v>
      </c>
      <c r="H9">
        <v>0.94197190683642718</v>
      </c>
      <c r="I9">
        <v>1</v>
      </c>
    </row>
    <row r="10" spans="1:15" x14ac:dyDescent="0.2">
      <c r="A10" t="s">
        <v>13</v>
      </c>
      <c r="B10">
        <v>0.92066659569364828</v>
      </c>
      <c r="C10">
        <v>0.98370531582042631</v>
      </c>
      <c r="D10">
        <v>3.7820539323678237E-2</v>
      </c>
      <c r="E10">
        <v>0.89009158014874501</v>
      </c>
      <c r="F10">
        <v>0.79833325412701261</v>
      </c>
      <c r="G10">
        <v>0.85048914319581037</v>
      </c>
      <c r="H10">
        <v>0.94398508904647871</v>
      </c>
      <c r="I10">
        <v>0.99121628264558936</v>
      </c>
      <c r="J10">
        <v>1</v>
      </c>
    </row>
    <row r="11" spans="1:15" x14ac:dyDescent="0.2">
      <c r="A11" t="s">
        <v>14</v>
      </c>
      <c r="B11">
        <v>0.91812673318178883</v>
      </c>
      <c r="C11">
        <v>0.97766270344930983</v>
      </c>
      <c r="D11">
        <v>5.2100384190898012E-2</v>
      </c>
      <c r="E11">
        <v>0.88694979422604259</v>
      </c>
      <c r="F11">
        <v>0.7962419206875303</v>
      </c>
      <c r="G11">
        <v>0.84564184082808525</v>
      </c>
      <c r="H11">
        <v>0.94561486977789388</v>
      </c>
      <c r="I11">
        <v>0.98398638726173171</v>
      </c>
      <c r="J11">
        <v>0.9911914368053274</v>
      </c>
      <c r="K11">
        <v>1</v>
      </c>
    </row>
    <row r="12" spans="1:15" x14ac:dyDescent="0.2">
      <c r="A12" t="s">
        <v>15</v>
      </c>
      <c r="B12">
        <v>0.91551771418906347</v>
      </c>
      <c r="C12">
        <v>0.97121252596050123</v>
      </c>
      <c r="D12">
        <v>6.9704068360736199E-2</v>
      </c>
      <c r="E12">
        <v>0.88330416906427811</v>
      </c>
      <c r="F12">
        <v>0.7938303182770089</v>
      </c>
      <c r="G12">
        <v>0.84029621031209634</v>
      </c>
      <c r="H12">
        <v>0.94594316808187606</v>
      </c>
      <c r="I12">
        <v>0.97804442666668423</v>
      </c>
      <c r="J12">
        <v>0.98396088544104032</v>
      </c>
      <c r="K12">
        <v>0.99111738614054612</v>
      </c>
      <c r="L12">
        <v>1</v>
      </c>
    </row>
    <row r="13" spans="1:15" x14ac:dyDescent="0.2">
      <c r="A13" t="s">
        <v>16</v>
      </c>
      <c r="B13">
        <v>0.94245191350971169</v>
      </c>
      <c r="C13">
        <v>0.95062331345945095</v>
      </c>
      <c r="D13">
        <v>3.6891818835268549E-2</v>
      </c>
      <c r="E13">
        <v>0.92223223645192809</v>
      </c>
      <c r="F13">
        <v>0.87911662410840918</v>
      </c>
      <c r="G13">
        <v>0.88227913577707617</v>
      </c>
      <c r="H13">
        <v>0.95515522436129541</v>
      </c>
      <c r="I13">
        <v>0.94872665058081163</v>
      </c>
      <c r="J13">
        <v>0.94622695939503565</v>
      </c>
      <c r="K13">
        <v>0.94511329858378712</v>
      </c>
      <c r="L13">
        <v>0.94538110798405584</v>
      </c>
      <c r="M13">
        <v>1</v>
      </c>
    </row>
    <row r="14" spans="1:15" x14ac:dyDescent="0.2">
      <c r="A14" t="s">
        <v>17</v>
      </c>
      <c r="B14">
        <v>0.5333331797022598</v>
      </c>
      <c r="C14">
        <v>0.65871373186175575</v>
      </c>
      <c r="D14">
        <v>-0.2414846125516984</v>
      </c>
      <c r="E14">
        <v>0.53297450003375291</v>
      </c>
      <c r="F14">
        <v>0.38099238710741329</v>
      </c>
      <c r="G14">
        <v>0.43916245962274753</v>
      </c>
      <c r="H14">
        <v>0.64056666757745095</v>
      </c>
      <c r="I14">
        <v>0.6555525800791675</v>
      </c>
      <c r="J14">
        <v>0.64695476655104001</v>
      </c>
      <c r="K14">
        <v>0.63501646577636617</v>
      </c>
      <c r="L14">
        <v>0.62826546164602304</v>
      </c>
      <c r="M14">
        <v>0.5715953173391235</v>
      </c>
      <c r="N14">
        <v>1</v>
      </c>
    </row>
    <row r="15" spans="1:15" ht="16" thickBot="1" x14ac:dyDescent="0.25">
      <c r="A15" s="10" t="s">
        <v>18</v>
      </c>
      <c r="B15" s="10">
        <v>0.93828725144897762</v>
      </c>
      <c r="C15" s="10">
        <v>0.79033134526959292</v>
      </c>
      <c r="D15" s="10">
        <v>6.7511499802795735E-2</v>
      </c>
      <c r="E15" s="10">
        <v>0.91001643671363586</v>
      </c>
      <c r="F15" s="10">
        <v>0.94176023941584053</v>
      </c>
      <c r="G15" s="10">
        <v>0.93690946515319862</v>
      </c>
      <c r="H15" s="10">
        <v>0.83666277540530665</v>
      </c>
      <c r="I15" s="10">
        <v>0.78947541206145277</v>
      </c>
      <c r="J15" s="10">
        <v>0.78791334845225269</v>
      </c>
      <c r="K15" s="10">
        <v>0.78605852682406185</v>
      </c>
      <c r="L15" s="10">
        <v>0.78302319903132933</v>
      </c>
      <c r="M15" s="10">
        <v>0.83546799411911699</v>
      </c>
      <c r="N15" s="10">
        <v>0.3598945254132962</v>
      </c>
      <c r="O15" s="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9F5D3-0CDA-B948-931B-CC420FFFFBA3}">
  <dimension ref="A1:I29"/>
  <sheetViews>
    <sheetView workbookViewId="0">
      <selection activeCell="A16" sqref="A16:I29"/>
    </sheetView>
  </sheetViews>
  <sheetFormatPr baseColWidth="10" defaultRowHeight="15" x14ac:dyDescent="0.2"/>
  <sheetData>
    <row r="1" spans="1:9" x14ac:dyDescent="0.2">
      <c r="A1" t="s">
        <v>20</v>
      </c>
    </row>
    <row r="2" spans="1:9" ht="16" thickBot="1" x14ac:dyDescent="0.25"/>
    <row r="3" spans="1:9" x14ac:dyDescent="0.2">
      <c r="A3" s="12" t="s">
        <v>21</v>
      </c>
      <c r="B3" s="12"/>
    </row>
    <row r="4" spans="1:9" x14ac:dyDescent="0.2">
      <c r="A4" t="s">
        <v>22</v>
      </c>
      <c r="B4">
        <v>0.99270121497738528</v>
      </c>
    </row>
    <row r="5" spans="1:9" x14ac:dyDescent="0.2">
      <c r="A5" t="s">
        <v>23</v>
      </c>
      <c r="B5">
        <v>0.98545570221757695</v>
      </c>
    </row>
    <row r="6" spans="1:9" x14ac:dyDescent="0.2">
      <c r="A6" t="s">
        <v>24</v>
      </c>
      <c r="B6">
        <v>0.98432969206667975</v>
      </c>
    </row>
    <row r="7" spans="1:9" x14ac:dyDescent="0.2">
      <c r="A7" t="s">
        <v>25</v>
      </c>
      <c r="B7">
        <v>3.625797949034713</v>
      </c>
    </row>
    <row r="8" spans="1:9" ht="16" thickBot="1" x14ac:dyDescent="0.25">
      <c r="A8" s="10" t="s">
        <v>26</v>
      </c>
      <c r="B8" s="10">
        <v>168</v>
      </c>
    </row>
    <row r="10" spans="1:9" ht="16" thickBot="1" x14ac:dyDescent="0.25">
      <c r="A10" t="s">
        <v>27</v>
      </c>
    </row>
    <row r="11" spans="1:9" x14ac:dyDescent="0.2">
      <c r="A11" s="11"/>
      <c r="B11" s="11" t="s">
        <v>32</v>
      </c>
      <c r="C11" s="11" t="s">
        <v>33</v>
      </c>
      <c r="D11" s="11" t="s">
        <v>34</v>
      </c>
      <c r="E11" s="11" t="s">
        <v>35</v>
      </c>
      <c r="F11" s="11" t="s">
        <v>36</v>
      </c>
    </row>
    <row r="12" spans="1:9" x14ac:dyDescent="0.2">
      <c r="A12" t="s">
        <v>28</v>
      </c>
      <c r="B12">
        <v>12</v>
      </c>
      <c r="C12">
        <v>138064.88807155649</v>
      </c>
      <c r="D12">
        <v>11505.407339296375</v>
      </c>
      <c r="E12">
        <v>875.17479432339155</v>
      </c>
      <c r="F12">
        <v>1.0635198845770123E-135</v>
      </c>
    </row>
    <row r="13" spans="1:9" x14ac:dyDescent="0.2">
      <c r="A13" t="s">
        <v>29</v>
      </c>
      <c r="B13">
        <v>155</v>
      </c>
      <c r="C13">
        <v>2037.6936689197714</v>
      </c>
      <c r="D13">
        <v>13.146410767224332</v>
      </c>
    </row>
    <row r="14" spans="1:9" ht="16" thickBot="1" x14ac:dyDescent="0.25">
      <c r="A14" s="10" t="s">
        <v>30</v>
      </c>
      <c r="B14" s="10">
        <v>167</v>
      </c>
      <c r="C14" s="10">
        <v>140102.58174047625</v>
      </c>
      <c r="D14" s="10"/>
      <c r="E14" s="10"/>
      <c r="F14" s="10"/>
    </row>
    <row r="15" spans="1:9" ht="16" thickBot="1" x14ac:dyDescent="0.25"/>
    <row r="16" spans="1:9" x14ac:dyDescent="0.2">
      <c r="A16" s="11"/>
      <c r="B16" s="11" t="s">
        <v>37</v>
      </c>
      <c r="C16" s="11" t="s">
        <v>25</v>
      </c>
      <c r="D16" s="11" t="s">
        <v>38</v>
      </c>
      <c r="E16" s="11" t="s">
        <v>39</v>
      </c>
      <c r="F16" s="11" t="s">
        <v>40</v>
      </c>
      <c r="G16" s="11" t="s">
        <v>41</v>
      </c>
      <c r="H16" s="11" t="s">
        <v>42</v>
      </c>
      <c r="I16" s="11" t="s">
        <v>43</v>
      </c>
    </row>
    <row r="17" spans="1:9" x14ac:dyDescent="0.2">
      <c r="A17" t="s">
        <v>31</v>
      </c>
      <c r="B17">
        <v>-176.31045729721723</v>
      </c>
      <c r="C17">
        <v>141.58858325021797</v>
      </c>
      <c r="D17">
        <v>-1.2452307470697557</v>
      </c>
      <c r="E17">
        <v>0.2149261748616709</v>
      </c>
      <c r="F17">
        <v>-456.00272255402376</v>
      </c>
      <c r="G17">
        <v>103.38180795958931</v>
      </c>
      <c r="H17">
        <v>-456.00272255402376</v>
      </c>
      <c r="I17">
        <v>103.38180795958931</v>
      </c>
    </row>
    <row r="18" spans="1:9" x14ac:dyDescent="0.2">
      <c r="A18" t="s">
        <v>7</v>
      </c>
      <c r="B18">
        <v>1.0943100887068355</v>
      </c>
      <c r="C18">
        <v>1.2446465563229803</v>
      </c>
      <c r="D18">
        <v>0.87921352704314792</v>
      </c>
      <c r="E18">
        <v>0.38064651493359503</v>
      </c>
      <c r="F18">
        <v>-1.3643487013656468</v>
      </c>
      <c r="G18">
        <v>3.5529688787793177</v>
      </c>
      <c r="H18">
        <v>-1.3643487013656468</v>
      </c>
      <c r="I18">
        <v>3.5529688787793177</v>
      </c>
    </row>
    <row r="19" spans="1:9" x14ac:dyDescent="0.2">
      <c r="A19" t="s">
        <v>8</v>
      </c>
      <c r="B19">
        <v>2.2442737722136219E-4</v>
      </c>
      <c r="C19">
        <v>3.5186019641414852E-4</v>
      </c>
      <c r="D19">
        <v>0.63783110311575397</v>
      </c>
      <c r="E19">
        <v>0.52452477029410705</v>
      </c>
      <c r="F19">
        <v>-4.7063272670567238E-4</v>
      </c>
      <c r="G19">
        <v>9.1948748114839681E-4</v>
      </c>
      <c r="H19">
        <v>-4.7063272670567238E-4</v>
      </c>
      <c r="I19">
        <v>9.1948748114839681E-4</v>
      </c>
    </row>
    <row r="20" spans="1:9" x14ac:dyDescent="0.2">
      <c r="A20" t="s">
        <v>9</v>
      </c>
      <c r="B20">
        <v>-2.1361773164460387E-2</v>
      </c>
      <c r="C20">
        <v>6.5795939229647228E-3</v>
      </c>
      <c r="D20">
        <v>-3.2466704502692028</v>
      </c>
      <c r="E20">
        <v>1.4311246559820551E-3</v>
      </c>
      <c r="F20">
        <v>-3.4359018327453347E-2</v>
      </c>
      <c r="G20">
        <v>-8.3645280014674247E-3</v>
      </c>
      <c r="H20">
        <v>-3.4359018327453347E-2</v>
      </c>
      <c r="I20">
        <v>-8.3645280014674247E-3</v>
      </c>
    </row>
    <row r="21" spans="1:9" x14ac:dyDescent="0.2">
      <c r="A21" t="s">
        <v>10</v>
      </c>
      <c r="B21">
        <v>1.0838823551488146E-3</v>
      </c>
      <c r="C21">
        <v>4.6565466595041832E-4</v>
      </c>
      <c r="D21">
        <v>2.3276527315292137</v>
      </c>
      <c r="E21">
        <v>2.1223761442599336E-2</v>
      </c>
      <c r="F21">
        <v>1.6403412051458927E-4</v>
      </c>
      <c r="G21">
        <v>2.0037305897830401E-3</v>
      </c>
      <c r="H21">
        <v>1.6403412051458927E-4</v>
      </c>
      <c r="I21">
        <v>2.0037305897830401E-3</v>
      </c>
    </row>
    <row r="22" spans="1:9" x14ac:dyDescent="0.2">
      <c r="A22" t="s">
        <v>11</v>
      </c>
      <c r="B22">
        <v>-8.9437275666374484E-4</v>
      </c>
      <c r="C22">
        <v>1.0562224571978385E-3</v>
      </c>
      <c r="D22">
        <v>-0.8467655185409696</v>
      </c>
      <c r="E22">
        <v>0.39843130680661321</v>
      </c>
      <c r="F22">
        <v>-2.9808210061437685E-3</v>
      </c>
      <c r="G22">
        <v>1.192075492816279E-3</v>
      </c>
      <c r="H22">
        <v>-2.9808210061437685E-3</v>
      </c>
      <c r="I22">
        <v>1.192075492816279E-3</v>
      </c>
    </row>
    <row r="23" spans="1:9" x14ac:dyDescent="0.2">
      <c r="A23" t="s">
        <v>12</v>
      </c>
      <c r="B23">
        <v>0.77339920111912508</v>
      </c>
      <c r="C23">
        <v>8.0304011118081872E-2</v>
      </c>
      <c r="D23">
        <v>9.6308912886292983</v>
      </c>
      <c r="E23">
        <v>1.694359893482729E-17</v>
      </c>
      <c r="F23">
        <v>0.61476769098435913</v>
      </c>
      <c r="G23">
        <v>0.93203071125389103</v>
      </c>
      <c r="H23">
        <v>0.61476769098435913</v>
      </c>
      <c r="I23">
        <v>0.93203071125389103</v>
      </c>
    </row>
    <row r="24" spans="1:9" x14ac:dyDescent="0.2">
      <c r="A24" t="s">
        <v>13</v>
      </c>
      <c r="B24">
        <v>-7.7463572637339398E-3</v>
      </c>
      <c r="C24">
        <v>0.10067443049492109</v>
      </c>
      <c r="D24">
        <v>-7.6944634557676833E-2</v>
      </c>
      <c r="E24">
        <v>0.93876682116804888</v>
      </c>
      <c r="F24">
        <v>-0.20661733168970381</v>
      </c>
      <c r="G24">
        <v>0.19112461716223594</v>
      </c>
      <c r="H24">
        <v>-0.20661733168970381</v>
      </c>
      <c r="I24">
        <v>0.19112461716223594</v>
      </c>
    </row>
    <row r="25" spans="1:9" x14ac:dyDescent="0.2">
      <c r="A25" t="s">
        <v>14</v>
      </c>
      <c r="B25">
        <v>0.10285963192617352</v>
      </c>
      <c r="C25">
        <v>0.10093386997966892</v>
      </c>
      <c r="D25">
        <v>1.0190794422812928</v>
      </c>
      <c r="E25">
        <v>0.3097532483711104</v>
      </c>
      <c r="F25">
        <v>-9.65238359192548E-2</v>
      </c>
      <c r="G25">
        <v>0.30224309977160185</v>
      </c>
      <c r="H25">
        <v>-9.65238359192548E-2</v>
      </c>
      <c r="I25">
        <v>0.30224309977160185</v>
      </c>
    </row>
    <row r="26" spans="1:9" x14ac:dyDescent="0.2">
      <c r="A26" t="s">
        <v>15</v>
      </c>
      <c r="B26">
        <v>-6.8230575340880617E-2</v>
      </c>
      <c r="C26">
        <v>7.9869271377259979E-2</v>
      </c>
      <c r="D26">
        <v>-0.85427817437567011</v>
      </c>
      <c r="E26">
        <v>0.394269273274097</v>
      </c>
      <c r="F26">
        <v>-0.22600330618626874</v>
      </c>
      <c r="G26">
        <v>8.9542155504507503E-2</v>
      </c>
      <c r="H26">
        <v>-0.22600330618626874</v>
      </c>
      <c r="I26">
        <v>8.9542155504507503E-2</v>
      </c>
    </row>
    <row r="27" spans="1:9" x14ac:dyDescent="0.2">
      <c r="A27" t="s">
        <v>16</v>
      </c>
      <c r="B27">
        <v>1.7151982733359064</v>
      </c>
      <c r="C27">
        <v>0.43904209879114453</v>
      </c>
      <c r="D27">
        <v>3.9066829309957321</v>
      </c>
      <c r="E27">
        <v>1.3940228875398687E-4</v>
      </c>
      <c r="F27">
        <v>0.84792016139245041</v>
      </c>
      <c r="G27">
        <v>2.5824763852793624</v>
      </c>
      <c r="H27">
        <v>0.84792016139245041</v>
      </c>
      <c r="I27">
        <v>2.5824763852793624</v>
      </c>
    </row>
    <row r="28" spans="1:9" x14ac:dyDescent="0.2">
      <c r="A28" t="s">
        <v>17</v>
      </c>
      <c r="B28">
        <v>6.4652444060588665E-5</v>
      </c>
      <c r="C28">
        <v>2.6984850750809679E-5</v>
      </c>
      <c r="D28">
        <v>2.3958792530527067</v>
      </c>
      <c r="E28">
        <v>1.7772849316609492E-2</v>
      </c>
      <c r="F28">
        <v>1.1346917153996232E-5</v>
      </c>
      <c r="G28">
        <v>1.179579709671811E-4</v>
      </c>
      <c r="H28">
        <v>1.1346917153996232E-5</v>
      </c>
      <c r="I28">
        <v>1.179579709671811E-4</v>
      </c>
    </row>
    <row r="29" spans="1:9" ht="16" thickBot="1" x14ac:dyDescent="0.25">
      <c r="A29" s="10" t="s">
        <v>18</v>
      </c>
      <c r="B29" s="10">
        <v>3.2631321910036461E-2</v>
      </c>
      <c r="C29" s="10">
        <v>0.13129926870781014</v>
      </c>
      <c r="D29" s="10">
        <v>0.24852630354441141</v>
      </c>
      <c r="E29" s="10">
        <v>0.80405619960242425</v>
      </c>
      <c r="F29" s="10">
        <v>-0.22673556381231944</v>
      </c>
      <c r="G29" s="10">
        <v>0.29199820763239237</v>
      </c>
      <c r="H29" s="10">
        <v>-0.22673556381231944</v>
      </c>
      <c r="I29" s="10">
        <v>0.29199820763239237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F45E0-6AB9-7548-9BAC-84A35CFDB8D6}">
  <dimension ref="A1:I22"/>
  <sheetViews>
    <sheetView workbookViewId="0">
      <selection activeCell="F27" sqref="F27"/>
    </sheetView>
  </sheetViews>
  <sheetFormatPr baseColWidth="10" defaultRowHeight="15" x14ac:dyDescent="0.2"/>
  <sheetData>
    <row r="1" spans="1:9" x14ac:dyDescent="0.2">
      <c r="A1" t="s">
        <v>20</v>
      </c>
    </row>
    <row r="2" spans="1:9" ht="16" thickBot="1" x14ac:dyDescent="0.25"/>
    <row r="3" spans="1:9" x14ac:dyDescent="0.2">
      <c r="A3" s="12" t="s">
        <v>21</v>
      </c>
      <c r="B3" s="12"/>
    </row>
    <row r="4" spans="1:9" x14ac:dyDescent="0.2">
      <c r="A4" t="s">
        <v>22</v>
      </c>
      <c r="B4">
        <v>0.99255181603372777</v>
      </c>
    </row>
    <row r="5" spans="1:9" x14ac:dyDescent="0.2">
      <c r="A5" t="s">
        <v>23</v>
      </c>
      <c r="B5">
        <v>0.98515910751185098</v>
      </c>
    </row>
    <row r="6" spans="1:9" x14ac:dyDescent="0.2">
      <c r="A6" t="s">
        <v>24</v>
      </c>
      <c r="B6">
        <v>0.98470105527456231</v>
      </c>
    </row>
    <row r="7" spans="1:9" x14ac:dyDescent="0.2">
      <c r="A7" t="s">
        <v>25</v>
      </c>
      <c r="B7">
        <v>3.5825773129446024</v>
      </c>
    </row>
    <row r="8" spans="1:9" ht="16" thickBot="1" x14ac:dyDescent="0.25">
      <c r="A8" s="10" t="s">
        <v>26</v>
      </c>
      <c r="B8" s="10">
        <v>168</v>
      </c>
    </row>
    <row r="10" spans="1:9" ht="16" thickBot="1" x14ac:dyDescent="0.25">
      <c r="A10" t="s">
        <v>27</v>
      </c>
    </row>
    <row r="11" spans="1:9" x14ac:dyDescent="0.2">
      <c r="A11" s="11"/>
      <c r="B11" s="11" t="s">
        <v>32</v>
      </c>
      <c r="C11" s="11" t="s">
        <v>33</v>
      </c>
      <c r="D11" s="11" t="s">
        <v>34</v>
      </c>
      <c r="E11" s="11" t="s">
        <v>35</v>
      </c>
      <c r="F11" s="11" t="s">
        <v>36</v>
      </c>
    </row>
    <row r="12" spans="1:9" x14ac:dyDescent="0.2">
      <c r="A12" t="s">
        <v>28</v>
      </c>
      <c r="B12">
        <v>5</v>
      </c>
      <c r="C12">
        <v>138023.33438755374</v>
      </c>
      <c r="D12">
        <v>27604.666877510746</v>
      </c>
      <c r="E12">
        <v>2150.7571130828342</v>
      </c>
      <c r="F12">
        <v>4.2432968631035868E-146</v>
      </c>
    </row>
    <row r="13" spans="1:9" x14ac:dyDescent="0.2">
      <c r="A13" t="s">
        <v>29</v>
      </c>
      <c r="B13">
        <v>162</v>
      </c>
      <c r="C13">
        <v>2079.2473529225094</v>
      </c>
      <c r="D13">
        <v>12.834860203225366</v>
      </c>
    </row>
    <row r="14" spans="1:9" ht="16" thickBot="1" x14ac:dyDescent="0.25">
      <c r="A14" s="10" t="s">
        <v>30</v>
      </c>
      <c r="B14" s="10">
        <v>167</v>
      </c>
      <c r="C14" s="10">
        <v>140102.58174047625</v>
      </c>
      <c r="D14" s="10"/>
      <c r="E14" s="10"/>
      <c r="F14" s="10"/>
    </row>
    <row r="15" spans="1:9" ht="16" thickBot="1" x14ac:dyDescent="0.25"/>
    <row r="16" spans="1:9" x14ac:dyDescent="0.2">
      <c r="A16" s="11"/>
      <c r="B16" s="11" t="s">
        <v>37</v>
      </c>
      <c r="C16" s="11" t="s">
        <v>25</v>
      </c>
      <c r="D16" s="11" t="s">
        <v>38</v>
      </c>
      <c r="E16" s="11" t="s">
        <v>39</v>
      </c>
      <c r="F16" s="11" t="s">
        <v>40</v>
      </c>
      <c r="G16" s="11" t="s">
        <v>41</v>
      </c>
      <c r="H16" s="11" t="s">
        <v>42</v>
      </c>
      <c r="I16" s="11" t="s">
        <v>43</v>
      </c>
    </row>
    <row r="17" spans="1:9" x14ac:dyDescent="0.2">
      <c r="A17" t="s">
        <v>31</v>
      </c>
      <c r="B17">
        <v>-36.0250282031596</v>
      </c>
      <c r="C17">
        <v>8.9634750738401792</v>
      </c>
      <c r="D17">
        <v>-4.0190916922721547</v>
      </c>
      <c r="E17">
        <v>8.9295788888735998E-5</v>
      </c>
      <c r="F17">
        <v>-53.725343928206215</v>
      </c>
      <c r="G17">
        <v>-18.324712478112989</v>
      </c>
      <c r="H17">
        <v>-53.725343928206215</v>
      </c>
      <c r="I17">
        <v>-18.324712478112989</v>
      </c>
    </row>
    <row r="18" spans="1:9" x14ac:dyDescent="0.2">
      <c r="A18" t="s">
        <v>9</v>
      </c>
      <c r="B18">
        <v>-2.0226530500388223E-2</v>
      </c>
      <c r="C18">
        <v>5.6591623768104575E-3</v>
      </c>
      <c r="D18">
        <v>-3.5741208952177184</v>
      </c>
      <c r="E18">
        <v>4.6325802351680881E-4</v>
      </c>
      <c r="F18">
        <v>-3.1401767780981832E-2</v>
      </c>
      <c r="G18">
        <v>-9.0512932197946185E-3</v>
      </c>
      <c r="H18">
        <v>-3.1401767780981832E-2</v>
      </c>
      <c r="I18">
        <v>-9.0512932197946185E-3</v>
      </c>
    </row>
    <row r="19" spans="1:9" x14ac:dyDescent="0.2">
      <c r="A19" t="s">
        <v>10</v>
      </c>
      <c r="B19">
        <v>1.2405824617345925E-3</v>
      </c>
      <c r="C19">
        <v>3.3682819910793685E-4</v>
      </c>
      <c r="D19">
        <v>3.6831312372900431</v>
      </c>
      <c r="E19">
        <v>3.1358542983767187E-4</v>
      </c>
      <c r="F19">
        <v>5.7544249981186823E-4</v>
      </c>
      <c r="G19">
        <v>1.9057224236573166E-3</v>
      </c>
      <c r="H19">
        <v>5.7544249981186823E-4</v>
      </c>
      <c r="I19">
        <v>1.9057224236573166E-3</v>
      </c>
    </row>
    <row r="20" spans="1:9" x14ac:dyDescent="0.2">
      <c r="A20" t="s">
        <v>12</v>
      </c>
      <c r="B20">
        <v>0.80241312140926158</v>
      </c>
      <c r="C20">
        <v>3.8600353914774628E-2</v>
      </c>
      <c r="D20">
        <v>20.787714101816327</v>
      </c>
      <c r="E20">
        <v>1.4158938923395312E-47</v>
      </c>
      <c r="F20">
        <v>0.72618839319151096</v>
      </c>
      <c r="G20">
        <v>0.87863784962701219</v>
      </c>
      <c r="H20">
        <v>0.72618839319151096</v>
      </c>
      <c r="I20">
        <v>0.87863784962701219</v>
      </c>
    </row>
    <row r="21" spans="1:9" x14ac:dyDescent="0.2">
      <c r="A21" t="s">
        <v>16</v>
      </c>
      <c r="B21">
        <v>1.6204825557987954</v>
      </c>
      <c r="C21">
        <v>0.36861368685950169</v>
      </c>
      <c r="D21">
        <v>4.3961540592941892</v>
      </c>
      <c r="E21">
        <v>1.9868601128213911E-5</v>
      </c>
      <c r="F21">
        <v>0.89257528944976883</v>
      </c>
      <c r="G21">
        <v>2.3483898221478219</v>
      </c>
      <c r="H21">
        <v>0.89257528944976883</v>
      </c>
      <c r="I21">
        <v>2.3483898221478219</v>
      </c>
    </row>
    <row r="22" spans="1:9" ht="16" thickBot="1" x14ac:dyDescent="0.25">
      <c r="A22" s="10" t="s">
        <v>17</v>
      </c>
      <c r="B22" s="10">
        <v>4.5904483262538812E-5</v>
      </c>
      <c r="C22" s="10">
        <v>2.3009726653642751E-5</v>
      </c>
      <c r="D22" s="10">
        <v>1.9950034154478542</v>
      </c>
      <c r="E22" s="10">
        <v>4.771937649394848E-2</v>
      </c>
      <c r="F22" s="10">
        <v>4.6681280979909311E-7</v>
      </c>
      <c r="G22" s="10">
        <v>9.1342153715278523E-5</v>
      </c>
      <c r="H22" s="10">
        <v>4.6681280979909311E-7</v>
      </c>
      <c r="I22" s="10">
        <v>9.1342153715278523E-5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B8AF3-3058-1F4C-A218-C4DBB0180C61}">
  <dimension ref="A1:AD212"/>
  <sheetViews>
    <sheetView tabSelected="1" workbookViewId="0">
      <selection activeCell="G2" sqref="G2"/>
    </sheetView>
  </sheetViews>
  <sheetFormatPr baseColWidth="10" defaultRowHeight="15" x14ac:dyDescent="0.2"/>
  <cols>
    <col min="5" max="6" width="19.5" customWidth="1"/>
    <col min="7" max="7" width="23" customWidth="1"/>
    <col min="8" max="8" width="30.6640625" customWidth="1"/>
    <col min="12" max="12" width="16.83203125" customWidth="1"/>
    <col min="13" max="13" width="14.1640625" style="7" customWidth="1"/>
  </cols>
  <sheetData>
    <row r="1" spans="1:17" ht="16" x14ac:dyDescent="0.2">
      <c r="I1" s="51"/>
    </row>
    <row r="2" spans="1:17" x14ac:dyDescent="0.2">
      <c r="B2" s="22" t="s">
        <v>5</v>
      </c>
      <c r="C2" s="22" t="s">
        <v>6</v>
      </c>
      <c r="D2" s="22" t="s">
        <v>9</v>
      </c>
      <c r="E2" s="22" t="s">
        <v>48</v>
      </c>
      <c r="F2" s="22" t="s">
        <v>12</v>
      </c>
      <c r="G2" s="45" t="s">
        <v>16</v>
      </c>
      <c r="H2" s="38" t="s">
        <v>17</v>
      </c>
      <c r="I2" s="22" t="s">
        <v>52</v>
      </c>
      <c r="J2" s="22" t="s">
        <v>50</v>
      </c>
      <c r="K2" s="22" t="s">
        <v>29</v>
      </c>
      <c r="L2" s="22" t="s">
        <v>59</v>
      </c>
      <c r="M2" s="53" t="s">
        <v>60</v>
      </c>
      <c r="N2" s="22" t="s">
        <v>61</v>
      </c>
      <c r="O2" s="22" t="s">
        <v>62</v>
      </c>
      <c r="P2" s="22" t="s">
        <v>64</v>
      </c>
      <c r="Q2" s="22" t="s">
        <v>63</v>
      </c>
    </row>
    <row r="3" spans="1:17" x14ac:dyDescent="0.2">
      <c r="A3" t="s">
        <v>47</v>
      </c>
      <c r="B3" s="20">
        <v>38718</v>
      </c>
      <c r="C3" s="16">
        <v>57.54</v>
      </c>
      <c r="D3" s="18">
        <v>1426</v>
      </c>
      <c r="E3" s="18">
        <v>12619</v>
      </c>
      <c r="F3" s="14">
        <v>60.1</v>
      </c>
      <c r="G3" s="46">
        <v>34.299999999999997</v>
      </c>
      <c r="H3" s="39">
        <v>147436</v>
      </c>
      <c r="I3">
        <f>-0.020227*Table3[[#This Row],[Diabetes]]+0.0012406*Table3[[#This Row],[Dementia Fatalities]]+0.80241*Table3[[#This Row],[J&amp;J Close lagged by 1]]+1.6205*Table3[[#This Row],[Obesity Adult Rate of 100]]-36.025</f>
        <v>54.594420399999997</v>
      </c>
      <c r="K3" s="7"/>
      <c r="L3" s="52"/>
      <c r="O3" s="13"/>
    </row>
    <row r="4" spans="1:17" ht="16" x14ac:dyDescent="0.2">
      <c r="B4" s="21">
        <v>38749</v>
      </c>
      <c r="C4" s="17">
        <v>57.65</v>
      </c>
      <c r="D4" s="19">
        <v>1426</v>
      </c>
      <c r="E4" s="19">
        <v>12619</v>
      </c>
      <c r="F4" s="15">
        <v>57.54</v>
      </c>
      <c r="G4" s="47">
        <v>34.299999999999997</v>
      </c>
      <c r="H4" s="40">
        <v>133891</v>
      </c>
      <c r="I4">
        <f>-0.020227*Table3[[#This Row],[Diabetes]]+0.0012406*Table3[[#This Row],[Dementia Fatalities]]+0.80241*Table3[[#This Row],[J&amp;J Close lagged by 1]]+1.6205*Table3[[#This Row],[Obesity Adult Rate of 100]]-36.025</f>
        <v>52.540250800000003</v>
      </c>
      <c r="J4" s="51"/>
      <c r="K4" s="7"/>
      <c r="L4" s="52"/>
      <c r="O4" s="13"/>
    </row>
    <row r="5" spans="1:17" x14ac:dyDescent="0.2">
      <c r="B5" s="20">
        <v>38777</v>
      </c>
      <c r="C5" s="16">
        <v>59.22</v>
      </c>
      <c r="D5" s="18">
        <v>1426</v>
      </c>
      <c r="E5" s="18">
        <v>12619</v>
      </c>
      <c r="F5" s="14">
        <v>57.65</v>
      </c>
      <c r="G5" s="46">
        <v>34.299999999999997</v>
      </c>
      <c r="H5" s="39">
        <v>140562</v>
      </c>
      <c r="I5">
        <f>-0.020227*Table3[[#This Row],[Diabetes]]+0.0012406*Table3[[#This Row],[Dementia Fatalities]]+0.80241*Table3[[#This Row],[J&amp;J Close lagged by 1]]+1.6205*Table3[[#This Row],[Obesity Adult Rate of 100]]-36.025</f>
        <v>52.628515900000004</v>
      </c>
      <c r="K5" s="7"/>
      <c r="L5" s="52"/>
      <c r="O5" s="13"/>
    </row>
    <row r="6" spans="1:17" x14ac:dyDescent="0.2">
      <c r="B6" s="21">
        <v>38808</v>
      </c>
      <c r="C6" s="17">
        <v>58.61</v>
      </c>
      <c r="D6" s="19">
        <v>1426</v>
      </c>
      <c r="E6" s="19">
        <v>12619</v>
      </c>
      <c r="F6" s="15">
        <v>59.22</v>
      </c>
      <c r="G6" s="47">
        <v>34.299999999999997</v>
      </c>
      <c r="H6" s="40">
        <v>142391</v>
      </c>
      <c r="I6">
        <f>-0.020227*Table3[[#This Row],[Diabetes]]+0.0012406*Table3[[#This Row],[Dementia Fatalities]]+0.80241*Table3[[#This Row],[J&amp;J Close lagged by 1]]+1.6205*Table3[[#This Row],[Obesity Adult Rate of 100]]-36.025</f>
        <v>53.888299599999989</v>
      </c>
      <c r="K6" s="7"/>
      <c r="L6" s="52"/>
      <c r="O6" s="13"/>
    </row>
    <row r="7" spans="1:17" x14ac:dyDescent="0.2">
      <c r="B7" s="20">
        <v>38838</v>
      </c>
      <c r="C7" s="16">
        <v>60.22</v>
      </c>
      <c r="D7" s="18">
        <v>1426</v>
      </c>
      <c r="E7" s="18">
        <v>12619</v>
      </c>
      <c r="F7" s="14">
        <v>58.61</v>
      </c>
      <c r="G7" s="46">
        <v>34.299999999999997</v>
      </c>
      <c r="H7" s="39">
        <v>148030</v>
      </c>
      <c r="I7">
        <f>-0.020227*Table3[[#This Row],[Diabetes]]+0.0012406*Table3[[#This Row],[Dementia Fatalities]]+0.80241*Table3[[#This Row],[J&amp;J Close lagged by 1]]+1.6205*Table3[[#This Row],[Obesity Adult Rate of 100]]-36.025</f>
        <v>53.398829499999998</v>
      </c>
      <c r="K7" s="7"/>
      <c r="L7" s="52"/>
      <c r="O7" s="13"/>
    </row>
    <row r="8" spans="1:17" x14ac:dyDescent="0.2">
      <c r="B8" s="21">
        <v>38869</v>
      </c>
      <c r="C8" s="17">
        <v>59.92</v>
      </c>
      <c r="D8" s="19">
        <v>1426</v>
      </c>
      <c r="E8" s="19">
        <v>12619</v>
      </c>
      <c r="F8" s="15">
        <v>60.22</v>
      </c>
      <c r="G8" s="47">
        <v>34.299999999999997</v>
      </c>
      <c r="H8" s="40">
        <v>144548</v>
      </c>
      <c r="I8">
        <f>-0.020227*Table3[[#This Row],[Diabetes]]+0.0012406*Table3[[#This Row],[Dementia Fatalities]]+0.80241*Table3[[#This Row],[J&amp;J Close lagged by 1]]+1.6205*Table3[[#This Row],[Obesity Adult Rate of 100]]-36.025</f>
        <v>54.690709599999998</v>
      </c>
      <c r="K8" s="7"/>
      <c r="L8" s="52"/>
      <c r="O8" s="13"/>
    </row>
    <row r="9" spans="1:17" x14ac:dyDescent="0.2">
      <c r="B9" s="20">
        <v>38899</v>
      </c>
      <c r="C9" s="16">
        <v>62.55</v>
      </c>
      <c r="D9" s="18">
        <v>1426</v>
      </c>
      <c r="E9" s="18">
        <v>12619</v>
      </c>
      <c r="F9" s="14">
        <v>59.92</v>
      </c>
      <c r="G9" s="46">
        <v>34.299999999999997</v>
      </c>
      <c r="H9" s="39">
        <v>138235</v>
      </c>
      <c r="I9">
        <f>-0.020227*Table3[[#This Row],[Diabetes]]+0.0012406*Table3[[#This Row],[Dementia Fatalities]]+0.80241*Table3[[#This Row],[J&amp;J Close lagged by 1]]+1.6205*Table3[[#This Row],[Obesity Adult Rate of 100]]-36.025</f>
        <v>54.449986599999995</v>
      </c>
      <c r="K9" s="7"/>
      <c r="L9" s="52"/>
      <c r="O9" s="13"/>
    </row>
    <row r="10" spans="1:17" x14ac:dyDescent="0.2">
      <c r="B10" s="21">
        <v>38930</v>
      </c>
      <c r="C10" s="17">
        <v>64.66</v>
      </c>
      <c r="D10" s="19">
        <v>1426</v>
      </c>
      <c r="E10" s="19">
        <v>12619</v>
      </c>
      <c r="F10" s="15">
        <v>62.55</v>
      </c>
      <c r="G10" s="47">
        <v>34.299999999999997</v>
      </c>
      <c r="H10" s="40">
        <v>142457</v>
      </c>
      <c r="I10">
        <f>-0.020227*Table3[[#This Row],[Diabetes]]+0.0012406*Table3[[#This Row],[Dementia Fatalities]]+0.80241*Table3[[#This Row],[J&amp;J Close lagged by 1]]+1.6205*Table3[[#This Row],[Obesity Adult Rate of 100]]-36.025</f>
        <v>56.560324899999991</v>
      </c>
      <c r="K10" s="7"/>
      <c r="L10" s="52"/>
      <c r="O10" s="13"/>
    </row>
    <row r="11" spans="1:17" x14ac:dyDescent="0.2">
      <c r="B11" s="20">
        <v>38961</v>
      </c>
      <c r="C11" s="16">
        <v>64.94</v>
      </c>
      <c r="D11" s="18">
        <v>1426</v>
      </c>
      <c r="E11" s="18">
        <v>12619</v>
      </c>
      <c r="F11" s="14">
        <v>64.66</v>
      </c>
      <c r="G11" s="46">
        <v>34.299999999999997</v>
      </c>
      <c r="H11" s="39">
        <v>142256</v>
      </c>
      <c r="I11">
        <f>-0.020227*Table3[[#This Row],[Diabetes]]+0.0012406*Table3[[#This Row],[Dementia Fatalities]]+0.80241*Table3[[#This Row],[J&amp;J Close lagged by 1]]+1.6205*Table3[[#This Row],[Obesity Adult Rate of 100]]-36.025</f>
        <v>58.253409999999995</v>
      </c>
      <c r="K11" s="7"/>
      <c r="L11" s="52"/>
      <c r="O11" s="13"/>
    </row>
    <row r="12" spans="1:17" x14ac:dyDescent="0.2">
      <c r="B12" s="21">
        <v>38991</v>
      </c>
      <c r="C12" s="17">
        <v>67.400000000000006</v>
      </c>
      <c r="D12" s="19">
        <v>1426</v>
      </c>
      <c r="E12" s="19">
        <v>12619</v>
      </c>
      <c r="F12" s="15">
        <v>64.94</v>
      </c>
      <c r="G12" s="47">
        <v>34.299999999999997</v>
      </c>
      <c r="H12" s="40">
        <v>165041</v>
      </c>
      <c r="I12">
        <f>-0.020227*Table3[[#This Row],[Diabetes]]+0.0012406*Table3[[#This Row],[Dementia Fatalities]]+0.80241*Table3[[#This Row],[J&amp;J Close lagged by 1]]+1.6205*Table3[[#This Row],[Obesity Adult Rate of 100]]-36.025</f>
        <v>58.478084799999998</v>
      </c>
      <c r="K12" s="7"/>
      <c r="L12" s="52"/>
      <c r="O12" s="13"/>
    </row>
    <row r="13" spans="1:17" x14ac:dyDescent="0.2">
      <c r="B13" s="20">
        <v>39022</v>
      </c>
      <c r="C13" s="16">
        <v>65.91</v>
      </c>
      <c r="D13" s="18">
        <v>1426</v>
      </c>
      <c r="E13" s="18">
        <v>12619</v>
      </c>
      <c r="F13" s="14">
        <v>67.400000000000006</v>
      </c>
      <c r="G13" s="46">
        <v>34.299999999999997</v>
      </c>
      <c r="H13" s="39">
        <v>150059</v>
      </c>
      <c r="I13">
        <f>-0.020227*Table3[[#This Row],[Diabetes]]+0.0012406*Table3[[#This Row],[Dementia Fatalities]]+0.80241*Table3[[#This Row],[J&amp;J Close lagged by 1]]+1.6205*Table3[[#This Row],[Obesity Adult Rate of 100]]-36.025</f>
        <v>60.452013400000006</v>
      </c>
      <c r="K13" s="7"/>
      <c r="L13" s="52"/>
      <c r="O13" s="13"/>
    </row>
    <row r="14" spans="1:17" x14ac:dyDescent="0.2">
      <c r="B14" s="21">
        <v>39052</v>
      </c>
      <c r="C14" s="17">
        <v>66.02</v>
      </c>
      <c r="D14" s="19">
        <v>1426</v>
      </c>
      <c r="E14" s="19">
        <v>12619</v>
      </c>
      <c r="F14" s="15">
        <v>65.91</v>
      </c>
      <c r="G14" s="47">
        <v>34.299999999999997</v>
      </c>
      <c r="H14" s="40">
        <v>151016</v>
      </c>
      <c r="I14">
        <f>-0.020227*Table3[[#This Row],[Diabetes]]+0.0012406*Table3[[#This Row],[Dementia Fatalities]]+0.80241*Table3[[#This Row],[J&amp;J Close lagged by 1]]+1.6205*Table3[[#This Row],[Obesity Adult Rate of 100]]-36.025</f>
        <v>59.256422499999992</v>
      </c>
      <c r="K14" s="7"/>
      <c r="L14" s="52"/>
      <c r="O14" s="13"/>
    </row>
    <row r="15" spans="1:17" x14ac:dyDescent="0.2">
      <c r="B15" s="20">
        <v>39083</v>
      </c>
      <c r="C15" s="16">
        <v>66.8</v>
      </c>
      <c r="D15" s="18">
        <v>1439</v>
      </c>
      <c r="E15" s="18">
        <v>13004</v>
      </c>
      <c r="F15" s="14">
        <v>66.02</v>
      </c>
      <c r="G15" s="46">
        <v>33.700000000000003</v>
      </c>
      <c r="H15" s="39">
        <v>136173</v>
      </c>
      <c r="I15">
        <f>-0.020227*Table3[[#This Row],[Diabetes]]+0.0012406*Table3[[#This Row],[Dementia Fatalities]]+0.80241*Table3[[#This Row],[J&amp;J Close lagged by 1]]+1.6205*Table3[[#This Row],[Obesity Adult Rate of 100]]-36.025</f>
        <v>58.58706759999999</v>
      </c>
      <c r="K15" s="7"/>
      <c r="L15" s="52"/>
      <c r="O15" s="13"/>
    </row>
    <row r="16" spans="1:17" x14ac:dyDescent="0.2">
      <c r="B16" s="21">
        <v>39114</v>
      </c>
      <c r="C16" s="17">
        <v>62.93</v>
      </c>
      <c r="D16" s="19">
        <v>1439</v>
      </c>
      <c r="E16" s="19">
        <v>13004</v>
      </c>
      <c r="F16" s="15">
        <v>66.8</v>
      </c>
      <c r="G16" s="47">
        <v>33.700000000000003</v>
      </c>
      <c r="H16" s="40">
        <v>134597</v>
      </c>
      <c r="I16">
        <f>-0.020227*Table3[[#This Row],[Diabetes]]+0.0012406*Table3[[#This Row],[Dementia Fatalities]]+0.80241*Table3[[#This Row],[J&amp;J Close lagged by 1]]+1.6205*Table3[[#This Row],[Obesity Adult Rate of 100]]-36.025</f>
        <v>59.212947399999997</v>
      </c>
      <c r="K16" s="7"/>
      <c r="L16" s="52"/>
      <c r="O16" s="13"/>
    </row>
    <row r="17" spans="2:15" x14ac:dyDescent="0.2">
      <c r="B17" s="20">
        <v>39142</v>
      </c>
      <c r="C17" s="16">
        <v>60.26</v>
      </c>
      <c r="D17" s="18">
        <v>1439</v>
      </c>
      <c r="E17" s="18">
        <v>13004</v>
      </c>
      <c r="F17" s="14">
        <v>62.93</v>
      </c>
      <c r="G17" s="46">
        <v>33.700000000000003</v>
      </c>
      <c r="H17" s="39">
        <v>142221</v>
      </c>
      <c r="I17">
        <f>-0.020227*Table3[[#This Row],[Diabetes]]+0.0012406*Table3[[#This Row],[Dementia Fatalities]]+0.80241*Table3[[#This Row],[J&amp;J Close lagged by 1]]+1.6205*Table3[[#This Row],[Obesity Adult Rate of 100]]-36.025</f>
        <v>56.107620699999991</v>
      </c>
      <c r="K17" s="7"/>
      <c r="L17" s="52"/>
      <c r="O17" s="13"/>
    </row>
    <row r="18" spans="2:15" x14ac:dyDescent="0.2">
      <c r="B18" s="21">
        <v>39173</v>
      </c>
      <c r="C18" s="17">
        <v>64.22</v>
      </c>
      <c r="D18" s="19">
        <v>1439</v>
      </c>
      <c r="E18" s="19">
        <v>13004</v>
      </c>
      <c r="F18" s="15">
        <v>60.26</v>
      </c>
      <c r="G18" s="47">
        <v>33.700000000000003</v>
      </c>
      <c r="H18" s="40">
        <v>137741</v>
      </c>
      <c r="I18">
        <f>-0.020227*Table3[[#This Row],[Diabetes]]+0.0012406*Table3[[#This Row],[Dementia Fatalities]]+0.80241*Table3[[#This Row],[J&amp;J Close lagged by 1]]+1.6205*Table3[[#This Row],[Obesity Adult Rate of 100]]-36.025</f>
        <v>53.965185999999996</v>
      </c>
      <c r="K18" s="7"/>
      <c r="L18" s="52"/>
      <c r="O18" s="13"/>
    </row>
    <row r="19" spans="2:15" x14ac:dyDescent="0.2">
      <c r="B19" s="20">
        <v>39203</v>
      </c>
      <c r="C19" s="16">
        <v>63.27</v>
      </c>
      <c r="D19" s="18">
        <v>1439</v>
      </c>
      <c r="E19" s="18">
        <v>13004</v>
      </c>
      <c r="F19" s="14">
        <v>64.22</v>
      </c>
      <c r="G19" s="46">
        <v>33.700000000000003</v>
      </c>
      <c r="H19" s="39">
        <v>148614</v>
      </c>
      <c r="I19">
        <f>-0.020227*Table3[[#This Row],[Diabetes]]+0.0012406*Table3[[#This Row],[Dementia Fatalities]]+0.80241*Table3[[#This Row],[J&amp;J Close lagged by 1]]+1.6205*Table3[[#This Row],[Obesity Adult Rate of 100]]-36.025</f>
        <v>57.142729600000003</v>
      </c>
      <c r="K19" s="7"/>
      <c r="L19" s="52"/>
      <c r="O19" s="13"/>
    </row>
    <row r="20" spans="2:15" x14ac:dyDescent="0.2">
      <c r="B20" s="21">
        <v>39234</v>
      </c>
      <c r="C20" s="17">
        <v>61.62</v>
      </c>
      <c r="D20" s="19">
        <v>1439</v>
      </c>
      <c r="E20" s="19">
        <v>13004</v>
      </c>
      <c r="F20" s="15">
        <v>63.27</v>
      </c>
      <c r="G20" s="47">
        <v>33.700000000000003</v>
      </c>
      <c r="H20" s="40">
        <v>148120</v>
      </c>
      <c r="I20">
        <f>-0.020227*Table3[[#This Row],[Diabetes]]+0.0012406*Table3[[#This Row],[Dementia Fatalities]]+0.80241*Table3[[#This Row],[J&amp;J Close lagged by 1]]+1.6205*Table3[[#This Row],[Obesity Adult Rate of 100]]-36.025</f>
        <v>56.380440099999994</v>
      </c>
      <c r="K20" s="7"/>
      <c r="L20" s="52"/>
      <c r="O20" s="13"/>
    </row>
    <row r="21" spans="2:15" x14ac:dyDescent="0.2">
      <c r="B21" s="20">
        <v>39264</v>
      </c>
      <c r="C21" s="16">
        <v>60.5</v>
      </c>
      <c r="D21" s="18">
        <v>1439</v>
      </c>
      <c r="E21" s="18">
        <v>13004</v>
      </c>
      <c r="F21" s="14">
        <v>61.62</v>
      </c>
      <c r="G21" s="46">
        <v>33.700000000000003</v>
      </c>
      <c r="H21" s="39">
        <v>141933</v>
      </c>
      <c r="I21">
        <f>-0.020227*Table3[[#This Row],[Diabetes]]+0.0012406*Table3[[#This Row],[Dementia Fatalities]]+0.80241*Table3[[#This Row],[J&amp;J Close lagged by 1]]+1.6205*Table3[[#This Row],[Obesity Adult Rate of 100]]-36.025</f>
        <v>55.056463600000008</v>
      </c>
      <c r="K21" s="7"/>
      <c r="L21" s="52"/>
      <c r="O21" s="13"/>
    </row>
    <row r="22" spans="2:15" x14ac:dyDescent="0.2">
      <c r="B22" s="21">
        <v>39295</v>
      </c>
      <c r="C22" s="17">
        <v>61.79</v>
      </c>
      <c r="D22" s="19">
        <v>1439</v>
      </c>
      <c r="E22" s="19">
        <v>13004</v>
      </c>
      <c r="F22" s="15">
        <v>60.5</v>
      </c>
      <c r="G22" s="47">
        <v>33.700000000000003</v>
      </c>
      <c r="H22" s="40">
        <v>140750</v>
      </c>
      <c r="I22">
        <f>-0.020227*Table3[[#This Row],[Diabetes]]+0.0012406*Table3[[#This Row],[Dementia Fatalities]]+0.80241*Table3[[#This Row],[J&amp;J Close lagged by 1]]+1.6205*Table3[[#This Row],[Obesity Adult Rate of 100]]-36.025</f>
        <v>54.157764399999998</v>
      </c>
      <c r="K22" s="7"/>
      <c r="L22" s="52"/>
      <c r="O22" s="13"/>
    </row>
    <row r="23" spans="2:15" x14ac:dyDescent="0.2">
      <c r="B23" s="20">
        <v>39326</v>
      </c>
      <c r="C23" s="16">
        <v>65.7</v>
      </c>
      <c r="D23" s="18">
        <v>1439</v>
      </c>
      <c r="E23" s="18">
        <v>13004</v>
      </c>
      <c r="F23" s="14">
        <v>61.79</v>
      </c>
      <c r="G23" s="46">
        <v>33.700000000000003</v>
      </c>
      <c r="H23" s="39">
        <v>138291</v>
      </c>
      <c r="I23">
        <f>-0.020227*Table3[[#This Row],[Diabetes]]+0.0012406*Table3[[#This Row],[Dementia Fatalities]]+0.80241*Table3[[#This Row],[J&amp;J Close lagged by 1]]+1.6205*Table3[[#This Row],[Obesity Adult Rate of 100]]-36.025</f>
        <v>55.192873300000009</v>
      </c>
      <c r="K23" s="7"/>
      <c r="L23" s="52"/>
      <c r="O23" s="13"/>
    </row>
    <row r="24" spans="2:15" x14ac:dyDescent="0.2">
      <c r="B24" s="21">
        <v>39356</v>
      </c>
      <c r="C24" s="17">
        <v>65.17</v>
      </c>
      <c r="D24" s="19">
        <v>1439</v>
      </c>
      <c r="E24" s="19">
        <v>13004</v>
      </c>
      <c r="F24" s="15">
        <v>65.7</v>
      </c>
      <c r="G24" s="47">
        <v>33.700000000000003</v>
      </c>
      <c r="H24" s="40">
        <v>153732</v>
      </c>
      <c r="I24">
        <f>-0.020227*Table3[[#This Row],[Diabetes]]+0.0012406*Table3[[#This Row],[Dementia Fatalities]]+0.80241*Table3[[#This Row],[J&amp;J Close lagged by 1]]+1.6205*Table3[[#This Row],[Obesity Adult Rate of 100]]-36.025</f>
        <v>58.330296400000016</v>
      </c>
      <c r="K24" s="7"/>
      <c r="L24" s="52"/>
      <c r="O24" s="13"/>
    </row>
    <row r="25" spans="2:15" x14ac:dyDescent="0.2">
      <c r="B25" s="20">
        <v>39387</v>
      </c>
      <c r="C25" s="16">
        <v>67.739999999999995</v>
      </c>
      <c r="D25" s="18">
        <v>1439</v>
      </c>
      <c r="E25" s="18">
        <v>13004</v>
      </c>
      <c r="F25" s="14">
        <v>65.17</v>
      </c>
      <c r="G25" s="46">
        <v>33.700000000000003</v>
      </c>
      <c r="H25" s="39">
        <v>144637</v>
      </c>
      <c r="I25">
        <f>-0.020227*Table3[[#This Row],[Diabetes]]+0.0012406*Table3[[#This Row],[Dementia Fatalities]]+0.80241*Table3[[#This Row],[J&amp;J Close lagged by 1]]+1.6205*Table3[[#This Row],[Obesity Adult Rate of 100]]-36.025</f>
        <v>57.905019100000011</v>
      </c>
      <c r="K25" s="7"/>
      <c r="L25" s="52"/>
      <c r="O25" s="13"/>
    </row>
    <row r="26" spans="2:15" x14ac:dyDescent="0.2">
      <c r="B26" s="21">
        <v>39417</v>
      </c>
      <c r="C26" s="17">
        <v>66.7</v>
      </c>
      <c r="D26" s="19">
        <v>1439</v>
      </c>
      <c r="E26" s="19">
        <v>13004</v>
      </c>
      <c r="F26" s="15">
        <v>67.739999999999995</v>
      </c>
      <c r="G26" s="47">
        <v>33.700000000000003</v>
      </c>
      <c r="H26" s="40">
        <v>144495</v>
      </c>
      <c r="I26">
        <f>-0.020227*Table3[[#This Row],[Diabetes]]+0.0012406*Table3[[#This Row],[Dementia Fatalities]]+0.80241*Table3[[#This Row],[J&amp;J Close lagged by 1]]+1.6205*Table3[[#This Row],[Obesity Adult Rate of 100]]-36.025</f>
        <v>59.967212800000006</v>
      </c>
      <c r="K26" s="7"/>
      <c r="L26" s="52"/>
      <c r="O26" s="13"/>
    </row>
    <row r="27" spans="2:15" x14ac:dyDescent="0.2">
      <c r="B27" s="20">
        <v>39448</v>
      </c>
      <c r="C27" s="16">
        <v>63.14</v>
      </c>
      <c r="D27" s="18">
        <v>1554</v>
      </c>
      <c r="E27" s="18">
        <v>14913</v>
      </c>
      <c r="F27" s="14">
        <v>66.7</v>
      </c>
      <c r="G27" s="46">
        <v>33.700000000000003</v>
      </c>
      <c r="H27" s="39">
        <v>135726</v>
      </c>
      <c r="I27">
        <f>-0.020227*Table3[[#This Row],[Diabetes]]+0.0012406*Table3[[#This Row],[Dementia Fatalities]]+0.80241*Table3[[#This Row],[J&amp;J Close lagged by 1]]+1.6205*Table3[[#This Row],[Obesity Adult Rate of 100]]-36.025</f>
        <v>59.174906800000009</v>
      </c>
      <c r="K27" s="7"/>
      <c r="L27" s="52"/>
      <c r="O27" s="13"/>
    </row>
    <row r="28" spans="2:15" x14ac:dyDescent="0.2">
      <c r="B28" s="21">
        <v>39479</v>
      </c>
      <c r="C28" s="17">
        <v>61.96</v>
      </c>
      <c r="D28" s="19">
        <v>1554</v>
      </c>
      <c r="E28" s="19">
        <v>14913</v>
      </c>
      <c r="F28" s="15">
        <v>63.14</v>
      </c>
      <c r="G28" s="47">
        <v>33.700000000000003</v>
      </c>
      <c r="H28" s="40">
        <v>141095</v>
      </c>
      <c r="I28">
        <f>-0.020227*Table3[[#This Row],[Diabetes]]+0.0012406*Table3[[#This Row],[Dementia Fatalities]]+0.80241*Table3[[#This Row],[J&amp;J Close lagged by 1]]+1.6205*Table3[[#This Row],[Obesity Adult Rate of 100]]-36.025</f>
        <v>56.318327200000006</v>
      </c>
      <c r="K28" s="7"/>
      <c r="L28" s="52"/>
      <c r="O28" s="13"/>
    </row>
    <row r="29" spans="2:15" x14ac:dyDescent="0.2">
      <c r="B29" s="20">
        <v>39508</v>
      </c>
      <c r="C29" s="16">
        <v>64.87</v>
      </c>
      <c r="D29" s="18">
        <v>1554</v>
      </c>
      <c r="E29" s="18">
        <v>14913</v>
      </c>
      <c r="F29" s="14">
        <v>61.96</v>
      </c>
      <c r="G29" s="46">
        <v>33.700000000000003</v>
      </c>
      <c r="H29" s="39">
        <v>132145</v>
      </c>
      <c r="I29">
        <f>-0.020227*Table3[[#This Row],[Diabetes]]+0.0012406*Table3[[#This Row],[Dementia Fatalities]]+0.80241*Table3[[#This Row],[J&amp;J Close lagged by 1]]+1.6205*Table3[[#This Row],[Obesity Adult Rate of 100]]-36.025</f>
        <v>55.37148340000001</v>
      </c>
      <c r="K29" s="7"/>
      <c r="L29" s="52"/>
      <c r="O29" s="13"/>
    </row>
    <row r="30" spans="2:15" x14ac:dyDescent="0.2">
      <c r="B30" s="21">
        <v>39539</v>
      </c>
      <c r="C30" s="17">
        <v>67.09</v>
      </c>
      <c r="D30" s="19">
        <v>1554</v>
      </c>
      <c r="E30" s="19">
        <v>14913</v>
      </c>
      <c r="F30" s="15">
        <v>64.87</v>
      </c>
      <c r="G30" s="47">
        <v>33.700000000000003</v>
      </c>
      <c r="H30" s="41">
        <v>134915</v>
      </c>
      <c r="I30">
        <f>-0.020227*Table3[[#This Row],[Diabetes]]+0.0012406*Table3[[#This Row],[Dementia Fatalities]]+0.80241*Table3[[#This Row],[J&amp;J Close lagged by 1]]+1.6205*Table3[[#This Row],[Obesity Adult Rate of 100]]-36.025</f>
        <v>57.706496500000007</v>
      </c>
      <c r="K30" s="7"/>
      <c r="L30" s="52"/>
      <c r="O30" s="13"/>
    </row>
    <row r="31" spans="2:15" x14ac:dyDescent="0.2">
      <c r="B31" s="20">
        <v>39569</v>
      </c>
      <c r="C31" s="16">
        <v>66.739999999999995</v>
      </c>
      <c r="D31" s="18">
        <v>1554</v>
      </c>
      <c r="E31" s="18">
        <v>14913</v>
      </c>
      <c r="F31" s="14">
        <v>67.09</v>
      </c>
      <c r="G31" s="46">
        <v>33.700000000000003</v>
      </c>
      <c r="H31" s="39">
        <v>148460</v>
      </c>
      <c r="I31">
        <f>-0.020227*Table3[[#This Row],[Diabetes]]+0.0012406*Table3[[#This Row],[Dementia Fatalities]]+0.80241*Table3[[#This Row],[J&amp;J Close lagged by 1]]+1.6205*Table3[[#This Row],[Obesity Adult Rate of 100]]-36.025</f>
        <v>59.487846700000013</v>
      </c>
      <c r="K31" s="7"/>
      <c r="L31" s="52"/>
      <c r="O31" s="13"/>
    </row>
    <row r="32" spans="2:15" x14ac:dyDescent="0.2">
      <c r="B32" s="21">
        <v>39600</v>
      </c>
      <c r="C32" s="17">
        <v>64.34</v>
      </c>
      <c r="D32" s="19">
        <v>1554</v>
      </c>
      <c r="E32" s="19">
        <v>14913</v>
      </c>
      <c r="F32" s="15">
        <v>66.739999999999995</v>
      </c>
      <c r="G32" s="47">
        <v>33.700000000000003</v>
      </c>
      <c r="H32" s="40">
        <v>137213</v>
      </c>
      <c r="I32">
        <f>-0.020227*Table3[[#This Row],[Diabetes]]+0.0012406*Table3[[#This Row],[Dementia Fatalities]]+0.80241*Table3[[#This Row],[J&amp;J Close lagged by 1]]+1.6205*Table3[[#This Row],[Obesity Adult Rate of 100]]-36.025</f>
        <v>59.20700320000001</v>
      </c>
      <c r="K32" s="7"/>
      <c r="L32" s="52"/>
      <c r="O32" s="13"/>
    </row>
    <row r="33" spans="2:15" x14ac:dyDescent="0.2">
      <c r="B33" s="20">
        <v>39630</v>
      </c>
      <c r="C33" s="16">
        <v>68.47</v>
      </c>
      <c r="D33" s="18">
        <v>1554</v>
      </c>
      <c r="E33" s="18">
        <v>14913</v>
      </c>
      <c r="F33" s="14">
        <v>64.34</v>
      </c>
      <c r="G33" s="46">
        <v>33.700000000000003</v>
      </c>
      <c r="H33" s="39">
        <v>127895</v>
      </c>
      <c r="I33">
        <f>-0.020227*Table3[[#This Row],[Diabetes]]+0.0012406*Table3[[#This Row],[Dementia Fatalities]]+0.80241*Table3[[#This Row],[J&amp;J Close lagged by 1]]+1.6205*Table3[[#This Row],[Obesity Adult Rate of 100]]-36.025</f>
        <v>57.281219200000017</v>
      </c>
      <c r="K33" s="7"/>
      <c r="L33" s="52"/>
      <c r="O33" s="13"/>
    </row>
    <row r="34" spans="2:15" x14ac:dyDescent="0.2">
      <c r="B34" s="21">
        <v>39661</v>
      </c>
      <c r="C34" s="17">
        <v>70.430000000000007</v>
      </c>
      <c r="D34" s="19">
        <v>1554</v>
      </c>
      <c r="E34" s="19">
        <v>14913</v>
      </c>
      <c r="F34" s="15">
        <v>68.47</v>
      </c>
      <c r="G34" s="47">
        <v>33.700000000000003</v>
      </c>
      <c r="H34" s="40">
        <v>130011</v>
      </c>
      <c r="I34">
        <f>-0.020227*Table3[[#This Row],[Diabetes]]+0.0012406*Table3[[#This Row],[Dementia Fatalities]]+0.80241*Table3[[#This Row],[J&amp;J Close lagged by 1]]+1.6205*Table3[[#This Row],[Obesity Adult Rate of 100]]-36.025</f>
        <v>60.595172499999997</v>
      </c>
      <c r="K34" s="7"/>
      <c r="L34" s="52"/>
      <c r="O34" s="13"/>
    </row>
    <row r="35" spans="2:15" x14ac:dyDescent="0.2">
      <c r="B35" s="20">
        <v>39692</v>
      </c>
      <c r="C35" s="16">
        <v>69.28</v>
      </c>
      <c r="D35" s="18">
        <v>1554</v>
      </c>
      <c r="E35" s="18">
        <v>14913</v>
      </c>
      <c r="F35" s="14">
        <v>70.430000000000007</v>
      </c>
      <c r="G35" s="46">
        <v>33.700000000000003</v>
      </c>
      <c r="H35" s="42">
        <v>131247</v>
      </c>
      <c r="I35">
        <f>-0.020227*Table3[[#This Row],[Diabetes]]+0.0012406*Table3[[#This Row],[Dementia Fatalities]]+0.80241*Table3[[#This Row],[J&amp;J Close lagged by 1]]+1.6205*Table3[[#This Row],[Obesity Adult Rate of 100]]-36.025</f>
        <v>62.167896100000014</v>
      </c>
      <c r="K35" s="7"/>
      <c r="L35" s="52"/>
      <c r="O35" s="13"/>
    </row>
    <row r="36" spans="2:15" x14ac:dyDescent="0.2">
      <c r="B36" s="21">
        <v>39722</v>
      </c>
      <c r="C36" s="17">
        <v>61.34</v>
      </c>
      <c r="D36" s="19">
        <v>1554</v>
      </c>
      <c r="E36" s="19">
        <v>14913</v>
      </c>
      <c r="F36" s="15">
        <v>69.28</v>
      </c>
      <c r="G36" s="47">
        <v>33.700000000000003</v>
      </c>
      <c r="H36" s="41">
        <v>137223</v>
      </c>
      <c r="I36">
        <f>-0.020227*Table3[[#This Row],[Diabetes]]+0.0012406*Table3[[#This Row],[Dementia Fatalities]]+0.80241*Table3[[#This Row],[J&amp;J Close lagged by 1]]+1.6205*Table3[[#This Row],[Obesity Adult Rate of 100]]-36.025</f>
        <v>61.245124600000004</v>
      </c>
      <c r="K36" s="7"/>
      <c r="L36" s="52"/>
      <c r="O36" s="13"/>
    </row>
    <row r="37" spans="2:15" x14ac:dyDescent="0.2">
      <c r="B37" s="20">
        <v>39753</v>
      </c>
      <c r="C37" s="16">
        <v>58.58</v>
      </c>
      <c r="D37" s="18">
        <v>1554</v>
      </c>
      <c r="E37" s="18">
        <v>14913</v>
      </c>
      <c r="F37" s="14">
        <v>61.34</v>
      </c>
      <c r="G37" s="46">
        <v>33.700000000000003</v>
      </c>
      <c r="H37" s="39">
        <v>134368</v>
      </c>
      <c r="I37">
        <f>-0.020227*Table3[[#This Row],[Diabetes]]+0.0012406*Table3[[#This Row],[Dementia Fatalities]]+0.80241*Table3[[#This Row],[J&amp;J Close lagged by 1]]+1.6205*Table3[[#This Row],[Obesity Adult Rate of 100]]-36.025</f>
        <v>54.873989200000018</v>
      </c>
      <c r="K37" s="7"/>
      <c r="L37" s="52"/>
      <c r="O37" s="13"/>
    </row>
    <row r="38" spans="2:15" x14ac:dyDescent="0.2">
      <c r="B38" s="21">
        <v>39783</v>
      </c>
      <c r="C38" s="17">
        <v>59.83</v>
      </c>
      <c r="D38" s="19">
        <v>1554</v>
      </c>
      <c r="E38" s="19">
        <v>14913</v>
      </c>
      <c r="F38" s="15">
        <v>58.58</v>
      </c>
      <c r="G38" s="47">
        <v>33.700000000000003</v>
      </c>
      <c r="H38" s="40">
        <v>140121</v>
      </c>
      <c r="I38">
        <f>-0.020227*Table3[[#This Row],[Diabetes]]+0.0012406*Table3[[#This Row],[Dementia Fatalities]]+0.80241*Table3[[#This Row],[J&amp;J Close lagged by 1]]+1.6205*Table3[[#This Row],[Obesity Adult Rate of 100]]-36.025</f>
        <v>52.659337600000008</v>
      </c>
      <c r="K38" s="7"/>
      <c r="L38" s="52"/>
      <c r="O38" s="13"/>
    </row>
    <row r="39" spans="2:15" x14ac:dyDescent="0.2">
      <c r="B39" s="20">
        <v>39814</v>
      </c>
      <c r="C39" s="16">
        <v>57.69</v>
      </c>
      <c r="D39" s="18">
        <v>1708</v>
      </c>
      <c r="E39" s="18">
        <v>14794</v>
      </c>
      <c r="F39" s="14">
        <v>59.83</v>
      </c>
      <c r="G39" s="46">
        <v>35.700000000000003</v>
      </c>
      <c r="H39" s="42">
        <v>132626</v>
      </c>
      <c r="I39">
        <f>-0.020227*Table3[[#This Row],[Diabetes]]+0.0012406*Table3[[#This Row],[Dementia Fatalities]]+0.80241*Table3[[#This Row],[J&amp;J Close lagged by 1]]+1.6205*Table3[[#This Row],[Obesity Adult Rate of 100]]-36.025</f>
        <v>53.640760700000008</v>
      </c>
      <c r="K39" s="7"/>
      <c r="L39" s="52"/>
      <c r="O39" s="13"/>
    </row>
    <row r="40" spans="2:15" x14ac:dyDescent="0.2">
      <c r="B40" s="21">
        <v>39845</v>
      </c>
      <c r="C40" s="17">
        <v>50</v>
      </c>
      <c r="D40" s="19">
        <v>1708</v>
      </c>
      <c r="E40" s="19">
        <v>14794</v>
      </c>
      <c r="F40" s="15">
        <v>57.69</v>
      </c>
      <c r="G40" s="47">
        <v>35.700000000000003</v>
      </c>
      <c r="H40" s="40">
        <v>109225</v>
      </c>
      <c r="I40">
        <f>-0.020227*Table3[[#This Row],[Diabetes]]+0.0012406*Table3[[#This Row],[Dementia Fatalities]]+0.80241*Table3[[#This Row],[J&amp;J Close lagged by 1]]+1.6205*Table3[[#This Row],[Obesity Adult Rate of 100]]-36.025</f>
        <v>51.923603300000003</v>
      </c>
      <c r="K40" s="7"/>
      <c r="L40" s="52"/>
      <c r="O40" s="13"/>
    </row>
    <row r="41" spans="2:15" x14ac:dyDescent="0.2">
      <c r="B41" s="20">
        <v>39873</v>
      </c>
      <c r="C41" s="16">
        <v>52.6</v>
      </c>
      <c r="D41" s="18">
        <v>1708</v>
      </c>
      <c r="E41" s="18">
        <v>14794</v>
      </c>
      <c r="F41" s="14">
        <v>50</v>
      </c>
      <c r="G41" s="46">
        <v>35.700000000000003</v>
      </c>
      <c r="H41" s="42">
        <v>128921</v>
      </c>
      <c r="I41">
        <f>-0.020227*Table3[[#This Row],[Diabetes]]+0.0012406*Table3[[#This Row],[Dementia Fatalities]]+0.80241*Table3[[#This Row],[J&amp;J Close lagged by 1]]+1.6205*Table3[[#This Row],[Obesity Adult Rate of 100]]-36.025</f>
        <v>45.75307040000002</v>
      </c>
      <c r="K41" s="7"/>
      <c r="L41" s="52"/>
      <c r="O41" s="13"/>
    </row>
    <row r="42" spans="2:15" x14ac:dyDescent="0.2">
      <c r="B42" s="21">
        <v>39904</v>
      </c>
      <c r="C42" s="17">
        <v>52.36</v>
      </c>
      <c r="D42" s="19">
        <v>1708</v>
      </c>
      <c r="E42" s="19">
        <v>14794</v>
      </c>
      <c r="F42" s="15">
        <v>52.6</v>
      </c>
      <c r="G42" s="47">
        <v>35.700000000000003</v>
      </c>
      <c r="H42" s="40">
        <v>122714</v>
      </c>
      <c r="I42">
        <f>-0.020227*Table3[[#This Row],[Diabetes]]+0.0012406*Table3[[#This Row],[Dementia Fatalities]]+0.80241*Table3[[#This Row],[J&amp;J Close lagged by 1]]+1.6205*Table3[[#This Row],[Obesity Adult Rate of 100]]-36.025</f>
        <v>47.839336400000015</v>
      </c>
      <c r="K42" s="7"/>
      <c r="L42" s="52"/>
      <c r="O42" s="13"/>
    </row>
    <row r="43" spans="2:15" x14ac:dyDescent="0.2">
      <c r="B43" s="20">
        <v>39934</v>
      </c>
      <c r="C43" s="16">
        <v>55.16</v>
      </c>
      <c r="D43" s="18">
        <v>1708</v>
      </c>
      <c r="E43" s="18">
        <v>14794</v>
      </c>
      <c r="F43" s="14">
        <v>52.36</v>
      </c>
      <c r="G43" s="46">
        <v>35.700000000000003</v>
      </c>
      <c r="H43" s="42">
        <v>139405</v>
      </c>
      <c r="I43">
        <f>-0.020227*Table3[[#This Row],[Diabetes]]+0.0012406*Table3[[#This Row],[Dementia Fatalities]]+0.80241*Table3[[#This Row],[J&amp;J Close lagged by 1]]+1.6205*Table3[[#This Row],[Obesity Adult Rate of 100]]-36.025</f>
        <v>47.646758000000013</v>
      </c>
      <c r="K43" s="7"/>
      <c r="L43" s="52"/>
      <c r="O43" s="13"/>
    </row>
    <row r="44" spans="2:15" x14ac:dyDescent="0.2">
      <c r="B44" s="21">
        <v>39965</v>
      </c>
      <c r="C44" s="17">
        <v>56.8</v>
      </c>
      <c r="D44" s="19">
        <v>1708</v>
      </c>
      <c r="E44" s="19">
        <v>14794</v>
      </c>
      <c r="F44" s="15">
        <v>55.16</v>
      </c>
      <c r="G44" s="47">
        <v>35.700000000000003</v>
      </c>
      <c r="H44" s="41">
        <v>124743</v>
      </c>
      <c r="I44">
        <f>-0.020227*Table3[[#This Row],[Diabetes]]+0.0012406*Table3[[#This Row],[Dementia Fatalities]]+0.80241*Table3[[#This Row],[J&amp;J Close lagged by 1]]+1.6205*Table3[[#This Row],[Obesity Adult Rate of 100]]-36.025</f>
        <v>49.893506000000009</v>
      </c>
      <c r="K44" s="7"/>
      <c r="L44" s="52"/>
      <c r="O44" s="13"/>
    </row>
    <row r="45" spans="2:15" x14ac:dyDescent="0.2">
      <c r="B45" s="20">
        <v>39995</v>
      </c>
      <c r="C45" s="16">
        <v>60.89</v>
      </c>
      <c r="D45" s="18">
        <v>1708</v>
      </c>
      <c r="E45" s="18">
        <v>14794</v>
      </c>
      <c r="F45" s="14">
        <v>56.8</v>
      </c>
      <c r="G45" s="46">
        <v>35.700000000000003</v>
      </c>
      <c r="H45" s="39">
        <v>131670</v>
      </c>
      <c r="I45">
        <f>-0.020227*Table3[[#This Row],[Diabetes]]+0.0012406*Table3[[#This Row],[Dementia Fatalities]]+0.80241*Table3[[#This Row],[J&amp;J Close lagged by 1]]+1.6205*Table3[[#This Row],[Obesity Adult Rate of 100]]-36.025</f>
        <v>51.20945840000001</v>
      </c>
      <c r="K45" s="7"/>
      <c r="L45" s="52"/>
      <c r="O45" s="13"/>
    </row>
    <row r="46" spans="2:15" x14ac:dyDescent="0.2">
      <c r="B46" s="21">
        <v>40026</v>
      </c>
      <c r="C46" s="17">
        <v>60.44</v>
      </c>
      <c r="D46" s="19">
        <v>1708</v>
      </c>
      <c r="E46" s="19">
        <v>14794</v>
      </c>
      <c r="F46" s="15">
        <v>60.89</v>
      </c>
      <c r="G46" s="47">
        <v>35.700000000000003</v>
      </c>
      <c r="H46" s="41">
        <v>127292</v>
      </c>
      <c r="I46">
        <f>-0.020227*Table3[[#This Row],[Diabetes]]+0.0012406*Table3[[#This Row],[Dementia Fatalities]]+0.80241*Table3[[#This Row],[J&amp;J Close lagged by 1]]+1.6205*Table3[[#This Row],[Obesity Adult Rate of 100]]-36.025</f>
        <v>54.491315300000004</v>
      </c>
      <c r="K46" s="7"/>
      <c r="L46" s="52"/>
      <c r="O46" s="13"/>
    </row>
    <row r="47" spans="2:15" x14ac:dyDescent="0.2">
      <c r="B47" s="20">
        <v>40057</v>
      </c>
      <c r="C47" s="16">
        <v>60.89</v>
      </c>
      <c r="D47" s="18">
        <v>1708</v>
      </c>
      <c r="E47" s="18">
        <v>14794</v>
      </c>
      <c r="F47" s="14">
        <v>60.44</v>
      </c>
      <c r="G47" s="46">
        <v>35.700000000000003</v>
      </c>
      <c r="H47" s="42">
        <v>122371</v>
      </c>
      <c r="I47">
        <f>-0.020227*Table3[[#This Row],[Diabetes]]+0.0012406*Table3[[#This Row],[Dementia Fatalities]]+0.80241*Table3[[#This Row],[J&amp;J Close lagged by 1]]+1.6205*Table3[[#This Row],[Obesity Adult Rate of 100]]-36.025</f>
        <v>54.1302308</v>
      </c>
      <c r="K47" s="7"/>
      <c r="L47" s="52"/>
      <c r="O47" s="13"/>
    </row>
    <row r="48" spans="2:15" x14ac:dyDescent="0.2">
      <c r="B48" s="21">
        <v>40087</v>
      </c>
      <c r="C48" s="17">
        <v>59.05</v>
      </c>
      <c r="D48" s="19">
        <v>1708</v>
      </c>
      <c r="E48" s="19">
        <v>14794</v>
      </c>
      <c r="F48" s="15">
        <v>60.89</v>
      </c>
      <c r="G48" s="47">
        <v>35.700000000000003</v>
      </c>
      <c r="H48" s="41">
        <v>131126</v>
      </c>
      <c r="I48">
        <f>-0.020227*Table3[[#This Row],[Diabetes]]+0.0012406*Table3[[#This Row],[Dementia Fatalities]]+0.80241*Table3[[#This Row],[J&amp;J Close lagged by 1]]+1.6205*Table3[[#This Row],[Obesity Adult Rate of 100]]-36.025</f>
        <v>54.491315300000004</v>
      </c>
      <c r="K48" s="7"/>
      <c r="L48" s="52"/>
      <c r="O48" s="13"/>
    </row>
    <row r="49" spans="2:15" x14ac:dyDescent="0.2">
      <c r="B49" s="20">
        <v>40118</v>
      </c>
      <c r="C49" s="16">
        <v>62.84</v>
      </c>
      <c r="D49" s="18">
        <v>1708</v>
      </c>
      <c r="E49" s="18">
        <v>14794</v>
      </c>
      <c r="F49" s="14">
        <v>59.05</v>
      </c>
      <c r="G49" s="46">
        <v>35.700000000000003</v>
      </c>
      <c r="H49" s="42">
        <v>116484</v>
      </c>
      <c r="I49">
        <f>-0.020227*Table3[[#This Row],[Diabetes]]+0.0012406*Table3[[#This Row],[Dementia Fatalities]]+0.80241*Table3[[#This Row],[J&amp;J Close lagged by 1]]+1.6205*Table3[[#This Row],[Obesity Adult Rate of 100]]-36.025</f>
        <v>53.014880900000016</v>
      </c>
      <c r="K49" s="7"/>
      <c r="L49" s="52"/>
      <c r="O49" s="13"/>
    </row>
    <row r="50" spans="2:15" x14ac:dyDescent="0.2">
      <c r="B50" s="21">
        <v>40148</v>
      </c>
      <c r="C50" s="17">
        <v>64.41</v>
      </c>
      <c r="D50" s="19">
        <v>1708</v>
      </c>
      <c r="E50" s="19">
        <v>14794</v>
      </c>
      <c r="F50" s="15">
        <v>62.84</v>
      </c>
      <c r="G50" s="47">
        <v>35.700000000000003</v>
      </c>
      <c r="H50" s="41">
        <v>130497</v>
      </c>
      <c r="I50">
        <f>-0.020227*Table3[[#This Row],[Diabetes]]+0.0012406*Table3[[#This Row],[Dementia Fatalities]]+0.80241*Table3[[#This Row],[J&amp;J Close lagged by 1]]+1.6205*Table3[[#This Row],[Obesity Adult Rate of 100]]-36.025</f>
        <v>56.056014800000021</v>
      </c>
      <c r="K50" s="7"/>
      <c r="L50" s="52"/>
      <c r="O50" s="13"/>
    </row>
    <row r="51" spans="2:15" x14ac:dyDescent="0.2">
      <c r="B51" s="20">
        <v>40179</v>
      </c>
      <c r="C51" s="16">
        <v>62.86</v>
      </c>
      <c r="D51" s="18">
        <v>1748</v>
      </c>
      <c r="E51" s="18">
        <v>16364</v>
      </c>
      <c r="F51" s="14">
        <v>64.41</v>
      </c>
      <c r="G51" s="46">
        <v>35.700000000000003</v>
      </c>
      <c r="H51" s="39">
        <v>124049</v>
      </c>
      <c r="I51">
        <f>-0.020227*Table3[[#This Row],[Diabetes]]+0.0012406*Table3[[#This Row],[Dementia Fatalities]]+0.80241*Table3[[#This Row],[J&amp;J Close lagged by 1]]+1.6205*Table3[[#This Row],[Obesity Adult Rate of 100]]-36.025</f>
        <v>58.454460500000003</v>
      </c>
      <c r="K51" s="7"/>
      <c r="L51" s="52"/>
      <c r="O51" s="13"/>
    </row>
    <row r="52" spans="2:15" x14ac:dyDescent="0.2">
      <c r="B52" s="21">
        <v>40210</v>
      </c>
      <c r="C52" s="17">
        <v>63</v>
      </c>
      <c r="D52" s="19">
        <v>1748</v>
      </c>
      <c r="E52" s="19">
        <v>16364</v>
      </c>
      <c r="F52" s="15">
        <v>62.86</v>
      </c>
      <c r="G52" s="47">
        <v>35.700000000000003</v>
      </c>
      <c r="H52" s="41">
        <v>111984</v>
      </c>
      <c r="I52">
        <f>-0.020227*Table3[[#This Row],[Diabetes]]+0.0012406*Table3[[#This Row],[Dementia Fatalities]]+0.80241*Table3[[#This Row],[J&amp;J Close lagged by 1]]+1.6205*Table3[[#This Row],[Obesity Adult Rate of 100]]-36.025</f>
        <v>57.210725000000004</v>
      </c>
      <c r="K52" s="7"/>
      <c r="L52" s="52"/>
      <c r="O52" s="13"/>
    </row>
    <row r="53" spans="2:15" x14ac:dyDescent="0.2">
      <c r="B53" s="20">
        <v>40238</v>
      </c>
      <c r="C53" s="16">
        <v>65.2</v>
      </c>
      <c r="D53" s="18">
        <v>1748</v>
      </c>
      <c r="E53" s="18">
        <v>16364</v>
      </c>
      <c r="F53" s="14">
        <v>63</v>
      </c>
      <c r="G53" s="46">
        <v>35.700000000000003</v>
      </c>
      <c r="H53" s="42">
        <v>116145</v>
      </c>
      <c r="I53">
        <f>-0.020227*Table3[[#This Row],[Diabetes]]+0.0012406*Table3[[#This Row],[Dementia Fatalities]]+0.80241*Table3[[#This Row],[J&amp;J Close lagged by 1]]+1.6205*Table3[[#This Row],[Obesity Adult Rate of 100]]-36.025</f>
        <v>57.323062400000005</v>
      </c>
      <c r="K53" s="7"/>
      <c r="L53" s="52"/>
      <c r="O53" s="13"/>
    </row>
    <row r="54" spans="2:15" x14ac:dyDescent="0.2">
      <c r="B54" s="21">
        <v>40269</v>
      </c>
      <c r="C54" s="17">
        <v>64.3</v>
      </c>
      <c r="D54" s="19">
        <v>1748</v>
      </c>
      <c r="E54" s="19">
        <v>16364</v>
      </c>
      <c r="F54" s="15">
        <v>65.2</v>
      </c>
      <c r="G54" s="47">
        <v>35.700000000000003</v>
      </c>
      <c r="H54" s="40">
        <v>119866</v>
      </c>
      <c r="I54">
        <f>-0.020227*Table3[[#This Row],[Diabetes]]+0.0012406*Table3[[#This Row],[Dementia Fatalities]]+0.80241*Table3[[#This Row],[J&amp;J Close lagged by 1]]+1.6205*Table3[[#This Row],[Obesity Adult Rate of 100]]-36.025</f>
        <v>59.08836440000001</v>
      </c>
      <c r="K54" s="7"/>
      <c r="L54" s="52"/>
      <c r="O54" s="13"/>
    </row>
    <row r="55" spans="2:15" x14ac:dyDescent="0.2">
      <c r="B55" s="20">
        <v>40299</v>
      </c>
      <c r="C55" s="16">
        <v>58.3</v>
      </c>
      <c r="D55" s="18">
        <v>1748</v>
      </c>
      <c r="E55" s="18">
        <v>16364</v>
      </c>
      <c r="F55" s="14">
        <v>64.3</v>
      </c>
      <c r="G55" s="46">
        <v>35.700000000000003</v>
      </c>
      <c r="H55" s="42">
        <v>135397</v>
      </c>
      <c r="I55">
        <f>-0.020227*Table3[[#This Row],[Diabetes]]+0.0012406*Table3[[#This Row],[Dementia Fatalities]]+0.80241*Table3[[#This Row],[J&amp;J Close lagged by 1]]+1.6205*Table3[[#This Row],[Obesity Adult Rate of 100]]-36.025</f>
        <v>58.366195400000002</v>
      </c>
      <c r="K55" s="7"/>
      <c r="L55" s="52"/>
      <c r="O55" s="13"/>
    </row>
    <row r="56" spans="2:15" x14ac:dyDescent="0.2">
      <c r="B56" s="21">
        <v>40330</v>
      </c>
      <c r="C56" s="17">
        <v>59.06</v>
      </c>
      <c r="D56" s="19">
        <v>1748</v>
      </c>
      <c r="E56" s="19">
        <v>16364</v>
      </c>
      <c r="F56" s="15">
        <v>58.3</v>
      </c>
      <c r="G56" s="47">
        <v>35.700000000000003</v>
      </c>
      <c r="H56" s="41">
        <v>130137</v>
      </c>
      <c r="I56">
        <f>-0.020227*Table3[[#This Row],[Diabetes]]+0.0012406*Table3[[#This Row],[Dementia Fatalities]]+0.80241*Table3[[#This Row],[J&amp;J Close lagged by 1]]+1.6205*Table3[[#This Row],[Obesity Adult Rate of 100]]-36.025</f>
        <v>53.551735400000005</v>
      </c>
      <c r="K56" s="7"/>
      <c r="L56" s="52"/>
      <c r="O56" s="13"/>
    </row>
    <row r="57" spans="2:15" x14ac:dyDescent="0.2">
      <c r="B57" s="20">
        <v>40360</v>
      </c>
      <c r="C57" s="16">
        <v>58.09</v>
      </c>
      <c r="D57" s="18">
        <v>1748</v>
      </c>
      <c r="E57" s="18">
        <v>16364</v>
      </c>
      <c r="F57" s="14">
        <v>59.06</v>
      </c>
      <c r="G57" s="46">
        <v>35.700000000000003</v>
      </c>
      <c r="H57" s="42">
        <v>127735</v>
      </c>
      <c r="I57">
        <f>-0.020227*Table3[[#This Row],[Diabetes]]+0.0012406*Table3[[#This Row],[Dementia Fatalities]]+0.80241*Table3[[#This Row],[J&amp;J Close lagged by 1]]+1.6205*Table3[[#This Row],[Obesity Adult Rate of 100]]-36.025</f>
        <v>54.161567000000012</v>
      </c>
      <c r="K57" s="7"/>
      <c r="L57" s="52"/>
      <c r="O57" s="13"/>
    </row>
    <row r="58" spans="2:15" x14ac:dyDescent="0.2">
      <c r="B58" s="21">
        <v>40391</v>
      </c>
      <c r="C58" s="17">
        <v>57.02</v>
      </c>
      <c r="D58" s="19">
        <v>1748</v>
      </c>
      <c r="E58" s="19">
        <v>16364</v>
      </c>
      <c r="F58" s="15">
        <v>58.09</v>
      </c>
      <c r="G58" s="47">
        <v>35.700000000000003</v>
      </c>
      <c r="H58" s="41">
        <v>141285</v>
      </c>
      <c r="I58">
        <f>-0.020227*Table3[[#This Row],[Diabetes]]+0.0012406*Table3[[#This Row],[Dementia Fatalities]]+0.80241*Table3[[#This Row],[J&amp;J Close lagged by 1]]+1.6205*Table3[[#This Row],[Obesity Adult Rate of 100]]-36.025</f>
        <v>53.383229300000018</v>
      </c>
      <c r="K58" s="7"/>
      <c r="L58" s="52"/>
      <c r="O58" s="13"/>
    </row>
    <row r="59" spans="2:15" x14ac:dyDescent="0.2">
      <c r="B59" s="20">
        <v>40422</v>
      </c>
      <c r="C59" s="16">
        <v>61.96</v>
      </c>
      <c r="D59" s="18">
        <v>1748</v>
      </c>
      <c r="E59" s="18">
        <v>16364</v>
      </c>
      <c r="F59" s="14">
        <v>57.02</v>
      </c>
      <c r="G59" s="46">
        <v>35.700000000000003</v>
      </c>
      <c r="H59" s="42">
        <v>133896</v>
      </c>
      <c r="I59">
        <f>-0.020227*Table3[[#This Row],[Diabetes]]+0.0012406*Table3[[#This Row],[Dementia Fatalities]]+0.80241*Table3[[#This Row],[J&amp;J Close lagged by 1]]+1.6205*Table3[[#This Row],[Obesity Adult Rate of 100]]-36.025</f>
        <v>52.524650600000008</v>
      </c>
      <c r="K59" s="7"/>
      <c r="L59" s="52"/>
      <c r="O59" s="13"/>
    </row>
    <row r="60" spans="2:15" x14ac:dyDescent="0.2">
      <c r="B60" s="21">
        <v>40452</v>
      </c>
      <c r="C60" s="17">
        <v>63.74</v>
      </c>
      <c r="D60" s="19">
        <v>1748</v>
      </c>
      <c r="E60" s="19">
        <v>16364</v>
      </c>
      <c r="F60" s="15">
        <v>61.96</v>
      </c>
      <c r="G60" s="47">
        <v>35.700000000000003</v>
      </c>
      <c r="H60" s="40">
        <v>144721</v>
      </c>
      <c r="I60">
        <f>-0.020227*Table3[[#This Row],[Diabetes]]+0.0012406*Table3[[#This Row],[Dementia Fatalities]]+0.80241*Table3[[#This Row],[J&amp;J Close lagged by 1]]+1.6205*Table3[[#This Row],[Obesity Adult Rate of 100]]-36.025</f>
        <v>56.48855600000001</v>
      </c>
      <c r="K60" s="7"/>
      <c r="L60" s="52"/>
      <c r="O60" s="13"/>
    </row>
    <row r="61" spans="2:15" x14ac:dyDescent="0.2">
      <c r="B61" s="20">
        <v>40483</v>
      </c>
      <c r="C61" s="16">
        <v>61.55</v>
      </c>
      <c r="D61" s="18">
        <v>1748</v>
      </c>
      <c r="E61" s="18">
        <v>16364</v>
      </c>
      <c r="F61" s="14">
        <v>63.74</v>
      </c>
      <c r="G61" s="46">
        <v>35.700000000000003</v>
      </c>
      <c r="H61" s="42">
        <v>122653</v>
      </c>
      <c r="I61">
        <f>-0.020227*Table3[[#This Row],[Diabetes]]+0.0012406*Table3[[#This Row],[Dementia Fatalities]]+0.80241*Table3[[#This Row],[J&amp;J Close lagged by 1]]+1.6205*Table3[[#This Row],[Obesity Adult Rate of 100]]-36.025</f>
        <v>57.916845800000011</v>
      </c>
      <c r="K61" s="7"/>
      <c r="L61" s="52"/>
      <c r="O61" s="13"/>
    </row>
    <row r="62" spans="2:15" x14ac:dyDescent="0.2">
      <c r="B62" s="21">
        <v>40513</v>
      </c>
      <c r="C62" s="17">
        <v>61.85</v>
      </c>
      <c r="D62" s="19">
        <v>1748</v>
      </c>
      <c r="E62" s="19">
        <v>16364</v>
      </c>
      <c r="F62" s="15">
        <v>61.55</v>
      </c>
      <c r="G62" s="47">
        <v>35.700000000000003</v>
      </c>
      <c r="H62" s="41">
        <v>134236</v>
      </c>
      <c r="I62">
        <f>-0.020227*Table3[[#This Row],[Diabetes]]+0.0012406*Table3[[#This Row],[Dementia Fatalities]]+0.80241*Table3[[#This Row],[J&amp;J Close lagged by 1]]+1.6205*Table3[[#This Row],[Obesity Adult Rate of 100]]-36.025</f>
        <v>56.159567900000006</v>
      </c>
      <c r="K62" s="7"/>
      <c r="L62" s="52"/>
      <c r="O62" s="13"/>
    </row>
    <row r="63" spans="2:15" x14ac:dyDescent="0.2">
      <c r="B63" s="20">
        <v>40544</v>
      </c>
      <c r="C63" s="16">
        <v>59.77</v>
      </c>
      <c r="D63" s="18">
        <v>1716</v>
      </c>
      <c r="E63" s="18">
        <v>17740</v>
      </c>
      <c r="F63" s="14">
        <v>61.85</v>
      </c>
      <c r="G63" s="46">
        <v>34.9</v>
      </c>
      <c r="H63" s="42">
        <v>128792</v>
      </c>
      <c r="I63">
        <f>-0.020227*Table3[[#This Row],[Diabetes]]+0.0012406*Table3[[#This Row],[Dementia Fatalities]]+0.80241*Table3[[#This Row],[J&amp;J Close lagged by 1]]+1.6205*Table3[[#This Row],[Obesity Adult Rate of 100]]-36.025</f>
        <v>57.458220500000003</v>
      </c>
      <c r="K63" s="7"/>
      <c r="L63" s="52"/>
      <c r="O63" s="13"/>
    </row>
    <row r="64" spans="2:15" x14ac:dyDescent="0.2">
      <c r="B64" s="21">
        <v>40575</v>
      </c>
      <c r="C64" s="17">
        <v>61.44</v>
      </c>
      <c r="D64" s="19">
        <v>1716</v>
      </c>
      <c r="E64" s="19">
        <v>17740</v>
      </c>
      <c r="F64" s="15">
        <v>59.77</v>
      </c>
      <c r="G64" s="47">
        <v>34.9</v>
      </c>
      <c r="H64" s="41">
        <v>124331</v>
      </c>
      <c r="I64">
        <f>-0.020227*Table3[[#This Row],[Diabetes]]+0.0012406*Table3[[#This Row],[Dementia Fatalities]]+0.80241*Table3[[#This Row],[J&amp;J Close lagged by 1]]+1.6205*Table3[[#This Row],[Obesity Adult Rate of 100]]-36.025</f>
        <v>55.789207699999999</v>
      </c>
      <c r="K64" s="7"/>
      <c r="L64" s="52"/>
      <c r="O64" s="13"/>
    </row>
    <row r="65" spans="2:15" x14ac:dyDescent="0.2">
      <c r="B65" s="20">
        <v>40603</v>
      </c>
      <c r="C65" s="16">
        <v>59.25</v>
      </c>
      <c r="D65" s="18">
        <v>1716</v>
      </c>
      <c r="E65" s="18">
        <v>17740</v>
      </c>
      <c r="F65" s="14">
        <v>61.44</v>
      </c>
      <c r="G65" s="46">
        <v>34.9</v>
      </c>
      <c r="H65" s="39">
        <v>119897</v>
      </c>
      <c r="I65">
        <f>-0.020227*Table3[[#This Row],[Diabetes]]+0.0012406*Table3[[#This Row],[Dementia Fatalities]]+0.80241*Table3[[#This Row],[J&amp;J Close lagged by 1]]+1.6205*Table3[[#This Row],[Obesity Adult Rate of 100]]-36.025</f>
        <v>57.129232399999999</v>
      </c>
      <c r="K65" s="7"/>
      <c r="L65" s="52"/>
      <c r="O65" s="13"/>
    </row>
    <row r="66" spans="2:15" x14ac:dyDescent="0.2">
      <c r="B66" s="21">
        <v>40634</v>
      </c>
      <c r="C66" s="17">
        <v>65.72</v>
      </c>
      <c r="D66" s="19">
        <v>1716</v>
      </c>
      <c r="E66" s="19">
        <v>17740</v>
      </c>
      <c r="F66" s="15">
        <v>59.25</v>
      </c>
      <c r="G66" s="47">
        <v>34.9</v>
      </c>
      <c r="H66" s="40">
        <v>118979</v>
      </c>
      <c r="I66">
        <f>-0.020227*Table3[[#This Row],[Diabetes]]+0.0012406*Table3[[#This Row],[Dementia Fatalities]]+0.80241*Table3[[#This Row],[J&amp;J Close lagged by 1]]+1.6205*Table3[[#This Row],[Obesity Adult Rate of 100]]-36.025</f>
        <v>55.371954499999994</v>
      </c>
      <c r="K66" s="7"/>
      <c r="L66" s="52"/>
      <c r="O66" s="13"/>
    </row>
    <row r="67" spans="2:15" x14ac:dyDescent="0.2">
      <c r="B67" s="20">
        <v>40664</v>
      </c>
      <c r="C67" s="16">
        <v>67.290000000000006</v>
      </c>
      <c r="D67" s="18">
        <v>1716</v>
      </c>
      <c r="E67" s="18">
        <v>17740</v>
      </c>
      <c r="F67" s="14">
        <v>65.72</v>
      </c>
      <c r="G67" s="46">
        <v>34.9</v>
      </c>
      <c r="H67" s="42">
        <v>130124</v>
      </c>
      <c r="I67">
        <f>-0.020227*Table3[[#This Row],[Diabetes]]+0.0012406*Table3[[#This Row],[Dementia Fatalities]]+0.80241*Table3[[#This Row],[J&amp;J Close lagged by 1]]+1.6205*Table3[[#This Row],[Obesity Adult Rate of 100]]-36.025</f>
        <v>60.563547199999995</v>
      </c>
      <c r="K67" s="7"/>
      <c r="L67" s="52"/>
      <c r="O67" s="13"/>
    </row>
    <row r="68" spans="2:15" x14ac:dyDescent="0.2">
      <c r="B68" s="21">
        <v>40695</v>
      </c>
      <c r="C68" s="17">
        <v>66.52</v>
      </c>
      <c r="D68" s="19">
        <v>1716</v>
      </c>
      <c r="E68" s="19">
        <v>17740</v>
      </c>
      <c r="F68" s="15">
        <v>67.290000000000006</v>
      </c>
      <c r="G68" s="47">
        <v>34.9</v>
      </c>
      <c r="H68" s="40">
        <v>124572</v>
      </c>
      <c r="I68">
        <f>-0.020227*Table3[[#This Row],[Diabetes]]+0.0012406*Table3[[#This Row],[Dementia Fatalities]]+0.80241*Table3[[#This Row],[J&amp;J Close lagged by 1]]+1.6205*Table3[[#This Row],[Obesity Adult Rate of 100]]-36.025</f>
        <v>61.823330900000009</v>
      </c>
      <c r="K68" s="7"/>
      <c r="L68" s="52"/>
      <c r="O68" s="13"/>
    </row>
    <row r="69" spans="2:15" x14ac:dyDescent="0.2">
      <c r="B69" s="20">
        <v>40725</v>
      </c>
      <c r="C69" s="16">
        <v>64.790000000000006</v>
      </c>
      <c r="D69" s="18">
        <v>1716</v>
      </c>
      <c r="E69" s="18">
        <v>17740</v>
      </c>
      <c r="F69" s="14">
        <v>66.52</v>
      </c>
      <c r="G69" s="46">
        <v>34.9</v>
      </c>
      <c r="H69" s="39">
        <v>118613</v>
      </c>
      <c r="I69">
        <f>-0.020227*Table3[[#This Row],[Diabetes]]+0.0012406*Table3[[#This Row],[Dementia Fatalities]]+0.80241*Table3[[#This Row],[J&amp;J Close lagged by 1]]+1.6205*Table3[[#This Row],[Obesity Adult Rate of 100]]-36.025</f>
        <v>61.205475200000002</v>
      </c>
      <c r="K69" s="7"/>
      <c r="L69" s="52"/>
      <c r="O69" s="13"/>
    </row>
    <row r="70" spans="2:15" x14ac:dyDescent="0.2">
      <c r="B70" s="21">
        <v>40756</v>
      </c>
      <c r="C70" s="17">
        <v>65.8</v>
      </c>
      <c r="D70" s="19">
        <v>1716</v>
      </c>
      <c r="E70" s="19">
        <v>17740</v>
      </c>
      <c r="F70" s="15">
        <v>64.790000000000006</v>
      </c>
      <c r="G70" s="47">
        <v>34.9</v>
      </c>
      <c r="H70" s="41">
        <v>128800</v>
      </c>
      <c r="I70">
        <f>-0.020227*Table3[[#This Row],[Diabetes]]+0.0012406*Table3[[#This Row],[Dementia Fatalities]]+0.80241*Table3[[#This Row],[J&amp;J Close lagged by 1]]+1.6205*Table3[[#This Row],[Obesity Adult Rate of 100]]-36.025</f>
        <v>59.817305900000015</v>
      </c>
      <c r="K70" s="7"/>
      <c r="L70" s="52"/>
      <c r="O70" s="13"/>
    </row>
    <row r="71" spans="2:15" x14ac:dyDescent="0.2">
      <c r="B71" s="20">
        <v>40787</v>
      </c>
      <c r="C71" s="16">
        <v>63.69</v>
      </c>
      <c r="D71" s="18">
        <v>1716</v>
      </c>
      <c r="E71" s="18">
        <v>17740</v>
      </c>
      <c r="F71" s="14">
        <v>65.8</v>
      </c>
      <c r="G71" s="46">
        <v>34.9</v>
      </c>
      <c r="H71" s="39">
        <v>129421</v>
      </c>
      <c r="I71">
        <f>-0.020227*Table3[[#This Row],[Diabetes]]+0.0012406*Table3[[#This Row],[Dementia Fatalities]]+0.80241*Table3[[#This Row],[J&amp;J Close lagged by 1]]+1.6205*Table3[[#This Row],[Obesity Adult Rate of 100]]-36.025</f>
        <v>60.627739999999996</v>
      </c>
      <c r="K71" s="7"/>
      <c r="L71" s="52"/>
      <c r="O71" s="13"/>
    </row>
    <row r="72" spans="2:15" x14ac:dyDescent="0.2">
      <c r="B72" s="21">
        <v>40817</v>
      </c>
      <c r="C72" s="17">
        <v>64.39</v>
      </c>
      <c r="D72" s="19">
        <v>1716</v>
      </c>
      <c r="E72" s="19">
        <v>17740</v>
      </c>
      <c r="F72" s="15">
        <v>63.69</v>
      </c>
      <c r="G72" s="47">
        <v>34.9</v>
      </c>
      <c r="H72" s="40">
        <v>140653</v>
      </c>
      <c r="I72">
        <f>-0.020227*Table3[[#This Row],[Diabetes]]+0.0012406*Table3[[#This Row],[Dementia Fatalities]]+0.80241*Table3[[#This Row],[J&amp;J Close lagged by 1]]+1.6205*Table3[[#This Row],[Obesity Adult Rate of 100]]-36.025</f>
        <v>58.934654900000005</v>
      </c>
      <c r="K72" s="7"/>
      <c r="L72" s="52"/>
      <c r="O72" s="13"/>
    </row>
    <row r="73" spans="2:15" x14ac:dyDescent="0.2">
      <c r="B73" s="20">
        <v>40848</v>
      </c>
      <c r="C73" s="16">
        <v>64.72</v>
      </c>
      <c r="D73" s="18">
        <v>1716</v>
      </c>
      <c r="E73" s="18">
        <v>17740</v>
      </c>
      <c r="F73" s="14">
        <v>64.39</v>
      </c>
      <c r="G73" s="46">
        <v>34.9</v>
      </c>
      <c r="H73" s="42">
        <v>131142</v>
      </c>
      <c r="I73">
        <f>-0.020227*Table3[[#This Row],[Diabetes]]+0.0012406*Table3[[#This Row],[Dementia Fatalities]]+0.80241*Table3[[#This Row],[J&amp;J Close lagged by 1]]+1.6205*Table3[[#This Row],[Obesity Adult Rate of 100]]-36.025</f>
        <v>59.496341900000012</v>
      </c>
      <c r="K73" s="7"/>
      <c r="L73" s="52"/>
      <c r="O73" s="13"/>
    </row>
    <row r="74" spans="2:15" x14ac:dyDescent="0.2">
      <c r="B74" s="21">
        <v>40878</v>
      </c>
      <c r="C74" s="17">
        <v>65.58</v>
      </c>
      <c r="D74" s="19">
        <v>1716</v>
      </c>
      <c r="E74" s="19">
        <v>17740</v>
      </c>
      <c r="F74" s="15">
        <v>64.72</v>
      </c>
      <c r="G74" s="47">
        <v>34.9</v>
      </c>
      <c r="H74" s="41">
        <v>134643</v>
      </c>
      <c r="I74">
        <f>-0.020227*Table3[[#This Row],[Diabetes]]+0.0012406*Table3[[#This Row],[Dementia Fatalities]]+0.80241*Table3[[#This Row],[J&amp;J Close lagged by 1]]+1.6205*Table3[[#This Row],[Obesity Adult Rate of 100]]-36.025</f>
        <v>59.7611372</v>
      </c>
      <c r="K74" s="7"/>
      <c r="L74" s="52"/>
      <c r="O74" s="13"/>
    </row>
    <row r="75" spans="2:15" x14ac:dyDescent="0.2">
      <c r="B75" s="20">
        <v>40909</v>
      </c>
      <c r="C75" s="16">
        <v>65.91</v>
      </c>
      <c r="D75" s="18">
        <v>1777</v>
      </c>
      <c r="E75" s="18">
        <v>18617</v>
      </c>
      <c r="F75" s="14">
        <v>65.58</v>
      </c>
      <c r="G75" s="46">
        <v>34.9</v>
      </c>
      <c r="H75" s="39">
        <v>135730</v>
      </c>
      <c r="I75">
        <f>-0.020227*Table3[[#This Row],[Diabetes]]+0.0012406*Table3[[#This Row],[Dementia Fatalities]]+0.80241*Table3[[#This Row],[J&amp;J Close lagged by 1]]+1.6205*Table3[[#This Row],[Obesity Adult Rate of 100]]-36.025</f>
        <v>60.305368999999992</v>
      </c>
      <c r="K75" s="7"/>
      <c r="L75" s="52"/>
      <c r="O75" s="13"/>
    </row>
    <row r="76" spans="2:15" x14ac:dyDescent="0.2">
      <c r="B76" s="21">
        <v>40940</v>
      </c>
      <c r="C76" s="17">
        <v>65.08</v>
      </c>
      <c r="D76" s="19">
        <v>1777</v>
      </c>
      <c r="E76" s="19">
        <v>18617</v>
      </c>
      <c r="F76" s="15">
        <v>65.91</v>
      </c>
      <c r="G76" s="47">
        <v>34.9</v>
      </c>
      <c r="H76" s="41">
        <v>123373</v>
      </c>
      <c r="I76">
        <f>-0.020227*Table3[[#This Row],[Diabetes]]+0.0012406*Table3[[#This Row],[Dementia Fatalities]]+0.80241*Table3[[#This Row],[J&amp;J Close lagged by 1]]+1.6205*Table3[[#This Row],[Obesity Adult Rate of 100]]-36.025</f>
        <v>60.570164299999995</v>
      </c>
      <c r="K76" s="7"/>
      <c r="L76" s="52"/>
      <c r="O76" s="13"/>
    </row>
    <row r="77" spans="2:15" x14ac:dyDescent="0.2">
      <c r="B77" s="20">
        <v>40969</v>
      </c>
      <c r="C77" s="16">
        <v>65.959999999999994</v>
      </c>
      <c r="D77" s="18">
        <v>1777</v>
      </c>
      <c r="E77" s="18">
        <v>18617</v>
      </c>
      <c r="F77" s="14">
        <v>65.08</v>
      </c>
      <c r="G77" s="46">
        <v>34.9</v>
      </c>
      <c r="H77" s="39">
        <v>135869</v>
      </c>
      <c r="I77">
        <f>-0.020227*Table3[[#This Row],[Diabetes]]+0.0012406*Table3[[#This Row],[Dementia Fatalities]]+0.80241*Table3[[#This Row],[J&amp;J Close lagged by 1]]+1.6205*Table3[[#This Row],[Obesity Adult Rate of 100]]-36.025</f>
        <v>59.904163999999987</v>
      </c>
      <c r="K77" s="7"/>
      <c r="L77" s="52"/>
      <c r="O77" s="13"/>
    </row>
    <row r="78" spans="2:15" x14ac:dyDescent="0.2">
      <c r="B78" s="21">
        <v>41000</v>
      </c>
      <c r="C78" s="17">
        <v>65.099999999999994</v>
      </c>
      <c r="D78" s="19">
        <v>1777</v>
      </c>
      <c r="E78" s="19">
        <v>18617</v>
      </c>
      <c r="F78" s="15">
        <v>65.959999999999994</v>
      </c>
      <c r="G78" s="47">
        <v>34.9</v>
      </c>
      <c r="H78" s="41">
        <v>120903</v>
      </c>
      <c r="I78">
        <f>-0.020227*Table3[[#This Row],[Diabetes]]+0.0012406*Table3[[#This Row],[Dementia Fatalities]]+0.80241*Table3[[#This Row],[J&amp;J Close lagged by 1]]+1.6205*Table3[[#This Row],[Obesity Adult Rate of 100]]-36.025</f>
        <v>60.610284799999995</v>
      </c>
      <c r="K78" s="7"/>
      <c r="L78" s="52"/>
      <c r="O78" s="13"/>
    </row>
    <row r="79" spans="2:15" x14ac:dyDescent="0.2">
      <c r="B79" s="20">
        <v>41030</v>
      </c>
      <c r="C79" s="16">
        <v>62.43</v>
      </c>
      <c r="D79" s="18">
        <v>1777</v>
      </c>
      <c r="E79" s="18">
        <v>18617</v>
      </c>
      <c r="F79" s="14">
        <v>65.099999999999994</v>
      </c>
      <c r="G79" s="46">
        <v>34.9</v>
      </c>
      <c r="H79" s="39">
        <v>145303</v>
      </c>
      <c r="I79">
        <f>-0.020227*Table3[[#This Row],[Diabetes]]+0.0012406*Table3[[#This Row],[Dementia Fatalities]]+0.80241*Table3[[#This Row],[J&amp;J Close lagged by 1]]+1.6205*Table3[[#This Row],[Obesity Adult Rate of 100]]-36.025</f>
        <v>59.920212199999987</v>
      </c>
      <c r="K79" s="7"/>
      <c r="L79" s="52"/>
      <c r="O79" s="13"/>
    </row>
    <row r="80" spans="2:15" x14ac:dyDescent="0.2">
      <c r="B80" s="21">
        <v>41061</v>
      </c>
      <c r="C80" s="17">
        <v>67.56</v>
      </c>
      <c r="D80" s="19">
        <v>1777</v>
      </c>
      <c r="E80" s="19">
        <v>18617</v>
      </c>
      <c r="F80" s="15">
        <v>62.43</v>
      </c>
      <c r="G80" s="47">
        <v>34.9</v>
      </c>
      <c r="H80" s="41">
        <v>137480</v>
      </c>
      <c r="I80">
        <f>-0.020227*Table3[[#This Row],[Diabetes]]+0.0012406*Table3[[#This Row],[Dementia Fatalities]]+0.80241*Table3[[#This Row],[J&amp;J Close lagged by 1]]+1.6205*Table3[[#This Row],[Obesity Adult Rate of 100]]-36.025</f>
        <v>57.777777499999992</v>
      </c>
      <c r="K80" s="7"/>
      <c r="L80" s="52"/>
      <c r="O80" s="13"/>
    </row>
    <row r="81" spans="2:15" x14ac:dyDescent="0.2">
      <c r="B81" s="20">
        <v>41091</v>
      </c>
      <c r="C81" s="16">
        <v>69.22</v>
      </c>
      <c r="D81" s="18">
        <v>1777</v>
      </c>
      <c r="E81" s="18">
        <v>18617</v>
      </c>
      <c r="F81" s="14">
        <v>67.56</v>
      </c>
      <c r="G81" s="46">
        <v>34.9</v>
      </c>
      <c r="H81" s="42">
        <v>132018</v>
      </c>
      <c r="I81">
        <f>-0.020227*Table3[[#This Row],[Diabetes]]+0.0012406*Table3[[#This Row],[Dementia Fatalities]]+0.80241*Table3[[#This Row],[J&amp;J Close lagged by 1]]+1.6205*Table3[[#This Row],[Obesity Adult Rate of 100]]-36.025</f>
        <v>61.89414080000001</v>
      </c>
      <c r="K81" s="7"/>
      <c r="L81" s="52"/>
      <c r="O81" s="13"/>
    </row>
    <row r="82" spans="2:15" x14ac:dyDescent="0.2">
      <c r="B82" s="21">
        <v>41122</v>
      </c>
      <c r="C82" s="17">
        <v>67.430000000000007</v>
      </c>
      <c r="D82" s="19">
        <v>1777</v>
      </c>
      <c r="E82" s="19">
        <v>18617</v>
      </c>
      <c r="F82" s="15">
        <v>69.22</v>
      </c>
      <c r="G82" s="47">
        <v>34.9</v>
      </c>
      <c r="H82" s="41">
        <v>141798</v>
      </c>
      <c r="I82">
        <f>-0.020227*Table3[[#This Row],[Diabetes]]+0.0012406*Table3[[#This Row],[Dementia Fatalities]]+0.80241*Table3[[#This Row],[J&amp;J Close lagged by 1]]+1.6205*Table3[[#This Row],[Obesity Adult Rate of 100]]-36.025</f>
        <v>63.226141399999996</v>
      </c>
      <c r="K82" s="7"/>
      <c r="L82" s="52"/>
      <c r="O82" s="13"/>
    </row>
    <row r="83" spans="2:15" x14ac:dyDescent="0.2">
      <c r="B83" s="20">
        <v>41153</v>
      </c>
      <c r="C83" s="16">
        <v>68.91</v>
      </c>
      <c r="D83" s="18">
        <v>1777</v>
      </c>
      <c r="E83" s="18">
        <v>18617</v>
      </c>
      <c r="F83" s="14">
        <v>67.430000000000007</v>
      </c>
      <c r="G83" s="46">
        <v>34.9</v>
      </c>
      <c r="H83" s="42">
        <v>138689</v>
      </c>
      <c r="I83">
        <f>-0.020227*Table3[[#This Row],[Diabetes]]+0.0012406*Table3[[#This Row],[Dementia Fatalities]]+0.80241*Table3[[#This Row],[J&amp;J Close lagged by 1]]+1.6205*Table3[[#This Row],[Obesity Adult Rate of 100]]-36.025</f>
        <v>61.789827500000008</v>
      </c>
      <c r="K83" s="7"/>
      <c r="L83" s="52"/>
      <c r="O83" s="13"/>
    </row>
    <row r="84" spans="2:15" x14ac:dyDescent="0.2">
      <c r="B84" s="21">
        <v>41183</v>
      </c>
      <c r="C84" s="17">
        <v>70.819999999999993</v>
      </c>
      <c r="D84" s="19">
        <v>1777</v>
      </c>
      <c r="E84" s="19">
        <v>18617</v>
      </c>
      <c r="F84" s="15">
        <v>68.91</v>
      </c>
      <c r="G84" s="47">
        <v>34.9</v>
      </c>
      <c r="H84" s="41">
        <v>147221</v>
      </c>
      <c r="I84">
        <f>-0.020227*Table3[[#This Row],[Diabetes]]+0.0012406*Table3[[#This Row],[Dementia Fatalities]]+0.80241*Table3[[#This Row],[J&amp;J Close lagged by 1]]+1.6205*Table3[[#This Row],[Obesity Adult Rate of 100]]-36.025</f>
        <v>62.977394299999993</v>
      </c>
      <c r="K84" s="7"/>
      <c r="L84" s="52"/>
      <c r="O84" s="13"/>
    </row>
    <row r="85" spans="2:15" x14ac:dyDescent="0.2">
      <c r="B85" s="20">
        <v>41214</v>
      </c>
      <c r="C85" s="16">
        <v>69.73</v>
      </c>
      <c r="D85" s="18">
        <v>1777</v>
      </c>
      <c r="E85" s="18">
        <v>18617</v>
      </c>
      <c r="F85" s="14">
        <v>70.819999999999993</v>
      </c>
      <c r="G85" s="46">
        <v>34.9</v>
      </c>
      <c r="H85" s="42">
        <v>135812</v>
      </c>
      <c r="I85">
        <f>-0.020227*Table3[[#This Row],[Diabetes]]+0.0012406*Table3[[#This Row],[Dementia Fatalities]]+0.80241*Table3[[#This Row],[J&amp;J Close lagged by 1]]+1.6205*Table3[[#This Row],[Obesity Adult Rate of 100]]-36.025</f>
        <v>64.509997399999975</v>
      </c>
      <c r="K85" s="7"/>
      <c r="L85" s="52"/>
      <c r="O85" s="13"/>
    </row>
    <row r="86" spans="2:15" x14ac:dyDescent="0.2">
      <c r="B86" s="21">
        <v>41244</v>
      </c>
      <c r="C86" s="17">
        <v>70.099999999999994</v>
      </c>
      <c r="D86" s="19">
        <v>1777</v>
      </c>
      <c r="E86" s="19">
        <v>18617</v>
      </c>
      <c r="F86" s="15">
        <v>69.73</v>
      </c>
      <c r="G86" s="47">
        <v>34.9</v>
      </c>
      <c r="H86" s="40">
        <v>139986</v>
      </c>
      <c r="I86">
        <f>-0.020227*Table3[[#This Row],[Diabetes]]+0.0012406*Table3[[#This Row],[Dementia Fatalities]]+0.80241*Table3[[#This Row],[J&amp;J Close lagged by 1]]+1.6205*Table3[[#This Row],[Obesity Adult Rate of 100]]-36.025</f>
        <v>63.635370500000001</v>
      </c>
      <c r="K86" s="7"/>
      <c r="L86" s="52"/>
      <c r="O86" s="13"/>
    </row>
    <row r="87" spans="2:15" x14ac:dyDescent="0.2">
      <c r="B87" s="20">
        <v>41275</v>
      </c>
      <c r="C87" s="16">
        <v>73.92</v>
      </c>
      <c r="D87" s="18">
        <v>1848</v>
      </c>
      <c r="E87" s="18">
        <v>19520</v>
      </c>
      <c r="F87" s="14">
        <v>70.099999999999994</v>
      </c>
      <c r="G87" s="46">
        <v>37.700000000000003</v>
      </c>
      <c r="H87" s="42">
        <v>113869</v>
      </c>
      <c r="I87">
        <f>-0.020227*Table3[[#This Row],[Diabetes]]+0.0012406*Table3[[#This Row],[Dementia Fatalities]]+0.80241*Table3[[#This Row],[J&amp;J Close lagged by 1]]+1.6205*Table3[[#This Row],[Obesity Adult Rate of 100]]-36.025</f>
        <v>68.153807</v>
      </c>
      <c r="K87" s="7"/>
      <c r="L87" s="52"/>
      <c r="O87" s="13"/>
    </row>
    <row r="88" spans="2:15" x14ac:dyDescent="0.2">
      <c r="B88" s="21">
        <v>41306</v>
      </c>
      <c r="C88" s="17">
        <v>76.11</v>
      </c>
      <c r="D88" s="19">
        <v>1848</v>
      </c>
      <c r="E88" s="19">
        <v>19520</v>
      </c>
      <c r="F88" s="15">
        <v>73.92</v>
      </c>
      <c r="G88" s="47">
        <v>37.700000000000003</v>
      </c>
      <c r="H88" s="41">
        <v>108691</v>
      </c>
      <c r="I88">
        <f>-0.020227*Table3[[#This Row],[Diabetes]]+0.0012406*Table3[[#This Row],[Dementia Fatalities]]+0.80241*Table3[[#This Row],[J&amp;J Close lagged by 1]]+1.6205*Table3[[#This Row],[Obesity Adult Rate of 100]]-36.025</f>
        <v>71.219013200000006</v>
      </c>
      <c r="K88" s="7"/>
      <c r="L88" s="52"/>
      <c r="O88" s="13"/>
    </row>
    <row r="89" spans="2:15" x14ac:dyDescent="0.2">
      <c r="B89" s="20">
        <v>41334</v>
      </c>
      <c r="C89" s="16">
        <v>81.53</v>
      </c>
      <c r="D89" s="18">
        <v>1848</v>
      </c>
      <c r="E89" s="18">
        <v>19520</v>
      </c>
      <c r="F89" s="14">
        <v>76.11</v>
      </c>
      <c r="G89" s="46">
        <v>37.700000000000003</v>
      </c>
      <c r="H89" s="42">
        <v>126013</v>
      </c>
      <c r="I89">
        <f>-0.020227*Table3[[#This Row],[Diabetes]]+0.0012406*Table3[[#This Row],[Dementia Fatalities]]+0.80241*Table3[[#This Row],[J&amp;J Close lagged by 1]]+1.6205*Table3[[#This Row],[Obesity Adult Rate of 100]]-36.025</f>
        <v>72.976291099999997</v>
      </c>
      <c r="K89" s="7"/>
      <c r="L89" s="52"/>
      <c r="O89" s="13"/>
    </row>
    <row r="90" spans="2:15" x14ac:dyDescent="0.2">
      <c r="B90" s="21">
        <v>41365</v>
      </c>
      <c r="C90" s="17">
        <v>85.23</v>
      </c>
      <c r="D90" s="19">
        <v>1848</v>
      </c>
      <c r="E90" s="19">
        <v>19520</v>
      </c>
      <c r="F90" s="15">
        <v>81.53</v>
      </c>
      <c r="G90" s="47">
        <v>37.700000000000003</v>
      </c>
      <c r="H90" s="40">
        <v>130749</v>
      </c>
      <c r="I90">
        <f>-0.020227*Table3[[#This Row],[Diabetes]]+0.0012406*Table3[[#This Row],[Dementia Fatalities]]+0.80241*Table3[[#This Row],[J&amp;J Close lagged by 1]]+1.6205*Table3[[#This Row],[Obesity Adult Rate of 100]]-36.025</f>
        <v>77.325353299999989</v>
      </c>
      <c r="K90" s="7"/>
      <c r="L90" s="52"/>
      <c r="O90" s="13"/>
    </row>
    <row r="91" spans="2:15" x14ac:dyDescent="0.2">
      <c r="B91" s="20">
        <v>41395</v>
      </c>
      <c r="C91" s="16">
        <v>84.18</v>
      </c>
      <c r="D91" s="18">
        <v>1848</v>
      </c>
      <c r="E91" s="18">
        <v>19520</v>
      </c>
      <c r="F91" s="14">
        <v>85.23</v>
      </c>
      <c r="G91" s="46">
        <v>37.700000000000003</v>
      </c>
      <c r="H91" s="42">
        <v>136085</v>
      </c>
      <c r="I91">
        <f>-0.020227*Table3[[#This Row],[Diabetes]]+0.0012406*Table3[[#This Row],[Dementia Fatalities]]+0.80241*Table3[[#This Row],[J&amp;J Close lagged by 1]]+1.6205*Table3[[#This Row],[Obesity Adult Rate of 100]]-36.025</f>
        <v>80.294270299999994</v>
      </c>
      <c r="K91" s="7"/>
      <c r="L91" s="52"/>
      <c r="O91" s="13"/>
    </row>
    <row r="92" spans="2:15" x14ac:dyDescent="0.2">
      <c r="B92" s="21">
        <v>41426</v>
      </c>
      <c r="C92" s="17">
        <v>85.86</v>
      </c>
      <c r="D92" s="19">
        <v>1848</v>
      </c>
      <c r="E92" s="19">
        <v>19520</v>
      </c>
      <c r="F92" s="15">
        <v>84.18</v>
      </c>
      <c r="G92" s="47">
        <v>37.700000000000003</v>
      </c>
      <c r="H92" s="41">
        <v>136404</v>
      </c>
      <c r="I92">
        <f>-0.020227*Table3[[#This Row],[Diabetes]]+0.0012406*Table3[[#This Row],[Dementia Fatalities]]+0.80241*Table3[[#This Row],[J&amp;J Close lagged by 1]]+1.6205*Table3[[#This Row],[Obesity Adult Rate of 100]]-36.025</f>
        <v>79.451739800000013</v>
      </c>
      <c r="K92" s="7"/>
      <c r="L92" s="52"/>
      <c r="O92" s="13"/>
    </row>
    <row r="93" spans="2:15" x14ac:dyDescent="0.2">
      <c r="B93" s="20">
        <v>41456</v>
      </c>
      <c r="C93" s="16">
        <v>93.5</v>
      </c>
      <c r="D93" s="18">
        <v>1848</v>
      </c>
      <c r="E93" s="18">
        <v>19520</v>
      </c>
      <c r="F93" s="14">
        <v>85.86</v>
      </c>
      <c r="G93" s="46">
        <v>37.700000000000003</v>
      </c>
      <c r="H93" s="42">
        <v>133793</v>
      </c>
      <c r="I93">
        <f>-0.020227*Table3[[#This Row],[Diabetes]]+0.0012406*Table3[[#This Row],[Dementia Fatalities]]+0.80241*Table3[[#This Row],[J&amp;J Close lagged by 1]]+1.6205*Table3[[#This Row],[Obesity Adult Rate of 100]]-36.025</f>
        <v>80.799788599999999</v>
      </c>
      <c r="K93" s="7"/>
      <c r="L93" s="52"/>
      <c r="O93" s="13"/>
    </row>
    <row r="94" spans="2:15" x14ac:dyDescent="0.2">
      <c r="B94" s="21">
        <v>41487</v>
      </c>
      <c r="C94" s="17">
        <v>86.41</v>
      </c>
      <c r="D94" s="19">
        <v>1848</v>
      </c>
      <c r="E94" s="19">
        <v>19520</v>
      </c>
      <c r="F94" s="15">
        <v>93.5</v>
      </c>
      <c r="G94" s="47">
        <v>37.700000000000003</v>
      </c>
      <c r="H94" s="40">
        <v>137460</v>
      </c>
      <c r="I94">
        <f>-0.020227*Table3[[#This Row],[Diabetes]]+0.0012406*Table3[[#This Row],[Dementia Fatalities]]+0.80241*Table3[[#This Row],[J&amp;J Close lagged by 1]]+1.6205*Table3[[#This Row],[Obesity Adult Rate of 100]]-36.025</f>
        <v>86.930201000000011</v>
      </c>
      <c r="K94" s="7"/>
      <c r="L94" s="52"/>
      <c r="O94" s="13"/>
    </row>
    <row r="95" spans="2:15" x14ac:dyDescent="0.2">
      <c r="B95" s="20">
        <v>41518</v>
      </c>
      <c r="C95" s="16">
        <v>86.69</v>
      </c>
      <c r="D95" s="18">
        <v>1848</v>
      </c>
      <c r="E95" s="18">
        <v>19520</v>
      </c>
      <c r="F95" s="14">
        <v>86.41</v>
      </c>
      <c r="G95" s="46">
        <v>37.700000000000003</v>
      </c>
      <c r="H95" s="39">
        <v>131935</v>
      </c>
      <c r="I95">
        <f>-0.020227*Table3[[#This Row],[Diabetes]]+0.0012406*Table3[[#This Row],[Dementia Fatalities]]+0.80241*Table3[[#This Row],[J&amp;J Close lagged by 1]]+1.6205*Table3[[#This Row],[Obesity Adult Rate of 100]]-36.025</f>
        <v>81.241114100000004</v>
      </c>
      <c r="K95" s="7"/>
      <c r="L95" s="52"/>
      <c r="O95" s="13"/>
    </row>
    <row r="96" spans="2:15" x14ac:dyDescent="0.2">
      <c r="B96" s="21">
        <v>41548</v>
      </c>
      <c r="C96" s="17">
        <v>92.61</v>
      </c>
      <c r="D96" s="19">
        <v>1848</v>
      </c>
      <c r="E96" s="19">
        <v>19520</v>
      </c>
      <c r="F96" s="15">
        <v>86.69</v>
      </c>
      <c r="G96" s="47">
        <v>37.700000000000003</v>
      </c>
      <c r="H96" s="40">
        <v>145528</v>
      </c>
      <c r="I96">
        <f>-0.020227*Table3[[#This Row],[Diabetes]]+0.0012406*Table3[[#This Row],[Dementia Fatalities]]+0.80241*Table3[[#This Row],[J&amp;J Close lagged by 1]]+1.6205*Table3[[#This Row],[Obesity Adult Rate of 100]]-36.025</f>
        <v>81.465788900000007</v>
      </c>
      <c r="K96" s="7"/>
      <c r="L96" s="52"/>
      <c r="O96" s="13"/>
    </row>
    <row r="97" spans="2:15" x14ac:dyDescent="0.2">
      <c r="B97" s="20">
        <v>41579</v>
      </c>
      <c r="C97" s="16">
        <v>94.66</v>
      </c>
      <c r="D97" s="18">
        <v>1848</v>
      </c>
      <c r="E97" s="18">
        <v>19520</v>
      </c>
      <c r="F97" s="14">
        <v>92.61</v>
      </c>
      <c r="G97" s="46">
        <v>37.700000000000003</v>
      </c>
      <c r="H97" s="42">
        <v>151010</v>
      </c>
      <c r="I97">
        <f>-0.020227*Table3[[#This Row],[Diabetes]]+0.0012406*Table3[[#This Row],[Dementia Fatalities]]+0.80241*Table3[[#This Row],[J&amp;J Close lagged by 1]]+1.6205*Table3[[#This Row],[Obesity Adult Rate of 100]]-36.025</f>
        <v>86.216056100000003</v>
      </c>
      <c r="K97" s="7"/>
      <c r="L97" s="52"/>
      <c r="O97" s="13"/>
    </row>
    <row r="98" spans="2:15" x14ac:dyDescent="0.2">
      <c r="B98" s="21">
        <v>41609</v>
      </c>
      <c r="C98" s="17">
        <v>91.59</v>
      </c>
      <c r="D98" s="19">
        <v>1848</v>
      </c>
      <c r="E98" s="19">
        <v>19520</v>
      </c>
      <c r="F98" s="15">
        <v>94.66</v>
      </c>
      <c r="G98" s="47">
        <v>37.700000000000003</v>
      </c>
      <c r="H98" s="40">
        <v>139479</v>
      </c>
      <c r="I98">
        <f>-0.020227*Table3[[#This Row],[Diabetes]]+0.0012406*Table3[[#This Row],[Dementia Fatalities]]+0.80241*Table3[[#This Row],[J&amp;J Close lagged by 1]]+1.6205*Table3[[#This Row],[Obesity Adult Rate of 100]]-36.025</f>
        <v>87.860996599999993</v>
      </c>
      <c r="K98" s="7"/>
      <c r="L98" s="52"/>
      <c r="O98" s="13"/>
    </row>
    <row r="99" spans="2:15" x14ac:dyDescent="0.2">
      <c r="B99" s="20">
        <v>41640</v>
      </c>
      <c r="C99" s="16">
        <v>88.47</v>
      </c>
      <c r="D99" s="18">
        <v>1823</v>
      </c>
      <c r="E99" s="18">
        <v>19979</v>
      </c>
      <c r="F99" s="14">
        <v>91.59</v>
      </c>
      <c r="G99" s="46">
        <v>37.700000000000003</v>
      </c>
      <c r="H99" s="42">
        <v>129948</v>
      </c>
      <c r="I99">
        <f>-0.020227*Table3[[#This Row],[Diabetes]]+0.0012406*Table3[[#This Row],[Dementia Fatalities]]+0.80241*Table3[[#This Row],[J&amp;J Close lagged by 1]]+1.6205*Table3[[#This Row],[Obesity Adult Rate of 100]]-36.025</f>
        <v>86.472708299999994</v>
      </c>
      <c r="K99" s="7"/>
      <c r="L99" s="52"/>
      <c r="O99" s="13"/>
    </row>
    <row r="100" spans="2:15" x14ac:dyDescent="0.2">
      <c r="B100" s="21">
        <v>41671</v>
      </c>
      <c r="C100" s="17">
        <v>92.12</v>
      </c>
      <c r="D100" s="19">
        <v>1823</v>
      </c>
      <c r="E100" s="19">
        <v>19979</v>
      </c>
      <c r="F100" s="15">
        <v>88.47</v>
      </c>
      <c r="G100" s="47">
        <v>37.700000000000003</v>
      </c>
      <c r="H100" s="40">
        <v>122053</v>
      </c>
      <c r="I100">
        <f>-0.020227*Table3[[#This Row],[Diabetes]]+0.0012406*Table3[[#This Row],[Dementia Fatalities]]+0.80241*Table3[[#This Row],[J&amp;J Close lagged by 1]]+1.6205*Table3[[#This Row],[Obesity Adult Rate of 100]]-36.025</f>
        <v>83.969189099999994</v>
      </c>
      <c r="K100" s="7"/>
      <c r="L100" s="52"/>
      <c r="O100" s="13"/>
    </row>
    <row r="101" spans="2:15" x14ac:dyDescent="0.2">
      <c r="B101" s="20">
        <v>41699</v>
      </c>
      <c r="C101" s="16">
        <v>98.23</v>
      </c>
      <c r="D101" s="18">
        <v>1823</v>
      </c>
      <c r="E101" s="18">
        <v>19979</v>
      </c>
      <c r="F101" s="14">
        <v>92.12</v>
      </c>
      <c r="G101" s="46">
        <v>37.700000000000003</v>
      </c>
      <c r="H101" s="39">
        <v>127331</v>
      </c>
      <c r="I101">
        <f>-0.020227*Table3[[#This Row],[Diabetes]]+0.0012406*Table3[[#This Row],[Dementia Fatalities]]+0.80241*Table3[[#This Row],[J&amp;J Close lagged by 1]]+1.6205*Table3[[#This Row],[Obesity Adult Rate of 100]]-36.025</f>
        <v>86.897985599999998</v>
      </c>
      <c r="K101" s="7"/>
      <c r="L101" s="52"/>
      <c r="O101" s="13"/>
    </row>
    <row r="102" spans="2:15" x14ac:dyDescent="0.2">
      <c r="B102" s="21">
        <v>41730</v>
      </c>
      <c r="C102" s="17">
        <v>101.29</v>
      </c>
      <c r="D102" s="19">
        <v>1823</v>
      </c>
      <c r="E102" s="19">
        <v>19979</v>
      </c>
      <c r="F102" s="15">
        <v>98.23</v>
      </c>
      <c r="G102" s="47">
        <v>37.700000000000003</v>
      </c>
      <c r="H102" s="40">
        <v>132330</v>
      </c>
      <c r="I102">
        <f>-0.020227*Table3[[#This Row],[Diabetes]]+0.0012406*Table3[[#This Row],[Dementia Fatalities]]+0.80241*Table3[[#This Row],[J&amp;J Close lagged by 1]]+1.6205*Table3[[#This Row],[Obesity Adult Rate of 100]]-36.025</f>
        <v>91.800710699999996</v>
      </c>
      <c r="K102" s="7"/>
      <c r="L102" s="52"/>
      <c r="O102" s="13"/>
    </row>
    <row r="103" spans="2:15" x14ac:dyDescent="0.2">
      <c r="B103" s="20">
        <v>41760</v>
      </c>
      <c r="C103" s="16">
        <v>101.46</v>
      </c>
      <c r="D103" s="18">
        <v>1823</v>
      </c>
      <c r="E103" s="18">
        <v>19979</v>
      </c>
      <c r="F103" s="14">
        <v>101.29</v>
      </c>
      <c r="G103" s="46">
        <v>37.700000000000003</v>
      </c>
      <c r="H103" s="39">
        <v>141117</v>
      </c>
      <c r="I103">
        <f>-0.020227*Table3[[#This Row],[Diabetes]]+0.0012406*Table3[[#This Row],[Dementia Fatalities]]+0.80241*Table3[[#This Row],[J&amp;J Close lagged by 1]]+1.6205*Table3[[#This Row],[Obesity Adult Rate of 100]]-36.025</f>
        <v>94.256085299999995</v>
      </c>
      <c r="K103" s="7"/>
      <c r="L103" s="52"/>
      <c r="O103" s="13"/>
    </row>
    <row r="104" spans="2:15" x14ac:dyDescent="0.2">
      <c r="B104" s="21">
        <v>41791</v>
      </c>
      <c r="C104" s="17">
        <v>104.62</v>
      </c>
      <c r="D104" s="19">
        <v>1823</v>
      </c>
      <c r="E104" s="19">
        <v>19979</v>
      </c>
      <c r="F104" s="15">
        <v>101.46</v>
      </c>
      <c r="G104" s="47">
        <v>37.700000000000003</v>
      </c>
      <c r="H104" s="41">
        <v>134636</v>
      </c>
      <c r="I104">
        <f>-0.020227*Table3[[#This Row],[Diabetes]]+0.0012406*Table3[[#This Row],[Dementia Fatalities]]+0.80241*Table3[[#This Row],[J&amp;J Close lagged by 1]]+1.6205*Table3[[#This Row],[Obesity Adult Rate of 100]]-36.025</f>
        <v>94.392494999999968</v>
      </c>
      <c r="K104" s="7"/>
      <c r="L104" s="52"/>
      <c r="O104" s="13"/>
    </row>
    <row r="105" spans="2:15" x14ac:dyDescent="0.2">
      <c r="B105" s="20">
        <v>41821</v>
      </c>
      <c r="C105" s="16">
        <v>100.09</v>
      </c>
      <c r="D105" s="18">
        <v>1823</v>
      </c>
      <c r="E105" s="18">
        <v>19979</v>
      </c>
      <c r="F105" s="14">
        <v>104.62</v>
      </c>
      <c r="G105" s="46">
        <v>37.700000000000003</v>
      </c>
      <c r="H105" s="39">
        <v>129001</v>
      </c>
      <c r="I105">
        <f>-0.020227*Table3[[#This Row],[Diabetes]]+0.0012406*Table3[[#This Row],[Dementia Fatalities]]+0.80241*Table3[[#This Row],[J&amp;J Close lagged by 1]]+1.6205*Table3[[#This Row],[Obesity Adult Rate of 100]]-36.025</f>
        <v>96.928110599999997</v>
      </c>
      <c r="K105" s="7"/>
      <c r="L105" s="52"/>
      <c r="O105" s="13"/>
    </row>
    <row r="106" spans="2:15" x14ac:dyDescent="0.2">
      <c r="B106" s="21">
        <v>41852</v>
      </c>
      <c r="C106" s="17">
        <v>103.73</v>
      </c>
      <c r="D106" s="19">
        <v>1823</v>
      </c>
      <c r="E106" s="19">
        <v>19979</v>
      </c>
      <c r="F106" s="15">
        <v>100.09</v>
      </c>
      <c r="G106" s="47">
        <v>37.700000000000003</v>
      </c>
      <c r="H106" s="41">
        <v>147014</v>
      </c>
      <c r="I106">
        <f>-0.020227*Table3[[#This Row],[Diabetes]]+0.0012406*Table3[[#This Row],[Dementia Fatalities]]+0.80241*Table3[[#This Row],[J&amp;J Close lagged by 1]]+1.6205*Table3[[#This Row],[Obesity Adult Rate of 100]]-36.025</f>
        <v>93.293193299999984</v>
      </c>
      <c r="K106" s="7"/>
      <c r="L106" s="52"/>
      <c r="O106" s="13"/>
    </row>
    <row r="107" spans="2:15" x14ac:dyDescent="0.2">
      <c r="B107" s="20">
        <v>41883</v>
      </c>
      <c r="C107" s="16">
        <v>106.59</v>
      </c>
      <c r="D107" s="18">
        <v>1823</v>
      </c>
      <c r="E107" s="18">
        <v>19979</v>
      </c>
      <c r="F107" s="14">
        <v>103.73</v>
      </c>
      <c r="G107" s="46">
        <v>37.700000000000003</v>
      </c>
      <c r="H107" s="42">
        <v>147449</v>
      </c>
      <c r="I107">
        <f>-0.020227*Table3[[#This Row],[Diabetes]]+0.0012406*Table3[[#This Row],[Dementia Fatalities]]+0.80241*Table3[[#This Row],[J&amp;J Close lagged by 1]]+1.6205*Table3[[#This Row],[Obesity Adult Rate of 100]]-36.025</f>
        <v>96.213965699999989</v>
      </c>
      <c r="K107" s="7"/>
      <c r="L107" s="52"/>
      <c r="O107" s="13"/>
    </row>
    <row r="108" spans="2:15" x14ac:dyDescent="0.2">
      <c r="B108" s="21">
        <v>41913</v>
      </c>
      <c r="C108" s="17">
        <v>107.78</v>
      </c>
      <c r="D108" s="19">
        <v>1823</v>
      </c>
      <c r="E108" s="19">
        <v>19979</v>
      </c>
      <c r="F108" s="15">
        <v>106.59</v>
      </c>
      <c r="G108" s="47">
        <v>37.700000000000003</v>
      </c>
      <c r="H108" s="41">
        <v>155099</v>
      </c>
      <c r="I108">
        <f>-0.020227*Table3[[#This Row],[Diabetes]]+0.0012406*Table3[[#This Row],[Dementia Fatalities]]+0.80241*Table3[[#This Row],[J&amp;J Close lagged by 1]]+1.6205*Table3[[#This Row],[Obesity Adult Rate of 100]]-36.025</f>
        <v>98.508858299999986</v>
      </c>
      <c r="K108" s="7"/>
      <c r="L108" s="52"/>
      <c r="O108" s="13"/>
    </row>
    <row r="109" spans="2:15" x14ac:dyDescent="0.2">
      <c r="B109" s="20">
        <v>41944</v>
      </c>
      <c r="C109" s="16">
        <v>108.25</v>
      </c>
      <c r="D109" s="18">
        <v>1823</v>
      </c>
      <c r="E109" s="18">
        <v>19979</v>
      </c>
      <c r="F109" s="14">
        <v>107.78</v>
      </c>
      <c r="G109" s="46">
        <v>37.700000000000003</v>
      </c>
      <c r="H109" s="39">
        <v>133030</v>
      </c>
      <c r="I109">
        <f>-0.020227*Table3[[#This Row],[Diabetes]]+0.0012406*Table3[[#This Row],[Dementia Fatalities]]+0.80241*Table3[[#This Row],[J&amp;J Close lagged by 1]]+1.6205*Table3[[#This Row],[Obesity Adult Rate of 100]]-36.025</f>
        <v>99.463726199999996</v>
      </c>
      <c r="K109" s="7"/>
      <c r="L109" s="52"/>
      <c r="O109" s="13"/>
    </row>
    <row r="110" spans="2:15" x14ac:dyDescent="0.2">
      <c r="B110" s="21">
        <v>41974</v>
      </c>
      <c r="C110" s="17">
        <v>104.57</v>
      </c>
      <c r="D110" s="19">
        <v>1823</v>
      </c>
      <c r="E110" s="19">
        <v>19979</v>
      </c>
      <c r="F110" s="15">
        <v>108.25</v>
      </c>
      <c r="G110" s="47">
        <v>37.700000000000003</v>
      </c>
      <c r="H110" s="41">
        <v>148718</v>
      </c>
      <c r="I110">
        <f>-0.020227*Table3[[#This Row],[Diabetes]]+0.0012406*Table3[[#This Row],[Dementia Fatalities]]+0.80241*Table3[[#This Row],[J&amp;J Close lagged by 1]]+1.6205*Table3[[#This Row],[Obesity Adult Rate of 100]]-36.025</f>
        <v>99.840858899999972</v>
      </c>
      <c r="K110" s="7"/>
      <c r="L110" s="52"/>
      <c r="O110" s="13"/>
    </row>
    <row r="111" spans="2:15" x14ac:dyDescent="0.2">
      <c r="B111" s="20">
        <v>42005</v>
      </c>
      <c r="C111" s="16">
        <v>100.14</v>
      </c>
      <c r="D111" s="18">
        <v>1930</v>
      </c>
      <c r="E111" s="18">
        <v>20494</v>
      </c>
      <c r="F111" s="14">
        <v>104.57</v>
      </c>
      <c r="G111" s="46">
        <v>39.6</v>
      </c>
      <c r="H111" s="42">
        <v>140743</v>
      </c>
      <c r="I111">
        <f>-0.020227*Table3[[#This Row],[Diabetes]]+0.0012406*Table3[[#This Row],[Dementia Fatalities]]+0.80241*Table3[[#This Row],[J&amp;J Close lagged by 1]]+1.6205*Table3[[#This Row],[Obesity Adult Rate of 100]]-36.025</f>
        <v>98.441560099999975</v>
      </c>
      <c r="K111" s="7"/>
      <c r="L111" s="52"/>
      <c r="O111" s="13"/>
    </row>
    <row r="112" spans="2:15" x14ac:dyDescent="0.2">
      <c r="B112" s="21">
        <v>42036</v>
      </c>
      <c r="C112" s="17">
        <v>102.51</v>
      </c>
      <c r="D112" s="19">
        <v>1930</v>
      </c>
      <c r="E112" s="19">
        <v>20494</v>
      </c>
      <c r="F112" s="15">
        <v>100.14</v>
      </c>
      <c r="G112" s="47">
        <v>39.6</v>
      </c>
      <c r="H112" s="41">
        <v>130424</v>
      </c>
      <c r="I112">
        <f>-0.020227*Table3[[#This Row],[Diabetes]]+0.0012406*Table3[[#This Row],[Dementia Fatalities]]+0.80241*Table3[[#This Row],[J&amp;J Close lagged by 1]]+1.6205*Table3[[#This Row],[Obesity Adult Rate of 100]]-36.025</f>
        <v>94.886883799999993</v>
      </c>
      <c r="K112" s="7"/>
      <c r="L112" s="52"/>
      <c r="O112" s="13"/>
    </row>
    <row r="113" spans="2:15" x14ac:dyDescent="0.2">
      <c r="B113" s="20">
        <v>42064</v>
      </c>
      <c r="C113" s="16">
        <v>100.6</v>
      </c>
      <c r="D113" s="18">
        <v>1930</v>
      </c>
      <c r="E113" s="18">
        <v>20494</v>
      </c>
      <c r="F113" s="14">
        <v>102.51</v>
      </c>
      <c r="G113" s="46">
        <v>39.6</v>
      </c>
      <c r="H113" s="39">
        <v>141888</v>
      </c>
      <c r="I113">
        <f>-0.020227*Table3[[#This Row],[Diabetes]]+0.0012406*Table3[[#This Row],[Dementia Fatalities]]+0.80241*Table3[[#This Row],[J&amp;J Close lagged by 1]]+1.6205*Table3[[#This Row],[Obesity Adult Rate of 100]]-36.025</f>
        <v>96.788595500000014</v>
      </c>
      <c r="K113" s="7"/>
      <c r="L113" s="52"/>
      <c r="O113" s="13"/>
    </row>
    <row r="114" spans="2:15" x14ac:dyDescent="0.2">
      <c r="B114" s="21">
        <v>42095</v>
      </c>
      <c r="C114" s="17">
        <v>99.2</v>
      </c>
      <c r="D114" s="19">
        <v>1930</v>
      </c>
      <c r="E114" s="19">
        <v>20494</v>
      </c>
      <c r="F114" s="15">
        <v>100.6</v>
      </c>
      <c r="G114" s="47">
        <v>39.6</v>
      </c>
      <c r="H114" s="41">
        <v>141133</v>
      </c>
      <c r="I114">
        <f>-0.020227*Table3[[#This Row],[Diabetes]]+0.0012406*Table3[[#This Row],[Dementia Fatalities]]+0.80241*Table3[[#This Row],[J&amp;J Close lagged by 1]]+1.6205*Table3[[#This Row],[Obesity Adult Rate of 100]]-36.025</f>
        <v>95.255992399999997</v>
      </c>
      <c r="K114" s="7"/>
      <c r="L114" s="52"/>
      <c r="O114" s="13"/>
    </row>
    <row r="115" spans="2:15" x14ac:dyDescent="0.2">
      <c r="B115" s="20">
        <v>42125</v>
      </c>
      <c r="C115" s="16">
        <v>100.14</v>
      </c>
      <c r="D115" s="18">
        <v>1930</v>
      </c>
      <c r="E115" s="18">
        <v>20494</v>
      </c>
      <c r="F115" s="14">
        <v>99.2</v>
      </c>
      <c r="G115" s="46">
        <v>39.6</v>
      </c>
      <c r="H115" s="42">
        <v>142138</v>
      </c>
      <c r="I115">
        <f>-0.020227*Table3[[#This Row],[Diabetes]]+0.0012406*Table3[[#This Row],[Dementia Fatalities]]+0.80241*Table3[[#This Row],[J&amp;J Close lagged by 1]]+1.6205*Table3[[#This Row],[Obesity Adult Rate of 100]]-36.025</f>
        <v>94.132618399999984</v>
      </c>
      <c r="K115" s="7"/>
      <c r="L115" s="52"/>
      <c r="O115" s="13"/>
    </row>
    <row r="116" spans="2:15" x14ac:dyDescent="0.2">
      <c r="B116" s="21">
        <v>42156</v>
      </c>
      <c r="C116" s="17">
        <v>97.46</v>
      </c>
      <c r="D116" s="19">
        <v>1930</v>
      </c>
      <c r="E116" s="19">
        <v>20494</v>
      </c>
      <c r="F116" s="15">
        <v>100.14</v>
      </c>
      <c r="G116" s="47">
        <v>39.6</v>
      </c>
      <c r="H116" s="41">
        <v>141482</v>
      </c>
      <c r="I116">
        <f>-0.020227*Table3[[#This Row],[Diabetes]]+0.0012406*Table3[[#This Row],[Dementia Fatalities]]+0.80241*Table3[[#This Row],[J&amp;J Close lagged by 1]]+1.6205*Table3[[#This Row],[Obesity Adult Rate of 100]]-36.025</f>
        <v>94.886883799999993</v>
      </c>
      <c r="K116" s="7"/>
      <c r="L116" s="52"/>
      <c r="O116" s="13"/>
    </row>
    <row r="117" spans="2:15" x14ac:dyDescent="0.2">
      <c r="B117" s="20">
        <v>42186</v>
      </c>
      <c r="C117" s="16">
        <v>100.21</v>
      </c>
      <c r="D117" s="18">
        <v>1930</v>
      </c>
      <c r="E117" s="18">
        <v>20494</v>
      </c>
      <c r="F117" s="14">
        <v>97.46</v>
      </c>
      <c r="G117" s="46">
        <v>39.6</v>
      </c>
      <c r="H117" s="42">
        <v>148663</v>
      </c>
      <c r="I117">
        <f>-0.020227*Table3[[#This Row],[Diabetes]]+0.0012406*Table3[[#This Row],[Dementia Fatalities]]+0.80241*Table3[[#This Row],[J&amp;J Close lagged by 1]]+1.6205*Table3[[#This Row],[Obesity Adult Rate of 100]]-36.025</f>
        <v>92.736424999999997</v>
      </c>
      <c r="K117" s="7"/>
      <c r="L117" s="52"/>
      <c r="O117" s="13"/>
    </row>
    <row r="118" spans="2:15" x14ac:dyDescent="0.2">
      <c r="B118" s="21">
        <v>42217</v>
      </c>
      <c r="C118" s="17">
        <v>93.98</v>
      </c>
      <c r="D118" s="19">
        <v>1930</v>
      </c>
      <c r="E118" s="19">
        <v>20494</v>
      </c>
      <c r="F118" s="15">
        <v>100.21</v>
      </c>
      <c r="G118" s="47">
        <v>39.6</v>
      </c>
      <c r="H118" s="41">
        <v>148962</v>
      </c>
      <c r="I118">
        <f>-0.020227*Table3[[#This Row],[Diabetes]]+0.0012406*Table3[[#This Row],[Dementia Fatalities]]+0.80241*Table3[[#This Row],[J&amp;J Close lagged by 1]]+1.6205*Table3[[#This Row],[Obesity Adult Rate of 100]]-36.025</f>
        <v>94.943052499999993</v>
      </c>
      <c r="K118" s="7"/>
      <c r="L118" s="52"/>
      <c r="O118" s="13"/>
    </row>
    <row r="119" spans="2:15" x14ac:dyDescent="0.2">
      <c r="B119" s="20">
        <v>42248</v>
      </c>
      <c r="C119" s="16">
        <v>93.35</v>
      </c>
      <c r="D119" s="18">
        <v>1930</v>
      </c>
      <c r="E119" s="18">
        <v>20494</v>
      </c>
      <c r="F119" s="14">
        <v>93.98</v>
      </c>
      <c r="G119" s="46">
        <v>39.6</v>
      </c>
      <c r="H119" s="42">
        <v>141727</v>
      </c>
      <c r="I119">
        <f>-0.020227*Table3[[#This Row],[Diabetes]]+0.0012406*Table3[[#This Row],[Dementia Fatalities]]+0.80241*Table3[[#This Row],[J&amp;J Close lagged by 1]]+1.6205*Table3[[#This Row],[Obesity Adult Rate of 100]]-36.025</f>
        <v>89.944038200000023</v>
      </c>
      <c r="K119" s="7"/>
      <c r="L119" s="52"/>
      <c r="O119" s="13"/>
    </row>
    <row r="120" spans="2:15" x14ac:dyDescent="0.2">
      <c r="B120" s="21">
        <v>42278</v>
      </c>
      <c r="C120" s="17">
        <v>101.03</v>
      </c>
      <c r="D120" s="19">
        <v>1930</v>
      </c>
      <c r="E120" s="19">
        <v>20494</v>
      </c>
      <c r="F120" s="15">
        <v>93.35</v>
      </c>
      <c r="G120" s="47">
        <v>39.6</v>
      </c>
      <c r="H120" s="41">
        <v>159505</v>
      </c>
      <c r="I120">
        <f>-0.020227*Table3[[#This Row],[Diabetes]]+0.0012406*Table3[[#This Row],[Dementia Fatalities]]+0.80241*Table3[[#This Row],[J&amp;J Close lagged by 1]]+1.6205*Table3[[#This Row],[Obesity Adult Rate of 100]]-36.025</f>
        <v>89.438519900000017</v>
      </c>
      <c r="K120" s="7"/>
      <c r="L120" s="52"/>
      <c r="O120" s="13"/>
    </row>
    <row r="121" spans="2:15" x14ac:dyDescent="0.2">
      <c r="B121" s="20">
        <v>42309</v>
      </c>
      <c r="C121" s="16">
        <v>101.24</v>
      </c>
      <c r="D121" s="18">
        <v>1930</v>
      </c>
      <c r="E121" s="18">
        <v>20494</v>
      </c>
      <c r="F121" s="14">
        <v>101.03</v>
      </c>
      <c r="G121" s="46">
        <v>39.6</v>
      </c>
      <c r="H121" s="42">
        <v>137779</v>
      </c>
      <c r="I121">
        <f>-0.020227*Table3[[#This Row],[Diabetes]]+0.0012406*Table3[[#This Row],[Dementia Fatalities]]+0.80241*Table3[[#This Row],[J&amp;J Close lagged by 1]]+1.6205*Table3[[#This Row],[Obesity Adult Rate of 100]]-36.025</f>
        <v>95.601028700000001</v>
      </c>
      <c r="K121" s="7"/>
      <c r="L121" s="52"/>
      <c r="O121" s="13"/>
    </row>
    <row r="122" spans="2:15" x14ac:dyDescent="0.2">
      <c r="B122" s="21">
        <v>42339</v>
      </c>
      <c r="C122" s="17">
        <v>102.72</v>
      </c>
      <c r="D122" s="19">
        <v>1930</v>
      </c>
      <c r="E122" s="19">
        <v>20494</v>
      </c>
      <c r="F122" s="15">
        <v>101.24</v>
      </c>
      <c r="G122" s="47">
        <v>39.6</v>
      </c>
      <c r="H122" s="40">
        <v>140951</v>
      </c>
      <c r="I122">
        <f>-0.020227*Table3[[#This Row],[Diabetes]]+0.0012406*Table3[[#This Row],[Dementia Fatalities]]+0.80241*Table3[[#This Row],[J&amp;J Close lagged by 1]]+1.6205*Table3[[#This Row],[Obesity Adult Rate of 100]]-36.025</f>
        <v>95.769534800000002</v>
      </c>
      <c r="K122" s="7"/>
      <c r="L122" s="52"/>
      <c r="O122" s="13"/>
    </row>
    <row r="123" spans="2:15" x14ac:dyDescent="0.2">
      <c r="B123" s="20">
        <v>42370</v>
      </c>
      <c r="C123" s="16">
        <v>104.44</v>
      </c>
      <c r="D123" s="18">
        <v>1925</v>
      </c>
      <c r="E123" s="18">
        <v>20800</v>
      </c>
      <c r="F123" s="14">
        <v>102.72</v>
      </c>
      <c r="G123" s="46">
        <v>39.6</v>
      </c>
      <c r="H123" s="39">
        <v>188192</v>
      </c>
      <c r="I123">
        <f>-0.020227*Table3[[#This Row],[Diabetes]]+0.0012406*Table3[[#This Row],[Dementia Fatalities]]+0.80241*Table3[[#This Row],[J&amp;J Close lagged by 1]]+1.6205*Table3[[#This Row],[Obesity Adult Rate of 100]]-36.025</f>
        <v>97.437860200000017</v>
      </c>
      <c r="K123" s="7"/>
      <c r="L123" s="52"/>
      <c r="O123" s="13"/>
    </row>
    <row r="124" spans="2:15" x14ac:dyDescent="0.2">
      <c r="B124" s="21">
        <v>42401</v>
      </c>
      <c r="C124" s="17">
        <v>105.21</v>
      </c>
      <c r="D124" s="19">
        <v>1925</v>
      </c>
      <c r="E124" s="19">
        <v>20800</v>
      </c>
      <c r="F124" s="15">
        <v>104.44</v>
      </c>
      <c r="G124" s="47">
        <v>39.6</v>
      </c>
      <c r="H124" s="41">
        <v>176345</v>
      </c>
      <c r="I124">
        <f>-0.020227*Table3[[#This Row],[Diabetes]]+0.0012406*Table3[[#This Row],[Dementia Fatalities]]+0.80241*Table3[[#This Row],[J&amp;J Close lagged by 1]]+1.6205*Table3[[#This Row],[Obesity Adult Rate of 100]]-36.025</f>
        <v>98.818005399999976</v>
      </c>
      <c r="K124" s="7"/>
      <c r="L124" s="52"/>
      <c r="O124" s="13"/>
    </row>
    <row r="125" spans="2:15" x14ac:dyDescent="0.2">
      <c r="B125" s="20">
        <v>42430</v>
      </c>
      <c r="C125" s="16">
        <v>108.2</v>
      </c>
      <c r="D125" s="18">
        <v>1925</v>
      </c>
      <c r="E125" s="18">
        <v>20800</v>
      </c>
      <c r="F125" s="14">
        <v>105.21</v>
      </c>
      <c r="G125" s="46">
        <v>39.6</v>
      </c>
      <c r="H125" s="42">
        <v>192515</v>
      </c>
      <c r="I125">
        <f>-0.020227*Table3[[#This Row],[Diabetes]]+0.0012406*Table3[[#This Row],[Dementia Fatalities]]+0.80241*Table3[[#This Row],[J&amp;J Close lagged by 1]]+1.6205*Table3[[#This Row],[Obesity Adult Rate of 100]]-36.025</f>
        <v>99.435861099999983</v>
      </c>
      <c r="K125" s="7"/>
      <c r="L125" s="52"/>
      <c r="O125" s="13"/>
    </row>
    <row r="126" spans="2:15" x14ac:dyDescent="0.2">
      <c r="B126" s="21">
        <v>42461</v>
      </c>
      <c r="C126" s="17">
        <v>112.08</v>
      </c>
      <c r="D126" s="19">
        <v>1925</v>
      </c>
      <c r="E126" s="19">
        <v>20800</v>
      </c>
      <c r="F126" s="15">
        <v>108.2</v>
      </c>
      <c r="G126" s="47">
        <v>39.6</v>
      </c>
      <c r="H126" s="40">
        <v>181644</v>
      </c>
      <c r="I126">
        <f>-0.020227*Table3[[#This Row],[Diabetes]]+0.0012406*Table3[[#This Row],[Dementia Fatalities]]+0.80241*Table3[[#This Row],[J&amp;J Close lagged by 1]]+1.6205*Table3[[#This Row],[Obesity Adult Rate of 100]]-36.025</f>
        <v>101.83506700000001</v>
      </c>
      <c r="K126" s="7"/>
      <c r="L126" s="52"/>
      <c r="O126" s="13"/>
    </row>
    <row r="127" spans="2:15" x14ac:dyDescent="0.2">
      <c r="B127" s="20">
        <v>42491</v>
      </c>
      <c r="C127" s="16">
        <v>112.69</v>
      </c>
      <c r="D127" s="18">
        <v>1925</v>
      </c>
      <c r="E127" s="18">
        <v>20800</v>
      </c>
      <c r="F127" s="14">
        <v>112.08</v>
      </c>
      <c r="G127" s="46">
        <v>39.6</v>
      </c>
      <c r="H127" s="42">
        <v>187919</v>
      </c>
      <c r="I127">
        <f>-0.020227*Table3[[#This Row],[Diabetes]]+0.0012406*Table3[[#This Row],[Dementia Fatalities]]+0.80241*Table3[[#This Row],[J&amp;J Close lagged by 1]]+1.6205*Table3[[#This Row],[Obesity Adult Rate of 100]]-36.025</f>
        <v>104.94841779999999</v>
      </c>
      <c r="K127" s="7"/>
      <c r="L127" s="52"/>
      <c r="O127" s="13"/>
    </row>
    <row r="128" spans="2:15" x14ac:dyDescent="0.2">
      <c r="B128" s="21">
        <v>42522</v>
      </c>
      <c r="C128" s="17">
        <v>121.3</v>
      </c>
      <c r="D128" s="19">
        <v>1925</v>
      </c>
      <c r="E128" s="19">
        <v>20800</v>
      </c>
      <c r="F128" s="15">
        <v>112.69</v>
      </c>
      <c r="G128" s="47">
        <v>39.6</v>
      </c>
      <c r="H128" s="41">
        <v>180488</v>
      </c>
      <c r="I128">
        <f>-0.020227*Table3[[#This Row],[Diabetes]]+0.0012406*Table3[[#This Row],[Dementia Fatalities]]+0.80241*Table3[[#This Row],[J&amp;J Close lagged by 1]]+1.6205*Table3[[#This Row],[Obesity Adult Rate of 100]]-36.025</f>
        <v>105.43788789999999</v>
      </c>
      <c r="K128" s="7"/>
      <c r="L128" s="52"/>
      <c r="O128" s="13"/>
    </row>
    <row r="129" spans="2:15" x14ac:dyDescent="0.2">
      <c r="B129" s="20">
        <v>42552</v>
      </c>
      <c r="C129" s="16">
        <v>125.23</v>
      </c>
      <c r="D129" s="18">
        <v>1925</v>
      </c>
      <c r="E129" s="18">
        <v>20800</v>
      </c>
      <c r="F129" s="14">
        <v>121.3</v>
      </c>
      <c r="G129" s="46">
        <v>39.6</v>
      </c>
      <c r="H129" s="42">
        <v>173535</v>
      </c>
      <c r="I129">
        <f>-0.020227*Table3[[#This Row],[Diabetes]]+0.0012406*Table3[[#This Row],[Dementia Fatalities]]+0.80241*Table3[[#This Row],[J&amp;J Close lagged by 1]]+1.6205*Table3[[#This Row],[Obesity Adult Rate of 100]]-36.025</f>
        <v>112.34663800000001</v>
      </c>
      <c r="K129" s="7"/>
      <c r="L129" s="52"/>
      <c r="O129" s="13"/>
    </row>
    <row r="130" spans="2:15" x14ac:dyDescent="0.2">
      <c r="B130" s="21">
        <v>42583</v>
      </c>
      <c r="C130" s="17">
        <v>119.34</v>
      </c>
      <c r="D130" s="19">
        <v>1925</v>
      </c>
      <c r="E130" s="19">
        <v>20800</v>
      </c>
      <c r="F130" s="15">
        <v>125.23</v>
      </c>
      <c r="G130" s="47">
        <v>39.6</v>
      </c>
      <c r="H130" s="41">
        <v>195281</v>
      </c>
      <c r="I130">
        <f>-0.020227*Table3[[#This Row],[Diabetes]]+0.0012406*Table3[[#This Row],[Dementia Fatalities]]+0.80241*Table3[[#This Row],[J&amp;J Close lagged by 1]]+1.6205*Table3[[#This Row],[Obesity Adult Rate of 100]]-36.025</f>
        <v>115.50010929999999</v>
      </c>
      <c r="K130" s="7"/>
      <c r="L130" s="52"/>
      <c r="O130" s="13"/>
    </row>
    <row r="131" spans="2:15" x14ac:dyDescent="0.2">
      <c r="B131" s="20">
        <v>42614</v>
      </c>
      <c r="C131" s="16">
        <v>118.13</v>
      </c>
      <c r="D131" s="18">
        <v>1925</v>
      </c>
      <c r="E131" s="18">
        <v>20800</v>
      </c>
      <c r="F131" s="14">
        <v>119.34</v>
      </c>
      <c r="G131" s="46">
        <v>39.6</v>
      </c>
      <c r="H131" s="42">
        <v>175487</v>
      </c>
      <c r="I131">
        <f>-0.020227*Table3[[#This Row],[Diabetes]]+0.0012406*Table3[[#This Row],[Dementia Fatalities]]+0.80241*Table3[[#This Row],[J&amp;J Close lagged by 1]]+1.6205*Table3[[#This Row],[Obesity Adult Rate of 100]]-36.025</f>
        <v>110.7739144</v>
      </c>
      <c r="K131" s="7"/>
      <c r="L131" s="52"/>
      <c r="O131" s="13"/>
    </row>
    <row r="132" spans="2:15" x14ac:dyDescent="0.2">
      <c r="B132" s="21">
        <v>42644</v>
      </c>
      <c r="C132" s="17">
        <v>115.99</v>
      </c>
      <c r="D132" s="19">
        <v>1925</v>
      </c>
      <c r="E132" s="19">
        <v>20800</v>
      </c>
      <c r="F132" s="15">
        <v>118.13</v>
      </c>
      <c r="G132" s="47">
        <v>39.6</v>
      </c>
      <c r="H132" s="41">
        <v>174715</v>
      </c>
      <c r="I132">
        <f>-0.020227*Table3[[#This Row],[Diabetes]]+0.0012406*Table3[[#This Row],[Dementia Fatalities]]+0.80241*Table3[[#This Row],[J&amp;J Close lagged by 1]]+1.6205*Table3[[#This Row],[Obesity Adult Rate of 100]]-36.025</f>
        <v>109.80299829999998</v>
      </c>
      <c r="K132" s="7"/>
      <c r="L132" s="52"/>
      <c r="O132" s="13"/>
    </row>
    <row r="133" spans="2:15" x14ac:dyDescent="0.2">
      <c r="B133" s="20">
        <v>42675</v>
      </c>
      <c r="C133" s="16">
        <v>111.3</v>
      </c>
      <c r="D133" s="18">
        <v>1925</v>
      </c>
      <c r="E133" s="18">
        <v>20800</v>
      </c>
      <c r="F133" s="14">
        <v>115.99</v>
      </c>
      <c r="G133" s="46">
        <v>39.6</v>
      </c>
      <c r="H133" s="39">
        <v>147918</v>
      </c>
      <c r="I133">
        <f>-0.020227*Table3[[#This Row],[Diabetes]]+0.0012406*Table3[[#This Row],[Dementia Fatalities]]+0.80241*Table3[[#This Row],[J&amp;J Close lagged by 1]]+1.6205*Table3[[#This Row],[Obesity Adult Rate of 100]]-36.025</f>
        <v>108.08584089999997</v>
      </c>
      <c r="K133" s="7"/>
      <c r="L133" s="52"/>
      <c r="O133" s="13"/>
    </row>
    <row r="134" spans="2:15" x14ac:dyDescent="0.2">
      <c r="B134" s="21">
        <v>42705</v>
      </c>
      <c r="C134" s="17">
        <v>115.21</v>
      </c>
      <c r="D134" s="19">
        <v>1925</v>
      </c>
      <c r="E134" s="19">
        <v>20800</v>
      </c>
      <c r="F134" s="15">
        <v>111.3</v>
      </c>
      <c r="G134" s="47">
        <v>39.6</v>
      </c>
      <c r="H134" s="41">
        <v>142268</v>
      </c>
      <c r="I134">
        <f>-0.020227*Table3[[#This Row],[Diabetes]]+0.0012406*Table3[[#This Row],[Dementia Fatalities]]+0.80241*Table3[[#This Row],[J&amp;J Close lagged by 1]]+1.6205*Table3[[#This Row],[Obesity Adult Rate of 100]]-36.025</f>
        <v>104.32253799999998</v>
      </c>
      <c r="K134" s="7"/>
      <c r="L134" s="52"/>
      <c r="O134" s="13"/>
    </row>
    <row r="135" spans="2:15" x14ac:dyDescent="0.2">
      <c r="B135" s="20">
        <v>42736</v>
      </c>
      <c r="C135" s="16">
        <v>113.25</v>
      </c>
      <c r="D135" s="18">
        <v>1921</v>
      </c>
      <c r="E135" s="18">
        <v>21826</v>
      </c>
      <c r="F135" s="14">
        <v>115.21</v>
      </c>
      <c r="G135" s="46">
        <v>42.4</v>
      </c>
      <c r="H135" s="42">
        <v>150090</v>
      </c>
      <c r="I135">
        <f>-0.020227*Table3[[#This Row],[Diabetes]]+0.0012406*Table3[[#This Row],[Dementia Fatalities]]+0.80241*Table3[[#This Row],[J&amp;J Close lagged by 1]]+1.6205*Table3[[#This Row],[Obesity Adult Rate of 100]]-36.025</f>
        <v>113.35112469999999</v>
      </c>
      <c r="K135" s="7"/>
      <c r="L135" s="52"/>
      <c r="O135" s="13"/>
    </row>
    <row r="136" spans="2:15" x14ac:dyDescent="0.2">
      <c r="B136" s="21">
        <v>42767</v>
      </c>
      <c r="C136" s="17">
        <v>122.21</v>
      </c>
      <c r="D136" s="19">
        <v>1921</v>
      </c>
      <c r="E136" s="19">
        <v>21826</v>
      </c>
      <c r="F136" s="15">
        <v>113.25</v>
      </c>
      <c r="G136" s="47">
        <v>42.4</v>
      </c>
      <c r="H136" s="41">
        <v>132043</v>
      </c>
      <c r="I136">
        <f>-0.020227*Table3[[#This Row],[Diabetes]]+0.0012406*Table3[[#This Row],[Dementia Fatalities]]+0.80241*Table3[[#This Row],[J&amp;J Close lagged by 1]]+1.6205*Table3[[#This Row],[Obesity Adult Rate of 100]]-36.025</f>
        <v>111.77840109999997</v>
      </c>
      <c r="K136" s="7"/>
      <c r="L136" s="52"/>
      <c r="O136" s="13"/>
    </row>
    <row r="137" spans="2:15" x14ac:dyDescent="0.2">
      <c r="B137" s="20">
        <v>42795</v>
      </c>
      <c r="C137" s="16">
        <v>124.55</v>
      </c>
      <c r="D137" s="18">
        <v>1921</v>
      </c>
      <c r="E137" s="18">
        <v>21826</v>
      </c>
      <c r="F137" s="14">
        <v>122.21</v>
      </c>
      <c r="G137" s="46">
        <v>42.4</v>
      </c>
      <c r="H137" s="42">
        <v>165831</v>
      </c>
      <c r="I137">
        <f>-0.020227*Table3[[#This Row],[Diabetes]]+0.0012406*Table3[[#This Row],[Dementia Fatalities]]+0.80241*Table3[[#This Row],[J&amp;J Close lagged by 1]]+1.6205*Table3[[#This Row],[Obesity Adult Rate of 100]]-36.025</f>
        <v>118.96799469999999</v>
      </c>
      <c r="K137" s="7"/>
      <c r="L137" s="52"/>
      <c r="O137" s="13"/>
    </row>
    <row r="138" spans="2:15" x14ac:dyDescent="0.2">
      <c r="B138" s="21">
        <v>42826</v>
      </c>
      <c r="C138" s="17">
        <v>123.47</v>
      </c>
      <c r="D138" s="19">
        <v>1921</v>
      </c>
      <c r="E138" s="19">
        <v>21826</v>
      </c>
      <c r="F138" s="15">
        <v>124.55</v>
      </c>
      <c r="G138" s="47">
        <v>42.4</v>
      </c>
      <c r="H138" s="41">
        <v>163444</v>
      </c>
      <c r="I138">
        <f>-0.020227*Table3[[#This Row],[Diabetes]]+0.0012406*Table3[[#This Row],[Dementia Fatalities]]+0.80241*Table3[[#This Row],[J&amp;J Close lagged by 1]]+1.6205*Table3[[#This Row],[Obesity Adult Rate of 100]]-36.025</f>
        <v>120.84563409999998</v>
      </c>
      <c r="K138" s="7"/>
      <c r="L138" s="52"/>
      <c r="O138" s="13"/>
    </row>
    <row r="139" spans="2:15" x14ac:dyDescent="0.2">
      <c r="B139" s="20">
        <v>42856</v>
      </c>
      <c r="C139" s="16">
        <v>128.25</v>
      </c>
      <c r="D139" s="18">
        <v>1921</v>
      </c>
      <c r="E139" s="18">
        <v>21826</v>
      </c>
      <c r="F139" s="14">
        <v>123.47</v>
      </c>
      <c r="G139" s="46">
        <v>42.4</v>
      </c>
      <c r="H139" s="42">
        <v>170110</v>
      </c>
      <c r="I139">
        <f>-0.020227*Table3[[#This Row],[Diabetes]]+0.0012406*Table3[[#This Row],[Dementia Fatalities]]+0.80241*Table3[[#This Row],[J&amp;J Close lagged by 1]]+1.6205*Table3[[#This Row],[Obesity Adult Rate of 100]]-36.025</f>
        <v>119.9790313</v>
      </c>
      <c r="K139" s="7"/>
      <c r="L139" s="52"/>
      <c r="O139" s="13"/>
    </row>
    <row r="140" spans="2:15" x14ac:dyDescent="0.2">
      <c r="B140" s="21">
        <v>42887</v>
      </c>
      <c r="C140" s="17">
        <v>132.29</v>
      </c>
      <c r="D140" s="19">
        <v>1921</v>
      </c>
      <c r="E140" s="19">
        <v>21826</v>
      </c>
      <c r="F140" s="15">
        <v>128.25</v>
      </c>
      <c r="G140" s="47">
        <v>42.4</v>
      </c>
      <c r="H140" s="41">
        <v>161182</v>
      </c>
      <c r="I140">
        <f>-0.020227*Table3[[#This Row],[Diabetes]]+0.0012406*Table3[[#This Row],[Dementia Fatalities]]+0.80241*Table3[[#This Row],[J&amp;J Close lagged by 1]]+1.6205*Table3[[#This Row],[Obesity Adult Rate of 100]]-36.025</f>
        <v>123.81455109999999</v>
      </c>
      <c r="K140" s="7"/>
      <c r="L140" s="52"/>
      <c r="O140" s="13"/>
    </row>
    <row r="141" spans="2:15" x14ac:dyDescent="0.2">
      <c r="B141" s="20">
        <v>42917</v>
      </c>
      <c r="C141" s="16">
        <v>132.72</v>
      </c>
      <c r="D141" s="18">
        <v>1921</v>
      </c>
      <c r="E141" s="18">
        <v>21826</v>
      </c>
      <c r="F141" s="14">
        <v>132.29</v>
      </c>
      <c r="G141" s="46">
        <v>42.4</v>
      </c>
      <c r="H141" s="42">
        <v>153545</v>
      </c>
      <c r="I141">
        <f>-0.020227*Table3[[#This Row],[Diabetes]]+0.0012406*Table3[[#This Row],[Dementia Fatalities]]+0.80241*Table3[[#This Row],[J&amp;J Close lagged by 1]]+1.6205*Table3[[#This Row],[Obesity Adult Rate of 100]]-36.025</f>
        <v>127.05628749999997</v>
      </c>
      <c r="K141" s="7"/>
      <c r="L141" s="52"/>
      <c r="O141" s="13"/>
    </row>
    <row r="142" spans="2:15" x14ac:dyDescent="0.2">
      <c r="B142" s="21">
        <v>42948</v>
      </c>
      <c r="C142" s="17">
        <v>132.37</v>
      </c>
      <c r="D142" s="19">
        <v>1921</v>
      </c>
      <c r="E142" s="19">
        <v>21826</v>
      </c>
      <c r="F142" s="15">
        <v>132.72</v>
      </c>
      <c r="G142" s="47">
        <v>42.4</v>
      </c>
      <c r="H142" s="41">
        <v>164534</v>
      </c>
      <c r="I142">
        <f>-0.020227*Table3[[#This Row],[Diabetes]]+0.0012406*Table3[[#This Row],[Dementia Fatalities]]+0.80241*Table3[[#This Row],[J&amp;J Close lagged by 1]]+1.6205*Table3[[#This Row],[Obesity Adult Rate of 100]]-36.025</f>
        <v>127.40132379999997</v>
      </c>
      <c r="K142" s="7"/>
      <c r="L142" s="52"/>
      <c r="O142" s="13"/>
    </row>
    <row r="143" spans="2:15" x14ac:dyDescent="0.2">
      <c r="B143" s="20">
        <v>42979</v>
      </c>
      <c r="C143" s="16">
        <v>130.01</v>
      </c>
      <c r="D143" s="18">
        <v>1921</v>
      </c>
      <c r="E143" s="18">
        <v>21826</v>
      </c>
      <c r="F143" s="14">
        <v>132.37</v>
      </c>
      <c r="G143" s="46">
        <v>42.4</v>
      </c>
      <c r="H143" s="42">
        <v>155628</v>
      </c>
      <c r="I143">
        <f>-0.020227*Table3[[#This Row],[Diabetes]]+0.0012406*Table3[[#This Row],[Dementia Fatalities]]+0.80241*Table3[[#This Row],[J&amp;J Close lagged by 1]]+1.6205*Table3[[#This Row],[Obesity Adult Rate of 100]]-36.025</f>
        <v>127.12048029999997</v>
      </c>
      <c r="K143" s="7"/>
      <c r="L143" s="52"/>
      <c r="O143" s="13"/>
    </row>
    <row r="144" spans="2:15" x14ac:dyDescent="0.2">
      <c r="B144" s="21">
        <v>43009</v>
      </c>
      <c r="C144" s="17">
        <v>139.41</v>
      </c>
      <c r="D144" s="19">
        <v>1921</v>
      </c>
      <c r="E144" s="19">
        <v>21826</v>
      </c>
      <c r="F144" s="15">
        <v>130.01</v>
      </c>
      <c r="G144" s="47">
        <v>42.4</v>
      </c>
      <c r="H144" s="41">
        <v>172528</v>
      </c>
      <c r="I144">
        <f>-0.020227*Table3[[#This Row],[Diabetes]]+0.0012406*Table3[[#This Row],[Dementia Fatalities]]+0.80241*Table3[[#This Row],[J&amp;J Close lagged by 1]]+1.6205*Table3[[#This Row],[Obesity Adult Rate of 100]]-36.025</f>
        <v>125.22679269999998</v>
      </c>
      <c r="K144" s="7"/>
      <c r="L144" s="52"/>
      <c r="O144" s="13"/>
    </row>
    <row r="145" spans="2:15" x14ac:dyDescent="0.2">
      <c r="B145" s="20">
        <v>43040</v>
      </c>
      <c r="C145" s="16">
        <v>139.33000000000001</v>
      </c>
      <c r="D145" s="18">
        <v>1921</v>
      </c>
      <c r="E145" s="18">
        <v>21826</v>
      </c>
      <c r="F145" s="14">
        <v>139.41</v>
      </c>
      <c r="G145" s="46">
        <v>42.4</v>
      </c>
      <c r="H145" s="42">
        <v>149213</v>
      </c>
      <c r="I145">
        <f>-0.020227*Table3[[#This Row],[Diabetes]]+0.0012406*Table3[[#This Row],[Dementia Fatalities]]+0.80241*Table3[[#This Row],[J&amp;J Close lagged by 1]]+1.6205*Table3[[#This Row],[Obesity Adult Rate of 100]]-36.025</f>
        <v>132.76944669999997</v>
      </c>
      <c r="K145" s="7"/>
      <c r="L145" s="52"/>
      <c r="O145" s="13"/>
    </row>
    <row r="146" spans="2:15" x14ac:dyDescent="0.2">
      <c r="B146" s="21">
        <v>43070</v>
      </c>
      <c r="C146" s="17">
        <v>139.72</v>
      </c>
      <c r="D146" s="19">
        <v>1921</v>
      </c>
      <c r="E146" s="19">
        <v>21826</v>
      </c>
      <c r="F146" s="15">
        <v>139.33000000000001</v>
      </c>
      <c r="G146" s="47">
        <v>42.4</v>
      </c>
      <c r="H146" s="41">
        <v>150378</v>
      </c>
      <c r="I146">
        <f>-0.020227*Table3[[#This Row],[Diabetes]]+0.0012406*Table3[[#This Row],[Dementia Fatalities]]+0.80241*Table3[[#This Row],[J&amp;J Close lagged by 1]]+1.6205*Table3[[#This Row],[Obesity Adult Rate of 100]]-36.025</f>
        <v>132.7052539</v>
      </c>
      <c r="K146" s="7"/>
      <c r="L146" s="52"/>
      <c r="O146" s="13"/>
    </row>
    <row r="147" spans="2:15" x14ac:dyDescent="0.2">
      <c r="B147" s="20">
        <v>43101</v>
      </c>
      <c r="C147" s="16">
        <v>138.19</v>
      </c>
      <c r="D147" s="18">
        <v>2097</v>
      </c>
      <c r="E147" s="18">
        <v>21826</v>
      </c>
      <c r="F147" s="14">
        <v>139.72</v>
      </c>
      <c r="G147" s="46">
        <v>42.4</v>
      </c>
      <c r="H147" s="42">
        <v>152614</v>
      </c>
      <c r="I147">
        <f>-0.020227*Table3[[#This Row],[Diabetes]]+0.0012406*Table3[[#This Row],[Dementia Fatalities]]+0.80241*Table3[[#This Row],[J&amp;J Close lagged by 1]]+1.6205*Table3[[#This Row],[Obesity Adult Rate of 100]]-36.025</f>
        <v>129.45824179999997</v>
      </c>
      <c r="K147" s="7"/>
      <c r="L147" s="52"/>
      <c r="O147" s="13"/>
    </row>
    <row r="148" spans="2:15" x14ac:dyDescent="0.2">
      <c r="B148" s="21">
        <v>43132</v>
      </c>
      <c r="C148" s="17">
        <v>129.88</v>
      </c>
      <c r="D148" s="19">
        <v>2097</v>
      </c>
      <c r="E148" s="19">
        <v>21826</v>
      </c>
      <c r="F148" s="15">
        <v>138.19</v>
      </c>
      <c r="G148" s="47">
        <v>42.4</v>
      </c>
      <c r="H148" s="41">
        <v>136931</v>
      </c>
      <c r="I148">
        <f>-0.020227*Table3[[#This Row],[Diabetes]]+0.0012406*Table3[[#This Row],[Dementia Fatalities]]+0.80241*Table3[[#This Row],[J&amp;J Close lagged by 1]]+1.6205*Table3[[#This Row],[Obesity Adult Rate of 100]]-36.025</f>
        <v>128.23055449999995</v>
      </c>
      <c r="K148" s="7"/>
      <c r="L148" s="52"/>
      <c r="O148" s="13"/>
    </row>
    <row r="149" spans="2:15" x14ac:dyDescent="0.2">
      <c r="B149" s="20">
        <v>43160</v>
      </c>
      <c r="C149" s="16">
        <v>128.15</v>
      </c>
      <c r="D149" s="18">
        <v>2097</v>
      </c>
      <c r="E149" s="18">
        <v>21826</v>
      </c>
      <c r="F149" s="14">
        <v>129.88</v>
      </c>
      <c r="G149" s="46">
        <v>42.4</v>
      </c>
      <c r="H149" s="42">
        <v>155167</v>
      </c>
      <c r="I149">
        <f>-0.020227*Table3[[#This Row],[Diabetes]]+0.0012406*Table3[[#This Row],[Dementia Fatalities]]+0.80241*Table3[[#This Row],[J&amp;J Close lagged by 1]]+1.6205*Table3[[#This Row],[Obesity Adult Rate of 100]]-36.025</f>
        <v>121.56252739999999</v>
      </c>
      <c r="K149" s="7"/>
      <c r="L149" s="52"/>
      <c r="O149" s="13"/>
    </row>
    <row r="150" spans="2:15" x14ac:dyDescent="0.2">
      <c r="B150" s="21">
        <v>43191</v>
      </c>
      <c r="C150" s="17">
        <v>126.49</v>
      </c>
      <c r="D150" s="19">
        <v>2097</v>
      </c>
      <c r="E150" s="19">
        <v>21826</v>
      </c>
      <c r="F150" s="15">
        <v>128.15</v>
      </c>
      <c r="G150" s="47">
        <v>42.4</v>
      </c>
      <c r="H150" s="41">
        <v>146642</v>
      </c>
      <c r="I150">
        <f>-0.020227*Table3[[#This Row],[Diabetes]]+0.0012406*Table3[[#This Row],[Dementia Fatalities]]+0.80241*Table3[[#This Row],[J&amp;J Close lagged by 1]]+1.6205*Table3[[#This Row],[Obesity Adult Rate of 100]]-36.025</f>
        <v>120.17435809999998</v>
      </c>
      <c r="K150" s="7"/>
      <c r="L150" s="52"/>
      <c r="O150" s="13"/>
    </row>
    <row r="151" spans="2:15" x14ac:dyDescent="0.2">
      <c r="B151" s="20">
        <v>43221</v>
      </c>
      <c r="C151" s="16">
        <v>119.62</v>
      </c>
      <c r="D151" s="18">
        <v>2097</v>
      </c>
      <c r="E151" s="18">
        <v>21826</v>
      </c>
      <c r="F151" s="14">
        <v>126.49</v>
      </c>
      <c r="G151" s="46">
        <v>42.4</v>
      </c>
      <c r="H151" s="42">
        <v>166957</v>
      </c>
      <c r="I151">
        <f>-0.020227*Table3[[#This Row],[Diabetes]]+0.0012406*Table3[[#This Row],[Dementia Fatalities]]+0.80241*Table3[[#This Row],[J&amp;J Close lagged by 1]]+1.6205*Table3[[#This Row],[Obesity Adult Rate of 100]]-36.025</f>
        <v>118.84235749999996</v>
      </c>
      <c r="K151" s="7"/>
      <c r="L151" s="52"/>
      <c r="O151" s="13"/>
    </row>
    <row r="152" spans="2:15" x14ac:dyDescent="0.2">
      <c r="B152" s="21">
        <v>43252</v>
      </c>
      <c r="C152" s="17">
        <v>121.34</v>
      </c>
      <c r="D152" s="19">
        <v>2097</v>
      </c>
      <c r="E152" s="19">
        <v>21826</v>
      </c>
      <c r="F152" s="15">
        <v>119.62</v>
      </c>
      <c r="G152" s="47">
        <v>42.4</v>
      </c>
      <c r="H152" s="41">
        <v>155521</v>
      </c>
      <c r="I152">
        <f>-0.020227*Table3[[#This Row],[Diabetes]]+0.0012406*Table3[[#This Row],[Dementia Fatalities]]+0.80241*Table3[[#This Row],[J&amp;J Close lagged by 1]]+1.6205*Table3[[#This Row],[Obesity Adult Rate of 100]]-36.025</f>
        <v>113.32980080000002</v>
      </c>
      <c r="K152" s="7"/>
      <c r="L152" s="52"/>
      <c r="O152" s="13"/>
    </row>
    <row r="153" spans="2:15" x14ac:dyDescent="0.2">
      <c r="B153" s="20">
        <v>43282</v>
      </c>
      <c r="C153" s="16">
        <v>132.52000000000001</v>
      </c>
      <c r="D153" s="18">
        <v>2097</v>
      </c>
      <c r="E153" s="18">
        <v>21826</v>
      </c>
      <c r="F153" s="14">
        <v>121.34</v>
      </c>
      <c r="G153" s="46">
        <v>42.4</v>
      </c>
      <c r="H153" s="42">
        <v>156797</v>
      </c>
      <c r="I153">
        <f>-0.020227*Table3[[#This Row],[Diabetes]]+0.0012406*Table3[[#This Row],[Dementia Fatalities]]+0.80241*Table3[[#This Row],[J&amp;J Close lagged by 1]]+1.6205*Table3[[#This Row],[Obesity Adult Rate of 100]]-36.025</f>
        <v>114.70994599999997</v>
      </c>
      <c r="K153" s="7"/>
      <c r="L153" s="52"/>
      <c r="O153" s="13"/>
    </row>
    <row r="154" spans="2:15" x14ac:dyDescent="0.2">
      <c r="B154" s="21">
        <v>43313</v>
      </c>
      <c r="C154" s="17">
        <v>134.69</v>
      </c>
      <c r="D154" s="19">
        <v>2097</v>
      </c>
      <c r="E154" s="19">
        <v>21826</v>
      </c>
      <c r="F154" s="15">
        <v>132.52000000000001</v>
      </c>
      <c r="G154" s="47">
        <v>42.4</v>
      </c>
      <c r="H154" s="41">
        <v>168430</v>
      </c>
      <c r="I154">
        <f>-0.020227*Table3[[#This Row],[Diabetes]]+0.0012406*Table3[[#This Row],[Dementia Fatalities]]+0.80241*Table3[[#This Row],[J&amp;J Close lagged by 1]]+1.6205*Table3[[#This Row],[Obesity Adult Rate of 100]]-36.025</f>
        <v>123.68088980000002</v>
      </c>
      <c r="K154" s="7"/>
      <c r="L154" s="52"/>
      <c r="O154" s="13"/>
    </row>
    <row r="155" spans="2:15" x14ac:dyDescent="0.2">
      <c r="B155" s="20">
        <v>43344</v>
      </c>
      <c r="C155" s="16">
        <v>138.16999999999999</v>
      </c>
      <c r="D155" s="18">
        <v>2097</v>
      </c>
      <c r="E155" s="18">
        <v>21826</v>
      </c>
      <c r="F155" s="14">
        <v>134.69</v>
      </c>
      <c r="G155" s="46">
        <v>42.4</v>
      </c>
      <c r="H155" s="42">
        <v>169119</v>
      </c>
      <c r="I155">
        <f>-0.020227*Table3[[#This Row],[Diabetes]]+0.0012406*Table3[[#This Row],[Dementia Fatalities]]+0.80241*Table3[[#This Row],[J&amp;J Close lagged by 1]]+1.6205*Table3[[#This Row],[Obesity Adult Rate of 100]]-36.025</f>
        <v>125.42211949999998</v>
      </c>
      <c r="K155" s="7"/>
      <c r="L155" s="52"/>
      <c r="O155" s="13"/>
    </row>
    <row r="156" spans="2:15" x14ac:dyDescent="0.2">
      <c r="B156" s="21">
        <v>43374</v>
      </c>
      <c r="C156" s="17">
        <v>139.99</v>
      </c>
      <c r="D156" s="19">
        <v>2097</v>
      </c>
      <c r="E156" s="19">
        <v>21826</v>
      </c>
      <c r="F156" s="15">
        <v>138.16999999999999</v>
      </c>
      <c r="G156" s="47">
        <v>42.4</v>
      </c>
      <c r="H156" s="41">
        <v>169161</v>
      </c>
      <c r="I156">
        <f>-0.020227*Table3[[#This Row],[Diabetes]]+0.0012406*Table3[[#This Row],[Dementia Fatalities]]+0.80241*Table3[[#This Row],[J&amp;J Close lagged by 1]]+1.6205*Table3[[#This Row],[Obesity Adult Rate of 100]]-36.025</f>
        <v>128.21450629999995</v>
      </c>
      <c r="K156" s="7"/>
      <c r="L156" s="52"/>
      <c r="O156" s="13"/>
    </row>
    <row r="157" spans="2:15" x14ac:dyDescent="0.2">
      <c r="B157" s="20">
        <v>43405</v>
      </c>
      <c r="C157" s="16">
        <v>146.9</v>
      </c>
      <c r="D157" s="18">
        <v>2097</v>
      </c>
      <c r="E157" s="18">
        <v>21826</v>
      </c>
      <c r="F157" s="14">
        <v>139.99</v>
      </c>
      <c r="G157" s="46">
        <v>42.4</v>
      </c>
      <c r="H157" s="42">
        <v>164671</v>
      </c>
      <c r="I157">
        <f>-0.020227*Table3[[#This Row],[Diabetes]]+0.0012406*Table3[[#This Row],[Dementia Fatalities]]+0.80241*Table3[[#This Row],[J&amp;J Close lagged by 1]]+1.6205*Table3[[#This Row],[Obesity Adult Rate of 100]]-36.025</f>
        <v>129.67489249999997</v>
      </c>
      <c r="K157" s="7"/>
      <c r="L157" s="52"/>
      <c r="O157" s="13"/>
    </row>
    <row r="158" spans="2:15" x14ac:dyDescent="0.2">
      <c r="B158" s="21">
        <v>43435</v>
      </c>
      <c r="C158" s="17">
        <v>129.05000000000001</v>
      </c>
      <c r="D158" s="19">
        <v>2097</v>
      </c>
      <c r="E158" s="19">
        <v>21826</v>
      </c>
      <c r="F158" s="15">
        <v>146.9</v>
      </c>
      <c r="G158" s="47">
        <v>42.4</v>
      </c>
      <c r="H158" s="41">
        <v>151697</v>
      </c>
      <c r="I158">
        <f>-0.020227*Table3[[#This Row],[Diabetes]]+0.0012406*Table3[[#This Row],[Dementia Fatalities]]+0.80241*Table3[[#This Row],[J&amp;J Close lagged by 1]]+1.6205*Table3[[#This Row],[Obesity Adult Rate of 100]]-36.025</f>
        <v>135.21954559999998</v>
      </c>
      <c r="K158" s="7"/>
      <c r="L158" s="52"/>
      <c r="O158" s="13"/>
    </row>
    <row r="159" spans="2:15" x14ac:dyDescent="0.2">
      <c r="B159" s="20">
        <v>43466</v>
      </c>
      <c r="C159" s="16">
        <v>133.08000000000001</v>
      </c>
      <c r="D159" s="18">
        <v>1952</v>
      </c>
      <c r="E159" s="18">
        <v>21826</v>
      </c>
      <c r="F159" s="14">
        <v>129.05000000000001</v>
      </c>
      <c r="G159" s="46">
        <v>42.4</v>
      </c>
      <c r="H159" s="42">
        <v>150953</v>
      </c>
      <c r="I159">
        <f>-0.020227*Table3[[#This Row],[Diabetes]]+0.0012406*Table3[[#This Row],[Dementia Fatalities]]+0.80241*Table3[[#This Row],[J&amp;J Close lagged by 1]]+1.6205*Table3[[#This Row],[Obesity Adult Rate of 100]]-36.025</f>
        <v>123.82944209999999</v>
      </c>
      <c r="K159" s="7"/>
      <c r="L159" s="52"/>
      <c r="O159" s="13"/>
    </row>
    <row r="160" spans="2:15" x14ac:dyDescent="0.2">
      <c r="B160" s="21">
        <v>43497</v>
      </c>
      <c r="C160" s="17">
        <v>136.63999999999999</v>
      </c>
      <c r="D160" s="19">
        <v>1952</v>
      </c>
      <c r="E160" s="19">
        <v>21826</v>
      </c>
      <c r="F160" s="15">
        <v>133.08000000000001</v>
      </c>
      <c r="G160" s="47">
        <v>42.4</v>
      </c>
      <c r="H160" s="41">
        <v>144103</v>
      </c>
      <c r="I160">
        <f>-0.020227*Table3[[#This Row],[Diabetes]]+0.0012406*Table3[[#This Row],[Dementia Fatalities]]+0.80241*Table3[[#This Row],[J&amp;J Close lagged by 1]]+1.6205*Table3[[#This Row],[Obesity Adult Rate of 100]]-36.025</f>
        <v>127.0631544</v>
      </c>
      <c r="K160" s="7"/>
      <c r="L160" s="52"/>
      <c r="O160" s="13"/>
    </row>
    <row r="161" spans="1:27" x14ac:dyDescent="0.2">
      <c r="B161" s="20">
        <v>43525</v>
      </c>
      <c r="C161" s="16">
        <v>139.79</v>
      </c>
      <c r="D161" s="18">
        <v>1952</v>
      </c>
      <c r="E161" s="18">
        <v>21826</v>
      </c>
      <c r="F161" s="14">
        <v>136.63999999999999</v>
      </c>
      <c r="G161" s="46">
        <v>42.4</v>
      </c>
      <c r="H161" s="42">
        <v>159639</v>
      </c>
      <c r="I161">
        <f>-0.020227*Table3[[#This Row],[Diabetes]]+0.0012406*Table3[[#This Row],[Dementia Fatalities]]+0.80241*Table3[[#This Row],[J&amp;J Close lagged by 1]]+1.6205*Table3[[#This Row],[Obesity Adult Rate of 100]]-36.025</f>
        <v>129.91973399999998</v>
      </c>
      <c r="K161" s="7"/>
      <c r="L161" s="52"/>
      <c r="O161" s="13"/>
    </row>
    <row r="162" spans="1:27" x14ac:dyDescent="0.2">
      <c r="B162" s="21">
        <v>43556</v>
      </c>
      <c r="C162" s="17">
        <v>141.19999999999999</v>
      </c>
      <c r="D162" s="19">
        <v>1952</v>
      </c>
      <c r="E162" s="19">
        <v>21826</v>
      </c>
      <c r="F162" s="15">
        <v>139.79</v>
      </c>
      <c r="G162" s="47">
        <v>42.4</v>
      </c>
      <c r="H162" s="41">
        <v>148462</v>
      </c>
      <c r="I162">
        <f>-0.020227*Table3[[#This Row],[Diabetes]]+0.0012406*Table3[[#This Row],[Dementia Fatalities]]+0.80241*Table3[[#This Row],[J&amp;J Close lagged by 1]]+1.6205*Table3[[#This Row],[Obesity Adult Rate of 100]]-36.025</f>
        <v>132.44732549999998</v>
      </c>
      <c r="J162" s="4"/>
      <c r="K162" s="7"/>
      <c r="L162" s="52"/>
      <c r="O162" s="13"/>
    </row>
    <row r="163" spans="1:27" x14ac:dyDescent="0.2">
      <c r="B163" s="20">
        <v>43586</v>
      </c>
      <c r="C163" s="16">
        <v>131.15</v>
      </c>
      <c r="D163" s="18">
        <v>1952</v>
      </c>
      <c r="E163" s="18">
        <v>21826</v>
      </c>
      <c r="F163" s="14">
        <v>141.19999999999999</v>
      </c>
      <c r="G163" s="46">
        <v>42.4</v>
      </c>
      <c r="H163" s="42">
        <v>168081</v>
      </c>
      <c r="I163">
        <f>-0.020227*Table3[[#This Row],[Diabetes]]+0.0012406*Table3[[#This Row],[Dementia Fatalities]]+0.80241*Table3[[#This Row],[J&amp;J Close lagged by 1]]+1.6205*Table3[[#This Row],[Obesity Adult Rate of 100]]-36.025</f>
        <v>133.57872359999996</v>
      </c>
      <c r="K163" s="7"/>
      <c r="L163" s="52"/>
      <c r="O163" s="13"/>
    </row>
    <row r="164" spans="1:27" x14ac:dyDescent="0.2">
      <c r="B164" s="21">
        <v>43617</v>
      </c>
      <c r="C164" s="17">
        <v>139.28</v>
      </c>
      <c r="D164" s="19">
        <v>1952</v>
      </c>
      <c r="E164" s="19">
        <v>21826</v>
      </c>
      <c r="F164" s="15">
        <v>131.15</v>
      </c>
      <c r="G164" s="47">
        <v>42.4</v>
      </c>
      <c r="H164" s="41">
        <v>158777</v>
      </c>
      <c r="I164">
        <f>-0.020227*Table3[[#This Row],[Diabetes]]+0.0012406*Table3[[#This Row],[Dementia Fatalities]]+0.80241*Table3[[#This Row],[J&amp;J Close lagged by 1]]+1.6205*Table3[[#This Row],[Obesity Adult Rate of 100]]-36.025</f>
        <v>125.51450309999998</v>
      </c>
      <c r="K164" s="7"/>
      <c r="L164" s="52"/>
      <c r="O164" s="13"/>
    </row>
    <row r="165" spans="1:27" x14ac:dyDescent="0.2">
      <c r="B165" s="20">
        <v>43647</v>
      </c>
      <c r="C165" s="16">
        <v>130.22</v>
      </c>
      <c r="D165" s="18">
        <v>1952</v>
      </c>
      <c r="E165" s="18">
        <v>21826</v>
      </c>
      <c r="F165" s="14">
        <v>139.28</v>
      </c>
      <c r="G165" s="46">
        <v>42.4</v>
      </c>
      <c r="H165" s="42">
        <v>155996</v>
      </c>
      <c r="I165">
        <f>-0.020227*Table3[[#This Row],[Diabetes]]+0.0012406*Table3[[#This Row],[Dementia Fatalities]]+0.80241*Table3[[#This Row],[J&amp;J Close lagged by 1]]+1.6205*Table3[[#This Row],[Obesity Adult Rate of 100]]-36.025</f>
        <v>132.0380964</v>
      </c>
      <c r="K165" s="7"/>
      <c r="L165" s="52"/>
      <c r="O165" s="13"/>
    </row>
    <row r="166" spans="1:27" x14ac:dyDescent="0.2">
      <c r="B166" s="21">
        <v>43678</v>
      </c>
      <c r="C166" s="17">
        <v>128.36000000000001</v>
      </c>
      <c r="D166" s="19">
        <v>1952</v>
      </c>
      <c r="E166" s="19">
        <v>21826</v>
      </c>
      <c r="F166" s="15">
        <v>130.22</v>
      </c>
      <c r="G166" s="47">
        <v>42.4</v>
      </c>
      <c r="H166" s="41">
        <v>168510</v>
      </c>
      <c r="I166">
        <f>-0.020227*Table3[[#This Row],[Diabetes]]+0.0012406*Table3[[#This Row],[Dementia Fatalities]]+0.80241*Table3[[#This Row],[J&amp;J Close lagged by 1]]+1.6205*Table3[[#This Row],[Obesity Adult Rate of 100]]-36.025</f>
        <v>124.76826179999998</v>
      </c>
      <c r="K166" s="7"/>
      <c r="L166" s="52"/>
      <c r="O166" s="13"/>
    </row>
    <row r="167" spans="1:27" ht="16" thickBot="1" x14ac:dyDescent="0.25">
      <c r="B167" s="20">
        <v>43709</v>
      </c>
      <c r="C167" s="16">
        <v>129.38</v>
      </c>
      <c r="D167" s="18">
        <v>1952</v>
      </c>
      <c r="E167" s="18">
        <v>21826</v>
      </c>
      <c r="F167" s="14">
        <v>128.36000000000001</v>
      </c>
      <c r="G167" s="46">
        <v>42.4</v>
      </c>
      <c r="H167" s="42">
        <v>167842</v>
      </c>
      <c r="I167">
        <f>-0.020227*Table3[[#This Row],[Diabetes]]+0.0012406*Table3[[#This Row],[Dementia Fatalities]]+0.80241*Table3[[#This Row],[J&amp;J Close lagged by 1]]+1.6205*Table3[[#This Row],[Obesity Adult Rate of 100]]-36.025</f>
        <v>123.27577920000002</v>
      </c>
      <c r="K167" s="7"/>
      <c r="L167" s="52"/>
      <c r="O167" s="13"/>
    </row>
    <row r="168" spans="1:27" x14ac:dyDescent="0.2">
      <c r="B168" s="21">
        <v>43739</v>
      </c>
      <c r="C168" s="17">
        <v>132.04</v>
      </c>
      <c r="D168" s="19">
        <v>1952</v>
      </c>
      <c r="E168" s="19">
        <v>21826</v>
      </c>
      <c r="F168" s="15">
        <v>129.38</v>
      </c>
      <c r="G168" s="47">
        <v>42.4</v>
      </c>
      <c r="H168" s="41">
        <v>177666</v>
      </c>
      <c r="I168">
        <f>-0.020227*Table3[[#This Row],[Diabetes]]+0.0012406*Table3[[#This Row],[Dementia Fatalities]]+0.80241*Table3[[#This Row],[J&amp;J Close lagged by 1]]+1.6205*Table3[[#This Row],[Obesity Adult Rate of 100]]-36.025</f>
        <v>124.09423739999997</v>
      </c>
      <c r="K168" s="7"/>
      <c r="L168" s="52"/>
      <c r="O168" s="13"/>
      <c r="X168" s="11" t="s">
        <v>68</v>
      </c>
      <c r="Y168" s="11" t="s">
        <v>70</v>
      </c>
      <c r="Z168" s="11" t="s">
        <v>71</v>
      </c>
      <c r="AA168" s="11"/>
    </row>
    <row r="169" spans="1:27" x14ac:dyDescent="0.2">
      <c r="B169" s="20">
        <v>43770</v>
      </c>
      <c r="C169" s="16">
        <v>137.49</v>
      </c>
      <c r="D169" s="18">
        <v>1952</v>
      </c>
      <c r="E169" s="18">
        <v>21826</v>
      </c>
      <c r="F169" s="14">
        <v>132.04</v>
      </c>
      <c r="G169" s="46">
        <v>42.4</v>
      </c>
      <c r="H169" s="42">
        <v>166580</v>
      </c>
      <c r="I169">
        <f>-0.020227*Table3[[#This Row],[Diabetes]]+0.0012406*Table3[[#This Row],[Dementia Fatalities]]+0.80241*Table3[[#This Row],[J&amp;J Close lagged by 1]]+1.6205*Table3[[#This Row],[Obesity Adult Rate of 100]]-36.025</f>
        <v>126.22864799999999</v>
      </c>
      <c r="K169" s="7"/>
      <c r="L169" s="52"/>
      <c r="O169" s="13"/>
      <c r="X169">
        <v>-40</v>
      </c>
      <c r="Y169">
        <v>0</v>
      </c>
      <c r="Z169" s="52">
        <v>0</v>
      </c>
    </row>
    <row r="170" spans="1:27" x14ac:dyDescent="0.2">
      <c r="B170" s="21">
        <v>43800</v>
      </c>
      <c r="C170" s="17">
        <v>145.87</v>
      </c>
      <c r="D170" s="19">
        <v>1952</v>
      </c>
      <c r="E170" s="19">
        <v>21826</v>
      </c>
      <c r="F170" s="15">
        <v>137.49</v>
      </c>
      <c r="G170" s="47">
        <v>42.4</v>
      </c>
      <c r="H170" s="41">
        <v>149735</v>
      </c>
      <c r="I170">
        <f>-0.020227*Table3[[#This Row],[Diabetes]]+0.0012406*Table3[[#This Row],[Dementia Fatalities]]+0.80241*Table3[[#This Row],[J&amp;J Close lagged by 1]]+1.6205*Table3[[#This Row],[Obesity Adult Rate of 100]]-36.025</f>
        <v>130.60178249999998</v>
      </c>
      <c r="K170" s="7"/>
      <c r="L170" s="52"/>
      <c r="O170" s="13"/>
      <c r="X170">
        <v>-30</v>
      </c>
      <c r="Y170">
        <v>0</v>
      </c>
      <c r="Z170" s="52">
        <v>0</v>
      </c>
    </row>
    <row r="171" spans="1:27" x14ac:dyDescent="0.2">
      <c r="A171" t="s">
        <v>46</v>
      </c>
      <c r="B171" s="27">
        <v>43831</v>
      </c>
      <c r="C171" s="28">
        <v>148.87</v>
      </c>
      <c r="D171" s="29">
        <v>2072</v>
      </c>
      <c r="E171" s="29">
        <v>25276</v>
      </c>
      <c r="F171" s="30">
        <v>145.87</v>
      </c>
      <c r="G171" s="48">
        <v>39</v>
      </c>
      <c r="H171" s="42">
        <v>151435</v>
      </c>
      <c r="I171" s="28">
        <v>148.87</v>
      </c>
      <c r="J171" s="25">
        <f>-0.020227*Table3[[#This Row],[Diabetes]]+0.0012406*Table3[[#This Row],[Dementia Fatalities]]+0.80241*Table3[[#This Row],[J&amp;J Close lagged by 1]]+1.6205*Table3[[#This Row],[Obesity Adult Rate of 100]]-36.025</f>
        <v>133.66910829999998</v>
      </c>
      <c r="K171" s="13">
        <f>Table3[[#This Row],[Observed Values]]-Table3[[#This Row],[Predicted Values]]</f>
        <v>15.200891700000028</v>
      </c>
      <c r="L171" s="52">
        <f>ABS(Table3[[#This Row],[Observed Values]]-Table3[[#This Row],[Predicted Values]])/Table3[[#This Row],[Observed Values]]</f>
        <v>0.10210849533149746</v>
      </c>
      <c r="M171" s="7">
        <f>SUMPRODUCT(ABS(Table3[[#This Row],[Residual]]))/COUNT(Table3[[#This Row],[Residual]])</f>
        <v>15.200891700000028</v>
      </c>
      <c r="N171">
        <f>-0.020227*Table3[[#This Row],[Diabetes]]+0.0012406*Table3[[#This Row],[Dementia Fatalities]]+0.80241*Table3[[#This Row],[J&amp;J Close lagged by 1]]+1.6205*Table3[[#This Row],[Obesity Adult Rate of 100]]-18.935</f>
        <v>150.75910829999998</v>
      </c>
      <c r="O171" s="56">
        <v>-1.8891082999999753</v>
      </c>
      <c r="P171">
        <f>ABS(Table3[[#This Row],[Observed Values]]-Table3[[#This Row],[New Prediction]])/Table3[[#This Row],[Observed Values]]</f>
        <v>1.2689650701954559E-2</v>
      </c>
      <c r="Q171">
        <f>ABS(Table3[[#This Row],[Observed Values]]-Table3[[#This Row],[New Prediction]])</f>
        <v>1.8891082999999753</v>
      </c>
      <c r="X171">
        <v>-20</v>
      </c>
      <c r="Y171">
        <v>0</v>
      </c>
      <c r="Z171" s="52">
        <v>0</v>
      </c>
    </row>
    <row r="172" spans="1:27" x14ac:dyDescent="0.2">
      <c r="B172" s="31">
        <v>43862</v>
      </c>
      <c r="C172" s="32">
        <v>134.47999999999999</v>
      </c>
      <c r="D172" s="29">
        <v>2072</v>
      </c>
      <c r="E172" s="29">
        <v>25276</v>
      </c>
      <c r="F172" s="34">
        <v>148.87</v>
      </c>
      <c r="G172" s="48">
        <v>39</v>
      </c>
      <c r="H172" s="41">
        <v>144308</v>
      </c>
      <c r="I172" s="32">
        <v>134.47999999999999</v>
      </c>
      <c r="J172" s="25">
        <f>-0.020227*Table3[[#This Row],[Diabetes]]+0.0012406*Table3[[#This Row],[Dementia Fatalities]]+0.80241*Table3[[#This Row],[J&amp;J Close lagged by 1]]+1.6205*Table3[[#This Row],[Obesity Adult Rate of 100]]-36.025</f>
        <v>136.0763383</v>
      </c>
      <c r="K172" s="13">
        <f>Table3[[#This Row],[Observed Values]]-Table3[[#This Row],[Predicted Values]]</f>
        <v>-1.5963383000000135</v>
      </c>
      <c r="L172" s="52">
        <f>ABS(Table3[[#This Row],[Observed Values]]-Table3[[#This Row],[Predicted Values]])/Table3[[#This Row],[Observed Values]]</f>
        <v>1.1870451368233297E-2</v>
      </c>
      <c r="M172" s="7">
        <f>SUMPRODUCT(ABS(Table3[[#This Row],[Residual]]))/COUNT(Table3[[#This Row],[Residual]])</f>
        <v>1.5963383000000135</v>
      </c>
      <c r="N172">
        <f>-0.020227*Table3[[#This Row],[Diabetes]]+0.0012406*Table3[[#This Row],[Dementia Fatalities]]+0.80241*Table3[[#This Row],[J&amp;J Close lagged by 1]]+1.6205*Table3[[#This Row],[Obesity Adult Rate of 100]]-18.935</f>
        <v>153.16633830000001</v>
      </c>
      <c r="O172" s="56">
        <v>-18.686338300000017</v>
      </c>
      <c r="P172">
        <f>ABS(Table3[[#This Row],[Observed Values]]-Table3[[#This Row],[New Prediction]])/Table3[[#This Row],[Observed Values]]</f>
        <v>0.13895254535990495</v>
      </c>
      <c r="Q172">
        <f>ABS(Table3[[#This Row],[Observed Values]]-Table3[[#This Row],[New Prediction]])</f>
        <v>18.686338300000017</v>
      </c>
      <c r="X172">
        <v>-10</v>
      </c>
      <c r="Y172">
        <v>0</v>
      </c>
      <c r="Z172" s="52">
        <v>0</v>
      </c>
    </row>
    <row r="173" spans="1:27" x14ac:dyDescent="0.2">
      <c r="B173" s="27">
        <v>43891</v>
      </c>
      <c r="C173" s="28">
        <v>131.13</v>
      </c>
      <c r="D173" s="29">
        <v>2072</v>
      </c>
      <c r="E173" s="29">
        <v>25276</v>
      </c>
      <c r="F173" s="30">
        <v>134.47999999999999</v>
      </c>
      <c r="G173" s="48">
        <v>39</v>
      </c>
      <c r="H173" s="42">
        <v>122680</v>
      </c>
      <c r="I173" s="28">
        <v>131.13</v>
      </c>
      <c r="J173" s="25">
        <f>-0.020227*Table3[[#This Row],[Diabetes]]+0.0012406*Table3[[#This Row],[Dementia Fatalities]]+0.80241*Table3[[#This Row],[J&amp;J Close lagged by 1]]+1.6205*Table3[[#This Row],[Obesity Adult Rate of 100]]-36.025</f>
        <v>124.52965839999999</v>
      </c>
      <c r="K173" s="13">
        <f>Table3[[#This Row],[Observed Values]]-Table3[[#This Row],[Predicted Values]]</f>
        <v>6.6003416000000072</v>
      </c>
      <c r="L173" s="52">
        <f>ABS(Table3[[#This Row],[Observed Values]]-Table3[[#This Row],[Predicted Values]])/Table3[[#This Row],[Observed Values]]</f>
        <v>5.0334336917562783E-2</v>
      </c>
      <c r="M173" s="7">
        <f>SUMPRODUCT(ABS(Table3[[#This Row],[Residual]]))/COUNT(Table3[[#This Row],[Residual]])</f>
        <v>6.6003416000000072</v>
      </c>
      <c r="N173">
        <f>-0.020227*Table3[[#This Row],[Diabetes]]+0.0012406*Table3[[#This Row],[Dementia Fatalities]]+0.80241*Table3[[#This Row],[J&amp;J Close lagged by 1]]+1.6205*Table3[[#This Row],[Obesity Adult Rate of 100]]-18.935</f>
        <v>141.61965839999999</v>
      </c>
      <c r="O173" s="56">
        <v>-10.489658399999996</v>
      </c>
      <c r="P173">
        <f>ABS(Table3[[#This Row],[Observed Values]]-Table3[[#This Row],[New Prediction]])/Table3[[#This Row],[Observed Values]]</f>
        <v>7.9994344543582674E-2</v>
      </c>
      <c r="Q173">
        <f>ABS(Table3[[#This Row],[Observed Values]]-Table3[[#This Row],[New Prediction]])</f>
        <v>10.489658399999996</v>
      </c>
      <c r="X173">
        <v>0</v>
      </c>
      <c r="Y173">
        <v>1</v>
      </c>
      <c r="Z173" s="52">
        <v>3.5714285714285712E-2</v>
      </c>
    </row>
    <row r="174" spans="1:27" x14ac:dyDescent="0.2">
      <c r="B174" s="31">
        <v>43922</v>
      </c>
      <c r="C174" s="32">
        <v>150.04</v>
      </c>
      <c r="D174" s="29">
        <v>2072</v>
      </c>
      <c r="E174" s="29">
        <v>25276</v>
      </c>
      <c r="F174" s="34">
        <v>131.13</v>
      </c>
      <c r="G174" s="48">
        <v>39</v>
      </c>
      <c r="H174" s="41">
        <v>77292</v>
      </c>
      <c r="I174" s="32">
        <v>150.04</v>
      </c>
      <c r="J174" s="25">
        <f>-0.020227*Table3[[#This Row],[Diabetes]]+0.0012406*Table3[[#This Row],[Dementia Fatalities]]+0.80241*Table3[[#This Row],[J&amp;J Close lagged by 1]]+1.6205*Table3[[#This Row],[Obesity Adult Rate of 100]]-36.025</f>
        <v>121.84158489999999</v>
      </c>
      <c r="K174" s="13">
        <f>Table3[[#This Row],[Observed Values]]-Table3[[#This Row],[Predicted Values]]</f>
        <v>28.198415100000005</v>
      </c>
      <c r="L174" s="52">
        <f>ABS(Table3[[#This Row],[Observed Values]]-Table3[[#This Row],[Predicted Values]])/Table3[[#This Row],[Observed Values]]</f>
        <v>0.18793931684884035</v>
      </c>
      <c r="M174" s="7">
        <f>SUMPRODUCT(ABS(Table3[[#This Row],[Residual]]))/COUNT(Table3[[#This Row],[Residual]])</f>
        <v>28.198415100000005</v>
      </c>
      <c r="N174">
        <f>-0.020227*Table3[[#This Row],[Diabetes]]+0.0012406*Table3[[#This Row],[Dementia Fatalities]]+0.80241*Table3[[#This Row],[J&amp;J Close lagged by 1]]+1.6205*Table3[[#This Row],[Obesity Adult Rate of 100]]-18.935</f>
        <v>138.93158489999999</v>
      </c>
      <c r="O174" s="56">
        <v>11.108415100000002</v>
      </c>
      <c r="P174">
        <f>ABS(Table3[[#This Row],[Observed Values]]-Table3[[#This Row],[New Prediction]])/Table3[[#This Row],[Observed Values]]</f>
        <v>7.4036357637963221E-2</v>
      </c>
      <c r="Q174">
        <f>ABS(Table3[[#This Row],[Observed Values]]-Table3[[#This Row],[New Prediction]])</f>
        <v>11.108415100000002</v>
      </c>
      <c r="X174">
        <v>10</v>
      </c>
      <c r="Y174">
        <v>7</v>
      </c>
      <c r="Z174" s="52">
        <v>0.2857142857142857</v>
      </c>
    </row>
    <row r="175" spans="1:27" x14ac:dyDescent="0.2">
      <c r="B175" s="27">
        <v>43952</v>
      </c>
      <c r="C175" s="28">
        <v>148.75</v>
      </c>
      <c r="D175" s="29">
        <v>2072</v>
      </c>
      <c r="E175" s="29">
        <v>25276</v>
      </c>
      <c r="F175" s="30">
        <v>150.04</v>
      </c>
      <c r="G175" s="48">
        <v>39</v>
      </c>
      <c r="H175" s="42">
        <v>111468</v>
      </c>
      <c r="I175" s="28">
        <v>148.75</v>
      </c>
      <c r="J175" s="25">
        <f>-0.020227*Table3[[#This Row],[Diabetes]]+0.0012406*Table3[[#This Row],[Dementia Fatalities]]+0.80241*Table3[[#This Row],[J&amp;J Close lagged by 1]]+1.6205*Table3[[#This Row],[Obesity Adult Rate of 100]]-36.025</f>
        <v>137.01515799999999</v>
      </c>
      <c r="K175" s="13">
        <f>Table3[[#This Row],[Observed Values]]-Table3[[#This Row],[Predicted Values]]</f>
        <v>11.734842000000015</v>
      </c>
      <c r="L175" s="52">
        <f>ABS(Table3[[#This Row],[Observed Values]]-Table3[[#This Row],[Predicted Values]])/Table3[[#This Row],[Observed Values]]</f>
        <v>7.8889694117647152E-2</v>
      </c>
      <c r="M175" s="7">
        <f>SUMPRODUCT(ABS(Table3[[#This Row],[Residual]]))/COUNT(Table3[[#This Row],[Residual]])</f>
        <v>11.734842000000015</v>
      </c>
      <c r="N175">
        <f>-0.020227*Table3[[#This Row],[Diabetes]]+0.0012406*Table3[[#This Row],[Dementia Fatalities]]+0.80241*Table3[[#This Row],[J&amp;J Close lagged by 1]]+1.6205*Table3[[#This Row],[Obesity Adult Rate of 100]]-18.935</f>
        <v>154.10515799999999</v>
      </c>
      <c r="O175" s="56">
        <v>-5.3551579999999888</v>
      </c>
      <c r="P175">
        <f>ABS(Table3[[#This Row],[Observed Values]]-Table3[[#This Row],[New Prediction]])/Table3[[#This Row],[Observed Values]]</f>
        <v>3.6001062184873873E-2</v>
      </c>
      <c r="Q175">
        <f>ABS(Table3[[#This Row],[Observed Values]]-Table3[[#This Row],[New Prediction]])</f>
        <v>5.3551579999999888</v>
      </c>
      <c r="X175">
        <v>20</v>
      </c>
      <c r="Y175">
        <v>11</v>
      </c>
      <c r="Z175" s="52">
        <v>0.6785714285714286</v>
      </c>
    </row>
    <row r="176" spans="1:27" x14ac:dyDescent="0.2">
      <c r="B176" s="31">
        <v>43983</v>
      </c>
      <c r="C176" s="32">
        <v>140.63</v>
      </c>
      <c r="D176" s="29">
        <v>2072</v>
      </c>
      <c r="E176" s="29">
        <v>25276</v>
      </c>
      <c r="F176" s="34">
        <v>148.75</v>
      </c>
      <c r="G176" s="48">
        <v>39</v>
      </c>
      <c r="H176" s="41">
        <v>134253</v>
      </c>
      <c r="I176" s="32">
        <v>140.63</v>
      </c>
      <c r="J176" s="25">
        <f>-0.020227*Table3[[#This Row],[Diabetes]]+0.0012406*Table3[[#This Row],[Dementia Fatalities]]+0.80241*Table3[[#This Row],[J&amp;J Close lagged by 1]]+1.6205*Table3[[#This Row],[Obesity Adult Rate of 100]]-36.025</f>
        <v>135.9800491</v>
      </c>
      <c r="K176" s="13">
        <f>Table3[[#This Row],[Observed Values]]-Table3[[#This Row],[Predicted Values]]</f>
        <v>4.6499508999999932</v>
      </c>
      <c r="L176" s="52">
        <f>ABS(Table3[[#This Row],[Observed Values]]-Table3[[#This Row],[Predicted Values]])/Table3[[#This Row],[Observed Values]]</f>
        <v>3.3065141861622648E-2</v>
      </c>
      <c r="M176" s="7">
        <f>SUMPRODUCT(ABS(Table3[[#This Row],[Residual]]))/COUNT(Table3[[#This Row],[Residual]])</f>
        <v>4.6499508999999932</v>
      </c>
      <c r="N176">
        <f>-0.020227*Table3[[#This Row],[Diabetes]]+0.0012406*Table3[[#This Row],[Dementia Fatalities]]+0.80241*Table3[[#This Row],[J&amp;J Close lagged by 1]]+1.6205*Table3[[#This Row],[Obesity Adult Rate of 100]]-18.935</f>
        <v>153.07004910000001</v>
      </c>
      <c r="O176" s="56">
        <v>-12.44004910000001</v>
      </c>
      <c r="P176">
        <f>ABS(Table3[[#This Row],[Observed Values]]-Table3[[#This Row],[New Prediction]])/Table3[[#This Row],[Observed Values]]</f>
        <v>8.8459426153736836E-2</v>
      </c>
      <c r="Q176">
        <f>ABS(Table3[[#This Row],[Observed Values]]-Table3[[#This Row],[New Prediction]])</f>
        <v>12.44004910000001</v>
      </c>
      <c r="X176">
        <v>30</v>
      </c>
      <c r="Y176">
        <v>7</v>
      </c>
      <c r="Z176" s="52">
        <v>0.9285714285714286</v>
      </c>
    </row>
    <row r="177" spans="2:30" x14ac:dyDescent="0.2">
      <c r="B177" s="27">
        <v>44013</v>
      </c>
      <c r="C177" s="28">
        <v>145.76</v>
      </c>
      <c r="D177" s="29">
        <v>2072</v>
      </c>
      <c r="E177" s="29">
        <v>25276</v>
      </c>
      <c r="F177" s="30">
        <v>140.63</v>
      </c>
      <c r="G177" s="48">
        <v>39</v>
      </c>
      <c r="H177" s="42">
        <v>143377</v>
      </c>
      <c r="I177" s="28">
        <v>145.76</v>
      </c>
      <c r="J177" s="25">
        <f>-0.020227*Table3[[#This Row],[Diabetes]]+0.0012406*Table3[[#This Row],[Dementia Fatalities]]+0.80241*Table3[[#This Row],[J&amp;J Close lagged by 1]]+1.6205*Table3[[#This Row],[Obesity Adult Rate of 100]]-36.025</f>
        <v>129.46447989999999</v>
      </c>
      <c r="K177" s="13">
        <f>Table3[[#This Row],[Observed Values]]-Table3[[#This Row],[Predicted Values]]</f>
        <v>16.295520100000005</v>
      </c>
      <c r="L177" s="52">
        <f>ABS(Table3[[#This Row],[Observed Values]]-Table3[[#This Row],[Predicted Values]])/Table3[[#This Row],[Observed Values]]</f>
        <v>0.11179692714050497</v>
      </c>
      <c r="M177" s="7">
        <f>SUMPRODUCT(ABS(Table3[[#This Row],[Residual]]))/COUNT(Table3[[#This Row],[Residual]])</f>
        <v>16.295520100000005</v>
      </c>
      <c r="N177">
        <f>-0.020227*Table3[[#This Row],[Diabetes]]+0.0012406*Table3[[#This Row],[Dementia Fatalities]]+0.80241*Table3[[#This Row],[J&amp;J Close lagged by 1]]+1.6205*Table3[[#This Row],[Obesity Adult Rate of 100]]-18.935</f>
        <v>146.55447989999999</v>
      </c>
      <c r="O177" s="56">
        <v>-0.79447989999999891</v>
      </c>
      <c r="P177">
        <f>ABS(Table3[[#This Row],[Observed Values]]-Table3[[#This Row],[New Prediction]])/Table3[[#This Row],[Observed Values]]</f>
        <v>5.450603046103176E-3</v>
      </c>
      <c r="Q177">
        <f>ABS(Table3[[#This Row],[Observed Values]]-Table3[[#This Row],[New Prediction]])</f>
        <v>0.79447989999999891</v>
      </c>
      <c r="X177">
        <v>40</v>
      </c>
      <c r="Y177">
        <v>2</v>
      </c>
      <c r="Z177" s="52">
        <v>1</v>
      </c>
    </row>
    <row r="178" spans="2:30" ht="16" thickBot="1" x14ac:dyDescent="0.25">
      <c r="B178" s="31">
        <v>44044</v>
      </c>
      <c r="C178" s="32">
        <v>153.41</v>
      </c>
      <c r="D178" s="29">
        <v>2072</v>
      </c>
      <c r="E178" s="29">
        <v>25276</v>
      </c>
      <c r="F178" s="34">
        <v>145.76</v>
      </c>
      <c r="G178" s="48">
        <v>39</v>
      </c>
      <c r="H178" s="41">
        <v>143499</v>
      </c>
      <c r="I178" s="32">
        <v>153.41</v>
      </c>
      <c r="J178" s="25">
        <f>-0.020227*Table3[[#This Row],[Diabetes]]+0.0012406*Table3[[#This Row],[Dementia Fatalities]]+0.80241*Table3[[#This Row],[J&amp;J Close lagged by 1]]+1.6205*Table3[[#This Row],[Obesity Adult Rate of 100]]-36.025</f>
        <v>133.58084319999998</v>
      </c>
      <c r="K178" s="13">
        <f>Table3[[#This Row],[Observed Values]]-Table3[[#This Row],[Predicted Values]]</f>
        <v>19.829156800000021</v>
      </c>
      <c r="L178" s="52">
        <f>ABS(Table3[[#This Row],[Observed Values]]-Table3[[#This Row],[Predicted Values]])/Table3[[#This Row],[Observed Values]]</f>
        <v>0.129255959846164</v>
      </c>
      <c r="M178" s="7">
        <f>SUMPRODUCT(ABS(Table3[[#This Row],[Residual]]))/COUNT(Table3[[#This Row],[Residual]])</f>
        <v>19.829156800000021</v>
      </c>
      <c r="N178">
        <f>-0.020227*Table3[[#This Row],[Diabetes]]+0.0012406*Table3[[#This Row],[Dementia Fatalities]]+0.80241*Table3[[#This Row],[J&amp;J Close lagged by 1]]+1.6205*Table3[[#This Row],[Obesity Adult Rate of 100]]-18.935</f>
        <v>150.67084319999998</v>
      </c>
      <c r="O178" s="56">
        <v>2.7391568000000177</v>
      </c>
      <c r="P178">
        <f>ABS(Table3[[#This Row],[Observed Values]]-Table3[[#This Row],[New Prediction]])/Table3[[#This Row],[Observed Values]]</f>
        <v>1.785513851769779E-2</v>
      </c>
      <c r="Q178">
        <f>ABS(Table3[[#This Row],[Observed Values]]-Table3[[#This Row],[New Prediction]])</f>
        <v>2.7391568000000177</v>
      </c>
      <c r="X178" s="10" t="s">
        <v>69</v>
      </c>
      <c r="Y178" s="10">
        <v>0</v>
      </c>
      <c r="Z178" s="55">
        <v>1</v>
      </c>
      <c r="AA178" s="10"/>
    </row>
    <row r="179" spans="2:30" x14ac:dyDescent="0.2">
      <c r="B179" s="27">
        <v>44075</v>
      </c>
      <c r="C179" s="28">
        <v>148.88</v>
      </c>
      <c r="D179" s="29">
        <v>2072</v>
      </c>
      <c r="E179" s="29">
        <v>25276</v>
      </c>
      <c r="F179" s="30">
        <v>153.41</v>
      </c>
      <c r="G179" s="48">
        <v>39</v>
      </c>
      <c r="H179" s="42">
        <v>146065</v>
      </c>
      <c r="I179" s="28">
        <v>148.88</v>
      </c>
      <c r="J179" s="25">
        <f>-0.020227*Table3[[#This Row],[Diabetes]]+0.0012406*Table3[[#This Row],[Dementia Fatalities]]+0.80241*Table3[[#This Row],[J&amp;J Close lagged by 1]]+1.6205*Table3[[#This Row],[Obesity Adult Rate of 100]]-36.025</f>
        <v>139.71927969999999</v>
      </c>
      <c r="K179" s="13">
        <f>Table3[[#This Row],[Observed Values]]-Table3[[#This Row],[Predicted Values]]</f>
        <v>9.1607203000000084</v>
      </c>
      <c r="L179" s="52">
        <f>ABS(Table3[[#This Row],[Observed Values]]-Table3[[#This Row],[Predicted Values]])/Table3[[#This Row],[Observed Values]]</f>
        <v>6.1530899382052716E-2</v>
      </c>
      <c r="M179" s="7">
        <f>SUMPRODUCT(ABS(Table3[[#This Row],[Residual]]))/COUNT(Table3[[#This Row],[Residual]])</f>
        <v>9.1607203000000084</v>
      </c>
      <c r="N179">
        <f>-0.020227*Table3[[#This Row],[Diabetes]]+0.0012406*Table3[[#This Row],[Dementia Fatalities]]+0.80241*Table3[[#This Row],[J&amp;J Close lagged by 1]]+1.6205*Table3[[#This Row],[Obesity Adult Rate of 100]]-18.935</f>
        <v>156.80927969999999</v>
      </c>
      <c r="O179" s="56">
        <v>-7.929279699999995</v>
      </c>
      <c r="P179">
        <f>ABS(Table3[[#This Row],[Observed Values]]-Table3[[#This Row],[New Prediction]])/Table3[[#This Row],[Observed Values]]</f>
        <v>5.3259535867812971E-2</v>
      </c>
      <c r="Q179">
        <f>ABS(Table3[[#This Row],[Observed Values]]-Table3[[#This Row],[New Prediction]])</f>
        <v>7.929279699999995</v>
      </c>
    </row>
    <row r="180" spans="2:30" x14ac:dyDescent="0.2">
      <c r="B180" s="31">
        <v>44105</v>
      </c>
      <c r="C180" s="32">
        <v>137.11000000000001</v>
      </c>
      <c r="D180" s="29">
        <v>2072</v>
      </c>
      <c r="E180" s="33">
        <v>21826</v>
      </c>
      <c r="F180" s="34">
        <v>148.88</v>
      </c>
      <c r="G180" s="48">
        <v>39</v>
      </c>
      <c r="H180" s="41">
        <v>157641</v>
      </c>
      <c r="I180" s="32">
        <v>137.11000000000001</v>
      </c>
      <c r="J180" s="25">
        <f>-0.020227*Table3[[#This Row],[Diabetes]]+0.0012406*Table3[[#This Row],[Dementia Fatalities]]+0.80241*Table3[[#This Row],[J&amp;J Close lagged by 1]]+1.6205*Table3[[#This Row],[Obesity Adult Rate of 100]]-36.025</f>
        <v>131.80429239999998</v>
      </c>
      <c r="K180" s="13">
        <f>Table3[[#This Row],[Observed Values]]-Table3[[#This Row],[Predicted Values]]</f>
        <v>5.3057076000000336</v>
      </c>
      <c r="L180" s="52">
        <f>ABS(Table3[[#This Row],[Observed Values]]-Table3[[#This Row],[Predicted Values]])/Table3[[#This Row],[Observed Values]]</f>
        <v>3.8696722339727464E-2</v>
      </c>
      <c r="M180" s="7">
        <f>SUMPRODUCT(ABS(Table3[[#This Row],[Residual]]))/COUNT(Table3[[#This Row],[Residual]])</f>
        <v>5.3057076000000336</v>
      </c>
      <c r="N180">
        <f>-0.020227*Table3[[#This Row],[Diabetes]]+0.0012406*Table3[[#This Row],[Dementia Fatalities]]+0.80241*Table3[[#This Row],[J&amp;J Close lagged by 1]]+1.6205*Table3[[#This Row],[Obesity Adult Rate of 100]]-18.935</f>
        <v>148.89429239999998</v>
      </c>
      <c r="O180" s="56">
        <v>-11.78429239999997</v>
      </c>
      <c r="P180">
        <f>ABS(Table3[[#This Row],[Observed Values]]-Table3[[#This Row],[New Prediction]])/Table3[[#This Row],[Observed Values]]</f>
        <v>8.5947723725475669E-2</v>
      </c>
      <c r="Q180">
        <f>ABS(Table3[[#This Row],[Observed Values]]-Table3[[#This Row],[New Prediction]])</f>
        <v>11.78429239999997</v>
      </c>
    </row>
    <row r="181" spans="2:30" x14ac:dyDescent="0.2">
      <c r="B181" s="27">
        <v>44136</v>
      </c>
      <c r="C181" s="28">
        <v>144.68</v>
      </c>
      <c r="D181" s="29">
        <v>2072</v>
      </c>
      <c r="E181" s="29">
        <v>21826</v>
      </c>
      <c r="F181" s="30">
        <v>137.11000000000001</v>
      </c>
      <c r="G181" s="48">
        <v>39</v>
      </c>
      <c r="H181" s="42">
        <v>138342</v>
      </c>
      <c r="I181" s="28">
        <v>144.68</v>
      </c>
      <c r="J181" s="25">
        <f>-0.020227*Table3[[#This Row],[Diabetes]]+0.0012406*Table3[[#This Row],[Dementia Fatalities]]+0.80241*Table3[[#This Row],[J&amp;J Close lagged by 1]]+1.6205*Table3[[#This Row],[Obesity Adult Rate of 100]]-36.025</f>
        <v>122.35992669999999</v>
      </c>
      <c r="K181" s="13">
        <f>Table3[[#This Row],[Observed Values]]-Table3[[#This Row],[Predicted Values]]</f>
        <v>22.320073300000018</v>
      </c>
      <c r="L181" s="52">
        <f>ABS(Table3[[#This Row],[Observed Values]]-Table3[[#This Row],[Predicted Values]])/Table3[[#This Row],[Observed Values]]</f>
        <v>0.15427200235001395</v>
      </c>
      <c r="M181" s="7">
        <f>SUMPRODUCT(ABS(Table3[[#This Row],[Residual]]))/COUNT(Table3[[#This Row],[Residual]])</f>
        <v>22.320073300000018</v>
      </c>
      <c r="N181">
        <f>-0.020227*Table3[[#This Row],[Diabetes]]+0.0012406*Table3[[#This Row],[Dementia Fatalities]]+0.80241*Table3[[#This Row],[J&amp;J Close lagged by 1]]+1.6205*Table3[[#This Row],[Obesity Adult Rate of 100]]-18.935</f>
        <v>139.44992669999999</v>
      </c>
      <c r="O181" s="56">
        <v>5.230073300000015</v>
      </c>
      <c r="P181">
        <f>ABS(Table3[[#This Row],[Observed Values]]-Table3[[#This Row],[New Prediction]])/Table3[[#This Row],[Observed Values]]</f>
        <v>3.6149248686757084E-2</v>
      </c>
      <c r="Q181">
        <f>ABS(Table3[[#This Row],[Observed Values]]-Table3[[#This Row],[New Prediction]])</f>
        <v>5.230073300000015</v>
      </c>
    </row>
    <row r="182" spans="2:30" ht="16" thickBot="1" x14ac:dyDescent="0.25">
      <c r="B182" s="31">
        <v>44166</v>
      </c>
      <c r="C182" s="32">
        <v>157.38</v>
      </c>
      <c r="D182" s="29">
        <v>2072</v>
      </c>
      <c r="E182" s="33">
        <v>21826</v>
      </c>
      <c r="F182" s="34">
        <v>144.68</v>
      </c>
      <c r="G182" s="48">
        <v>39</v>
      </c>
      <c r="H182" s="40">
        <v>123031</v>
      </c>
      <c r="I182" s="32">
        <v>157.38</v>
      </c>
      <c r="J182" s="25">
        <f>-0.020227*Table3[[#This Row],[Diabetes]]+0.0012406*Table3[[#This Row],[Dementia Fatalities]]+0.80241*Table3[[#This Row],[J&amp;J Close lagged by 1]]+1.6205*Table3[[#This Row],[Obesity Adult Rate of 100]]-36.025</f>
        <v>128.4341704</v>
      </c>
      <c r="K182" s="13">
        <f>Table3[[#This Row],[Observed Values]]-Table3[[#This Row],[Predicted Values]]</f>
        <v>28.945829599999996</v>
      </c>
      <c r="L182" s="52">
        <f>ABS(Table3[[#This Row],[Observed Values]]-Table3[[#This Row],[Predicted Values]])/Table3[[#This Row],[Observed Values]]</f>
        <v>0.18392317702376412</v>
      </c>
      <c r="M182" s="7">
        <f>SUMPRODUCT(ABS(Table3[[#This Row],[Residual]]))/COUNT(Table3[[#This Row],[Residual]])</f>
        <v>28.945829599999996</v>
      </c>
      <c r="N182">
        <f>-0.020227*Table3[[#This Row],[Diabetes]]+0.0012406*Table3[[#This Row],[Dementia Fatalities]]+0.80241*Table3[[#This Row],[J&amp;J Close lagged by 1]]+1.6205*Table3[[#This Row],[Obesity Adult Rate of 100]]-18.935</f>
        <v>145.5241704</v>
      </c>
      <c r="O182" s="56">
        <v>11.855829599999993</v>
      </c>
      <c r="P182">
        <f>ABS(Table3[[#This Row],[Observed Values]]-Table3[[#This Row],[New Prediction]])/Table3[[#This Row],[Observed Values]]</f>
        <v>7.5332504765535602E-2</v>
      </c>
      <c r="Q182">
        <f>ABS(Table3[[#This Row],[Observed Values]]-Table3[[#This Row],[New Prediction]])</f>
        <v>11.855829599999993</v>
      </c>
    </row>
    <row r="183" spans="2:30" ht="16" thickBot="1" x14ac:dyDescent="0.25">
      <c r="B183" s="27">
        <v>44197</v>
      </c>
      <c r="C183" s="28">
        <v>163.13</v>
      </c>
      <c r="D183" s="29">
        <v>2113</v>
      </c>
      <c r="E183" s="29">
        <v>22271</v>
      </c>
      <c r="F183" s="30">
        <v>157.38</v>
      </c>
      <c r="G183" s="48">
        <v>42.4</v>
      </c>
      <c r="H183" s="42">
        <v>151435</v>
      </c>
      <c r="I183" s="28">
        <v>163.13</v>
      </c>
      <c r="J183" s="25">
        <f>-0.020227*Table3[[#This Row],[Diabetes]]+0.0012406*Table3[[#This Row],[Dementia Fatalities]]+0.80241*Table3[[#This Row],[J&amp;J Close lagged by 1]]+1.6205*Table3[[#This Row],[Obesity Adult Rate of 100]]-36.025</f>
        <v>143.8572374</v>
      </c>
      <c r="K183" s="13">
        <f>Table3[[#This Row],[Observed Values]]-Table3[[#This Row],[Predicted Values]]</f>
        <v>19.272762599999993</v>
      </c>
      <c r="L183" s="52">
        <f>ABS(Table3[[#This Row],[Observed Values]]-Table3[[#This Row],[Predicted Values]])/Table3[[#This Row],[Observed Values]]</f>
        <v>0.11814358241892965</v>
      </c>
      <c r="M183" s="7">
        <f>SUMPRODUCT(ABS(Table3[[#This Row],[Residual]]))/COUNT(Table3[[#This Row],[Residual]])</f>
        <v>19.272762599999993</v>
      </c>
      <c r="N183">
        <f>-0.020227*Table3[[#This Row],[Diabetes]]+0.0012406*Table3[[#This Row],[Dementia Fatalities]]+0.80241*Table3[[#This Row],[J&amp;J Close lagged by 1]]+1.6205*Table3[[#This Row],[Obesity Adult Rate of 100]]-18.935</f>
        <v>160.94723740000001</v>
      </c>
      <c r="O183" s="56">
        <v>2.1827625999999896</v>
      </c>
      <c r="P183">
        <f>ABS(Table3[[#This Row],[Observed Values]]-Table3[[#This Row],[New Prediction]])/Table3[[#This Row],[Observed Values]]</f>
        <v>1.3380510022681234E-2</v>
      </c>
      <c r="Q183">
        <f>ABS(Table3[[#This Row],[Observed Values]]-Table3[[#This Row],[New Prediction]])</f>
        <v>2.1827625999999896</v>
      </c>
      <c r="X183" s="11"/>
      <c r="Y183" s="11"/>
      <c r="Z183" s="11"/>
      <c r="AA183" s="11"/>
      <c r="AB183" s="11"/>
      <c r="AC183" s="11"/>
      <c r="AD183" s="11"/>
    </row>
    <row r="184" spans="2:30" x14ac:dyDescent="0.2">
      <c r="B184" s="31">
        <v>44228</v>
      </c>
      <c r="C184" s="32">
        <v>158.46</v>
      </c>
      <c r="D184" s="29">
        <v>2113</v>
      </c>
      <c r="E184" s="29">
        <v>22271</v>
      </c>
      <c r="F184" s="34">
        <v>163.13</v>
      </c>
      <c r="G184" s="49">
        <v>42.4</v>
      </c>
      <c r="H184" s="41">
        <v>144308</v>
      </c>
      <c r="I184" s="32">
        <v>158.46</v>
      </c>
      <c r="J184" s="25">
        <f>-0.020227*Table3[[#This Row],[Diabetes]]+0.0012406*Table3[[#This Row],[Dementia Fatalities]]+0.80241*Table3[[#This Row],[J&amp;J Close lagged by 1]]+1.6205*Table3[[#This Row],[Obesity Adult Rate of 100]]-36.025</f>
        <v>148.4710949</v>
      </c>
      <c r="K184" s="13">
        <f>Table3[[#This Row],[Observed Values]]-Table3[[#This Row],[Predicted Values]]</f>
        <v>9.9889051000000109</v>
      </c>
      <c r="L184" s="52">
        <f>ABS(Table3[[#This Row],[Observed Values]]-Table3[[#This Row],[Predicted Values]])/Table3[[#This Row],[Observed Values]]</f>
        <v>6.3037391770793955E-2</v>
      </c>
      <c r="M184" s="7">
        <f>SUMPRODUCT(ABS(Table3[[#This Row],[Residual]]))/COUNT(Table3[[#This Row],[Residual]])</f>
        <v>9.9889051000000109</v>
      </c>
      <c r="N184">
        <f>-0.020227*Table3[[#This Row],[Diabetes]]+0.0012406*Table3[[#This Row],[Dementia Fatalities]]+0.80241*Table3[[#This Row],[J&amp;J Close lagged by 1]]+1.6205*Table3[[#This Row],[Obesity Adult Rate of 100]]-18.935</f>
        <v>165.5610949</v>
      </c>
      <c r="O184" s="56">
        <v>-7.1010948999999925</v>
      </c>
      <c r="P184">
        <f>ABS(Table3[[#This Row],[Observed Values]]-Table3[[#This Row],[New Prediction]])/Table3[[#This Row],[Observed Values]]</f>
        <v>4.4813169885144465E-2</v>
      </c>
      <c r="Q184">
        <f>ABS(Table3[[#This Row],[Observed Values]]-Table3[[#This Row],[New Prediction]])</f>
        <v>7.1010948999999925</v>
      </c>
      <c r="X184" s="11" t="s">
        <v>68</v>
      </c>
      <c r="Y184" s="11" t="s">
        <v>70</v>
      </c>
      <c r="AA184" s="52"/>
      <c r="AD184" s="52"/>
    </row>
    <row r="185" spans="2:30" x14ac:dyDescent="0.2">
      <c r="B185" s="27">
        <v>44256</v>
      </c>
      <c r="C185" s="28">
        <v>164.35</v>
      </c>
      <c r="D185" s="29">
        <v>2113</v>
      </c>
      <c r="E185" s="29">
        <v>22271</v>
      </c>
      <c r="F185" s="30">
        <v>158.46</v>
      </c>
      <c r="G185" s="48">
        <v>42.4</v>
      </c>
      <c r="H185" s="42">
        <v>122680</v>
      </c>
      <c r="I185" s="28">
        <v>164.35</v>
      </c>
      <c r="J185" s="25">
        <f>-0.020227*Table3[[#This Row],[Diabetes]]+0.0012406*Table3[[#This Row],[Dementia Fatalities]]+0.80241*Table3[[#This Row],[J&amp;J Close lagged by 1]]+1.6205*Table3[[#This Row],[Obesity Adult Rate of 100]]-36.025</f>
        <v>144.72384020000001</v>
      </c>
      <c r="K185" s="13">
        <f>Table3[[#This Row],[Observed Values]]-Table3[[#This Row],[Predicted Values]]</f>
        <v>19.626159799999982</v>
      </c>
      <c r="L185" s="52">
        <f>ABS(Table3[[#This Row],[Observed Values]]-Table3[[#This Row],[Predicted Values]])/Table3[[#This Row],[Observed Values]]</f>
        <v>0.11941685305749913</v>
      </c>
      <c r="M185" s="7">
        <f>SUMPRODUCT(ABS(Table3[[#This Row],[Residual]]))/COUNT(Table3[[#This Row],[Residual]])</f>
        <v>19.626159799999982</v>
      </c>
      <c r="N185">
        <f>-0.020227*Table3[[#This Row],[Diabetes]]+0.0012406*Table3[[#This Row],[Dementia Fatalities]]+0.80241*Table3[[#This Row],[J&amp;J Close lagged by 1]]+1.6205*Table3[[#This Row],[Obesity Adult Rate of 100]]-18.935</f>
        <v>161.81384020000002</v>
      </c>
      <c r="O185" s="56">
        <v>2.5361597999999788</v>
      </c>
      <c r="P185">
        <f>ABS(Table3[[#This Row],[Observed Values]]-Table3[[#This Row],[New Prediction]])/Table3[[#This Row],[Observed Values]]</f>
        <v>1.5431456038941156E-2</v>
      </c>
      <c r="Q185">
        <f>ABS(Table3[[#This Row],[Observed Values]]-Table3[[#This Row],[New Prediction]])</f>
        <v>2.5361597999999788</v>
      </c>
      <c r="X185">
        <v>-25</v>
      </c>
      <c r="Y185">
        <v>0</v>
      </c>
      <c r="AA185" s="52"/>
      <c r="AD185" s="52"/>
    </row>
    <row r="186" spans="2:30" x14ac:dyDescent="0.2">
      <c r="B186" s="31">
        <v>44287</v>
      </c>
      <c r="C186" s="32">
        <v>162.72999999999999</v>
      </c>
      <c r="D186" s="29">
        <v>2113</v>
      </c>
      <c r="E186" s="29">
        <v>22271</v>
      </c>
      <c r="F186" s="34">
        <v>164.35</v>
      </c>
      <c r="G186" s="49">
        <v>42.4</v>
      </c>
      <c r="H186" s="41">
        <v>77292</v>
      </c>
      <c r="I186" s="32">
        <v>162.72999999999999</v>
      </c>
      <c r="J186" s="25">
        <f>-0.020227*Table3[[#This Row],[Diabetes]]+0.0012406*Table3[[#This Row],[Dementia Fatalities]]+0.80241*Table3[[#This Row],[J&amp;J Close lagged by 1]]+1.6205*Table3[[#This Row],[Obesity Adult Rate of 100]]-36.025</f>
        <v>149.45003510000001</v>
      </c>
      <c r="K186" s="13">
        <f>Table3[[#This Row],[Observed Values]]-Table3[[#This Row],[Predicted Values]]</f>
        <v>13.279964899999982</v>
      </c>
      <c r="L186" s="52">
        <f>ABS(Table3[[#This Row],[Observed Values]]-Table3[[#This Row],[Predicted Values]])/Table3[[#This Row],[Observed Values]]</f>
        <v>8.1607355128126238E-2</v>
      </c>
      <c r="M186" s="7">
        <f>SUMPRODUCT(ABS(Table3[[#This Row],[Residual]]))/COUNT(Table3[[#This Row],[Residual]])</f>
        <v>13.279964899999982</v>
      </c>
      <c r="N186">
        <f>-0.020227*Table3[[#This Row],[Diabetes]]+0.0012406*Table3[[#This Row],[Dementia Fatalities]]+0.80241*Table3[[#This Row],[J&amp;J Close lagged by 1]]+1.6205*Table3[[#This Row],[Obesity Adult Rate of 100]]-18.935</f>
        <v>166.54003510000001</v>
      </c>
      <c r="O186" s="56">
        <v>-3.8100351000000217</v>
      </c>
      <c r="P186">
        <f>ABS(Table3[[#This Row],[Observed Values]]-Table3[[#This Row],[New Prediction]])/Table3[[#This Row],[Observed Values]]</f>
        <v>2.3413231119031659E-2</v>
      </c>
      <c r="Q186">
        <f>ABS(Table3[[#This Row],[Observed Values]]-Table3[[#This Row],[New Prediction]])</f>
        <v>3.8100351000000217</v>
      </c>
      <c r="X186">
        <v>-20</v>
      </c>
      <c r="Y186">
        <v>0</v>
      </c>
      <c r="AA186" s="52"/>
      <c r="AD186" s="52"/>
    </row>
    <row r="187" spans="2:30" x14ac:dyDescent="0.2">
      <c r="B187" s="27">
        <v>44317</v>
      </c>
      <c r="C187" s="28">
        <v>169.25</v>
      </c>
      <c r="D187" s="29">
        <v>2113</v>
      </c>
      <c r="E187" s="29">
        <v>22271</v>
      </c>
      <c r="F187" s="30">
        <v>162.72999999999999</v>
      </c>
      <c r="G187" s="48">
        <v>42.4</v>
      </c>
      <c r="H187" s="42">
        <v>111468</v>
      </c>
      <c r="I187" s="28">
        <v>169.25</v>
      </c>
      <c r="J187" s="25">
        <f>-0.020227*Table3[[#This Row],[Diabetes]]+0.0012406*Table3[[#This Row],[Dementia Fatalities]]+0.80241*Table3[[#This Row],[J&amp;J Close lagged by 1]]+1.6205*Table3[[#This Row],[Obesity Adult Rate of 100]]-36.025</f>
        <v>148.15013089999999</v>
      </c>
      <c r="K187" s="13">
        <f>Table3[[#This Row],[Observed Values]]-Table3[[#This Row],[Predicted Values]]</f>
        <v>21.099869100000006</v>
      </c>
      <c r="L187" s="52">
        <f>ABS(Table3[[#This Row],[Observed Values]]-Table3[[#This Row],[Predicted Values]])/Table3[[#This Row],[Observed Values]]</f>
        <v>0.1246668779911374</v>
      </c>
      <c r="M187" s="7">
        <f>SUMPRODUCT(ABS(Table3[[#This Row],[Residual]]))/COUNT(Table3[[#This Row],[Residual]])</f>
        <v>21.099869100000006</v>
      </c>
      <c r="N187">
        <f>-0.020227*Table3[[#This Row],[Diabetes]]+0.0012406*Table3[[#This Row],[Dementia Fatalities]]+0.80241*Table3[[#This Row],[J&amp;J Close lagged by 1]]+1.6205*Table3[[#This Row],[Obesity Adult Rate of 100]]-18.935</f>
        <v>165.2401309</v>
      </c>
      <c r="O187" s="56">
        <v>4.0098691000000031</v>
      </c>
      <c r="P187">
        <f>ABS(Table3[[#This Row],[Observed Values]]-Table3[[#This Row],[New Prediction]])/Table3[[#This Row],[Observed Values]]</f>
        <v>2.3691988774002973E-2</v>
      </c>
      <c r="Q187">
        <f>ABS(Table3[[#This Row],[Observed Values]]-Table3[[#This Row],[New Prediction]])</f>
        <v>4.0098691000000031</v>
      </c>
      <c r="X187">
        <v>-15</v>
      </c>
      <c r="Y187">
        <v>1</v>
      </c>
      <c r="AA187" s="52"/>
      <c r="AD187" s="52"/>
    </row>
    <row r="188" spans="2:30" x14ac:dyDescent="0.2">
      <c r="B188" s="31">
        <v>44348</v>
      </c>
      <c r="C188" s="32">
        <v>164.74</v>
      </c>
      <c r="D188" s="29">
        <v>2113</v>
      </c>
      <c r="E188" s="29">
        <v>22271</v>
      </c>
      <c r="F188" s="34">
        <v>169.25</v>
      </c>
      <c r="G188" s="49">
        <v>42.4</v>
      </c>
      <c r="H188" s="41">
        <v>134253</v>
      </c>
      <c r="I188" s="32">
        <v>164.74</v>
      </c>
      <c r="J188" s="25">
        <f>-0.020227*Table3[[#This Row],[Diabetes]]+0.0012406*Table3[[#This Row],[Dementia Fatalities]]+0.80241*Table3[[#This Row],[J&amp;J Close lagged by 1]]+1.6205*Table3[[#This Row],[Obesity Adult Rate of 100]]-36.025</f>
        <v>153.3818441</v>
      </c>
      <c r="K188" s="13">
        <f>Table3[[#This Row],[Observed Values]]-Table3[[#This Row],[Predicted Values]]</f>
        <v>11.358155900000014</v>
      </c>
      <c r="L188" s="52">
        <f>ABS(Table3[[#This Row],[Observed Values]]-Table3[[#This Row],[Predicted Values]])/Table3[[#This Row],[Observed Values]]</f>
        <v>6.894595058880669E-2</v>
      </c>
      <c r="M188" s="7">
        <f>SUMPRODUCT(ABS(Table3[[#This Row],[Residual]]))/COUNT(Table3[[#This Row],[Residual]])</f>
        <v>11.358155900000014</v>
      </c>
      <c r="N188">
        <f>-0.020227*Table3[[#This Row],[Diabetes]]+0.0012406*Table3[[#This Row],[Dementia Fatalities]]+0.80241*Table3[[#This Row],[J&amp;J Close lagged by 1]]+1.6205*Table3[[#This Row],[Obesity Adult Rate of 100]]-18.935</f>
        <v>170.4718441</v>
      </c>
      <c r="O188" s="56">
        <v>-5.7318440999999893</v>
      </c>
      <c r="P188">
        <f>ABS(Table3[[#This Row],[Observed Values]]-Table3[[#This Row],[New Prediction]])/Table3[[#This Row],[Observed Values]]</f>
        <v>3.4793274857350912E-2</v>
      </c>
      <c r="Q188">
        <f>ABS(Table3[[#This Row],[Observed Values]]-Table3[[#This Row],[New Prediction]])</f>
        <v>5.7318440999999893</v>
      </c>
      <c r="X188">
        <v>-10</v>
      </c>
      <c r="Y188">
        <v>4</v>
      </c>
      <c r="AA188" s="52"/>
      <c r="AD188" s="52"/>
    </row>
    <row r="189" spans="2:30" x14ac:dyDescent="0.2">
      <c r="B189" s="27">
        <v>44378</v>
      </c>
      <c r="C189" s="28">
        <v>172.2</v>
      </c>
      <c r="D189" s="29">
        <v>2113</v>
      </c>
      <c r="E189" s="29">
        <v>22271</v>
      </c>
      <c r="F189" s="30">
        <v>164.74</v>
      </c>
      <c r="G189" s="48">
        <v>42.4</v>
      </c>
      <c r="H189" s="42">
        <v>143377</v>
      </c>
      <c r="I189" s="28">
        <v>172.2</v>
      </c>
      <c r="J189" s="25">
        <f>-0.020227*Table3[[#This Row],[Diabetes]]+0.0012406*Table3[[#This Row],[Dementia Fatalities]]+0.80241*Table3[[#This Row],[J&amp;J Close lagged by 1]]+1.6205*Table3[[#This Row],[Obesity Adult Rate of 100]]-36.025</f>
        <v>149.76297500000001</v>
      </c>
      <c r="K189" s="13">
        <f>Table3[[#This Row],[Observed Values]]-Table3[[#This Row],[Predicted Values]]</f>
        <v>22.437024999999977</v>
      </c>
      <c r="L189" s="52">
        <f>ABS(Table3[[#This Row],[Observed Values]]-Table3[[#This Row],[Predicted Values]])/Table3[[#This Row],[Observed Values]]</f>
        <v>0.13029631242740985</v>
      </c>
      <c r="M189" s="7">
        <f>SUMPRODUCT(ABS(Table3[[#This Row],[Residual]]))/COUNT(Table3[[#This Row],[Residual]])</f>
        <v>22.437024999999977</v>
      </c>
      <c r="N189">
        <f>-0.020227*Table3[[#This Row],[Diabetes]]+0.0012406*Table3[[#This Row],[Dementia Fatalities]]+0.80241*Table3[[#This Row],[J&amp;J Close lagged by 1]]+1.6205*Table3[[#This Row],[Obesity Adult Rate of 100]]-18.935</f>
        <v>166.85297500000001</v>
      </c>
      <c r="O189" s="56">
        <v>5.3470249999999737</v>
      </c>
      <c r="P189">
        <f>ABS(Table3[[#This Row],[Observed Values]]-Table3[[#This Row],[New Prediction]])/Table3[[#This Row],[Observed Values]]</f>
        <v>3.1051248548199618E-2</v>
      </c>
      <c r="Q189">
        <f>ABS(Table3[[#This Row],[Observed Values]]-Table3[[#This Row],[New Prediction]])</f>
        <v>5.3470249999999737</v>
      </c>
      <c r="X189">
        <v>-5</v>
      </c>
      <c r="Y189">
        <v>5</v>
      </c>
      <c r="AA189" s="52"/>
      <c r="AD189" s="52"/>
    </row>
    <row r="190" spans="2:30" x14ac:dyDescent="0.2">
      <c r="B190" s="31">
        <v>44409</v>
      </c>
      <c r="C190" s="32">
        <v>173.13</v>
      </c>
      <c r="D190" s="29">
        <v>2113</v>
      </c>
      <c r="E190" s="29">
        <v>22271</v>
      </c>
      <c r="F190" s="34">
        <v>172.2</v>
      </c>
      <c r="G190" s="49">
        <v>42.4</v>
      </c>
      <c r="H190" s="41">
        <v>143499</v>
      </c>
      <c r="I190" s="32">
        <v>173.13</v>
      </c>
      <c r="J190" s="25">
        <f>-0.020227*Table3[[#This Row],[Diabetes]]+0.0012406*Table3[[#This Row],[Dementia Fatalities]]+0.80241*Table3[[#This Row],[J&amp;J Close lagged by 1]]+1.6205*Table3[[#This Row],[Obesity Adult Rate of 100]]-36.025</f>
        <v>155.74895359999996</v>
      </c>
      <c r="K190" s="13">
        <f>Table3[[#This Row],[Observed Values]]-Table3[[#This Row],[Predicted Values]]</f>
        <v>17.381046400000031</v>
      </c>
      <c r="L190" s="52">
        <f>ABS(Table3[[#This Row],[Observed Values]]-Table3[[#This Row],[Predicted Values]])/Table3[[#This Row],[Observed Values]]</f>
        <v>0.100393036446601</v>
      </c>
      <c r="M190" s="7">
        <f>SUMPRODUCT(ABS(Table3[[#This Row],[Residual]]))/COUNT(Table3[[#This Row],[Residual]])</f>
        <v>17.381046400000031</v>
      </c>
      <c r="N190">
        <f>-0.020227*Table3[[#This Row],[Diabetes]]+0.0012406*Table3[[#This Row],[Dementia Fatalities]]+0.80241*Table3[[#This Row],[J&amp;J Close lagged by 1]]+1.6205*Table3[[#This Row],[Obesity Adult Rate of 100]]-18.935</f>
        <v>172.83895359999997</v>
      </c>
      <c r="O190" s="56">
        <v>0.29104640000002746</v>
      </c>
      <c r="P190">
        <f>ABS(Table3[[#This Row],[Observed Values]]-Table3[[#This Row],[New Prediction]])/Table3[[#This Row],[Observed Values]]</f>
        <v>1.6810858892163545E-3</v>
      </c>
      <c r="Q190">
        <f>ABS(Table3[[#This Row],[Observed Values]]-Table3[[#This Row],[New Prediction]])</f>
        <v>0.29104640000002746</v>
      </c>
      <c r="X190">
        <v>0</v>
      </c>
      <c r="Y190">
        <v>4</v>
      </c>
      <c r="AA190" s="52"/>
      <c r="AD190" s="52"/>
    </row>
    <row r="191" spans="2:30" x14ac:dyDescent="0.2">
      <c r="B191" s="27">
        <v>44440</v>
      </c>
      <c r="C191" s="28">
        <v>161.5</v>
      </c>
      <c r="D191" s="29">
        <v>2113</v>
      </c>
      <c r="E191" s="29">
        <v>22271</v>
      </c>
      <c r="F191" s="30">
        <v>173.13</v>
      </c>
      <c r="G191" s="48">
        <v>42.4</v>
      </c>
      <c r="H191" s="42">
        <v>146065</v>
      </c>
      <c r="I191" s="28">
        <v>161.5</v>
      </c>
      <c r="J191" s="25">
        <f>-0.020227*Table3[[#This Row],[Diabetes]]+0.0012406*Table3[[#This Row],[Dementia Fatalities]]+0.80241*Table3[[#This Row],[J&amp;J Close lagged by 1]]+1.6205*Table3[[#This Row],[Obesity Adult Rate of 100]]-36.025</f>
        <v>156.49519489999997</v>
      </c>
      <c r="K191" s="13">
        <f>Table3[[#This Row],[Observed Values]]-Table3[[#This Row],[Predicted Values]]</f>
        <v>5.0048051000000271</v>
      </c>
      <c r="L191" s="52">
        <f>ABS(Table3[[#This Row],[Observed Values]]-Table3[[#This Row],[Predicted Values]])/Table3[[#This Row],[Observed Values]]</f>
        <v>3.0989505263158062E-2</v>
      </c>
      <c r="M191" s="7">
        <f>SUMPRODUCT(ABS(Table3[[#This Row],[Residual]]))/COUNT(Table3[[#This Row],[Residual]])</f>
        <v>5.0048051000000271</v>
      </c>
      <c r="N191">
        <f>-0.020227*Table3[[#This Row],[Diabetes]]+0.0012406*Table3[[#This Row],[Dementia Fatalities]]+0.80241*Table3[[#This Row],[J&amp;J Close lagged by 1]]+1.6205*Table3[[#This Row],[Obesity Adult Rate of 100]]-18.935</f>
        <v>173.58519489999998</v>
      </c>
      <c r="O191" s="56">
        <v>-12.085194899999976</v>
      </c>
      <c r="P191">
        <f>ABS(Table3[[#This Row],[Observed Values]]-Table3[[#This Row],[New Prediction]])/Table3[[#This Row],[Observed Values]]</f>
        <v>7.4830928173374472E-2</v>
      </c>
      <c r="Q191">
        <f>ABS(Table3[[#This Row],[Observed Values]]-Table3[[#This Row],[New Prediction]])</f>
        <v>12.085194899999976</v>
      </c>
      <c r="X191">
        <v>5</v>
      </c>
      <c r="Y191">
        <v>6</v>
      </c>
      <c r="AA191" s="52"/>
      <c r="AD191" s="52"/>
    </row>
    <row r="192" spans="2:30" x14ac:dyDescent="0.2">
      <c r="B192" s="31">
        <v>44470</v>
      </c>
      <c r="C192" s="32">
        <v>162.88</v>
      </c>
      <c r="D192" s="29">
        <v>2113</v>
      </c>
      <c r="E192" s="29">
        <v>22271</v>
      </c>
      <c r="F192" s="34">
        <v>161.5</v>
      </c>
      <c r="G192" s="49">
        <v>42.4</v>
      </c>
      <c r="H192" s="41">
        <v>157641</v>
      </c>
      <c r="I192" s="32">
        <v>162.88</v>
      </c>
      <c r="J192" s="25">
        <f>-0.020227*Table3[[#This Row],[Diabetes]]+0.0012406*Table3[[#This Row],[Dementia Fatalities]]+0.80241*Table3[[#This Row],[J&amp;J Close lagged by 1]]+1.6205*Table3[[#This Row],[Obesity Adult Rate of 100]]-36.025</f>
        <v>147.16316659999998</v>
      </c>
      <c r="K192" s="13">
        <f>Table3[[#This Row],[Observed Values]]-Table3[[#This Row],[Predicted Values]]</f>
        <v>15.716833400000013</v>
      </c>
      <c r="L192" s="52">
        <f>ABS(Table3[[#This Row],[Observed Values]]-Table3[[#This Row],[Predicted Values]])/Table3[[#This Row],[Observed Values]]</f>
        <v>9.6493328831041336E-2</v>
      </c>
      <c r="M192" s="7">
        <f>SUMPRODUCT(ABS(Table3[[#This Row],[Residual]]))/COUNT(Table3[[#This Row],[Residual]])</f>
        <v>15.716833400000013</v>
      </c>
      <c r="N192">
        <f>-0.020227*Table3[[#This Row],[Diabetes]]+0.0012406*Table3[[#This Row],[Dementia Fatalities]]+0.80241*Table3[[#This Row],[J&amp;J Close lagged by 1]]+1.6205*Table3[[#This Row],[Obesity Adult Rate of 100]]-18.935</f>
        <v>164.25316659999999</v>
      </c>
      <c r="O192" s="56">
        <v>-1.3731665999999905</v>
      </c>
      <c r="P192">
        <f>ABS(Table3[[#This Row],[Observed Values]]-Table3[[#This Row],[New Prediction]])/Table3[[#This Row],[Observed Values]]</f>
        <v>8.4305415029468957E-3</v>
      </c>
      <c r="Q192">
        <f>ABS(Table3[[#This Row],[Observed Values]]-Table3[[#This Row],[New Prediction]])</f>
        <v>1.3731665999999905</v>
      </c>
      <c r="X192">
        <v>10</v>
      </c>
      <c r="Y192">
        <v>2</v>
      </c>
      <c r="AA192" s="52"/>
      <c r="AD192" s="52"/>
    </row>
    <row r="193" spans="2:30" x14ac:dyDescent="0.2">
      <c r="B193" s="27">
        <v>44501</v>
      </c>
      <c r="C193" s="28">
        <v>155.93</v>
      </c>
      <c r="D193" s="29">
        <v>2113</v>
      </c>
      <c r="E193" s="29">
        <v>22271</v>
      </c>
      <c r="F193" s="30">
        <v>162.88</v>
      </c>
      <c r="G193" s="48">
        <v>42.4</v>
      </c>
      <c r="H193" s="42">
        <v>138342</v>
      </c>
      <c r="I193" s="28">
        <v>155.93</v>
      </c>
      <c r="J193" s="25">
        <f>-0.020227*Table3[[#This Row],[Diabetes]]+0.0012406*Table3[[#This Row],[Dementia Fatalities]]+0.80241*Table3[[#This Row],[J&amp;J Close lagged by 1]]+1.6205*Table3[[#This Row],[Obesity Adult Rate of 100]]-36.025</f>
        <v>148.27049239999999</v>
      </c>
      <c r="K193" s="13">
        <f>Table3[[#This Row],[Observed Values]]-Table3[[#This Row],[Predicted Values]]</f>
        <v>7.659507600000012</v>
      </c>
      <c r="L193" s="52">
        <f>ABS(Table3[[#This Row],[Observed Values]]-Table3[[#This Row],[Predicted Values]])/Table3[[#This Row],[Observed Values]]</f>
        <v>4.9121449368306369E-2</v>
      </c>
      <c r="M193" s="7">
        <f>SUMPRODUCT(ABS(Table3[[#This Row],[Residual]]))/COUNT(Table3[[#This Row],[Residual]])</f>
        <v>7.659507600000012</v>
      </c>
      <c r="N193">
        <f>-0.020227*Table3[[#This Row],[Diabetes]]+0.0012406*Table3[[#This Row],[Dementia Fatalities]]+0.80241*Table3[[#This Row],[J&amp;J Close lagged by 1]]+1.6205*Table3[[#This Row],[Obesity Adult Rate of 100]]-18.935</f>
        <v>165.3604924</v>
      </c>
      <c r="O193" s="56">
        <v>-9.4304923999999914</v>
      </c>
      <c r="P193">
        <f>ABS(Table3[[#This Row],[Observed Values]]-Table3[[#This Row],[New Prediction]])/Table3[[#This Row],[Observed Values]]</f>
        <v>6.0479012377348755E-2</v>
      </c>
      <c r="Q193">
        <f>ABS(Table3[[#This Row],[Observed Values]]-Table3[[#This Row],[New Prediction]])</f>
        <v>9.4304923999999914</v>
      </c>
      <c r="X193">
        <v>15</v>
      </c>
      <c r="Y193">
        <v>4</v>
      </c>
      <c r="AA193" s="52"/>
      <c r="AD193" s="52"/>
    </row>
    <row r="194" spans="2:30" x14ac:dyDescent="0.2">
      <c r="B194" s="31">
        <v>44531</v>
      </c>
      <c r="C194" s="32">
        <v>171.07</v>
      </c>
      <c r="D194" s="29">
        <v>2113</v>
      </c>
      <c r="E194" s="29">
        <v>22271</v>
      </c>
      <c r="F194" s="34">
        <v>155.93</v>
      </c>
      <c r="G194" s="49">
        <v>42.4</v>
      </c>
      <c r="H194" s="40">
        <v>123031</v>
      </c>
      <c r="I194" s="32">
        <v>171.07</v>
      </c>
      <c r="J194" s="25">
        <f>-0.020227*Table3[[#This Row],[Diabetes]]+0.0012406*Table3[[#This Row],[Dementia Fatalities]]+0.80241*Table3[[#This Row],[J&amp;J Close lagged by 1]]+1.6205*Table3[[#This Row],[Obesity Adult Rate of 100]]-36.025</f>
        <v>142.69374289999999</v>
      </c>
      <c r="K194" s="13">
        <f>Table3[[#This Row],[Observed Values]]-Table3[[#This Row],[Predicted Values]]</f>
        <v>28.376257100000004</v>
      </c>
      <c r="L194" s="52">
        <f>ABS(Table3[[#This Row],[Observed Values]]-Table3[[#This Row],[Predicted Values]])/Table3[[#This Row],[Observed Values]]</f>
        <v>0.16587512187993222</v>
      </c>
      <c r="M194" s="7">
        <f>SUMPRODUCT(ABS(Table3[[#This Row],[Residual]]))/COUNT(Table3[[#This Row],[Residual]])</f>
        <v>28.376257100000004</v>
      </c>
      <c r="N194">
        <f>-0.020227*Table3[[#This Row],[Diabetes]]+0.0012406*Table3[[#This Row],[Dementia Fatalities]]+0.80241*Table3[[#This Row],[J&amp;J Close lagged by 1]]+1.6205*Table3[[#This Row],[Obesity Adult Rate of 100]]-18.935</f>
        <v>159.78374289999999</v>
      </c>
      <c r="O194" s="56">
        <v>11.2862571</v>
      </c>
      <c r="P194">
        <f>ABS(Table3[[#This Row],[Observed Values]]-Table3[[#This Row],[New Prediction]])/Table3[[#This Row],[Observed Values]]</f>
        <v>6.5974496404980418E-2</v>
      </c>
      <c r="Q194">
        <f>ABS(Table3[[#This Row],[Observed Values]]-Table3[[#This Row],[New Prediction]])</f>
        <v>11.2862571</v>
      </c>
      <c r="X194">
        <v>20</v>
      </c>
      <c r="Y194">
        <v>1</v>
      </c>
      <c r="AA194" s="52"/>
      <c r="AD194" s="52"/>
    </row>
    <row r="195" spans="2:30" ht="16" thickBot="1" x14ac:dyDescent="0.25">
      <c r="B195" s="27">
        <v>44562</v>
      </c>
      <c r="C195" s="28">
        <v>172.29</v>
      </c>
      <c r="D195" s="29">
        <v>2077</v>
      </c>
      <c r="E195" s="29">
        <v>21826</v>
      </c>
      <c r="F195" s="30">
        <v>171.07</v>
      </c>
      <c r="G195" s="48">
        <v>36.200000000000003</v>
      </c>
      <c r="H195" s="42">
        <v>151435</v>
      </c>
      <c r="I195" s="28">
        <v>172.29</v>
      </c>
      <c r="J195" s="25">
        <f>-0.020227*Table3[[#This Row],[Diabetes]]+0.0012406*Table3[[#This Row],[Dementia Fatalities]]+0.80241*Table3[[#This Row],[J&amp;J Close lagged by 1]]+1.6205*Table3[[#This Row],[Obesity Adult Rate of 100]]-36.025</f>
        <v>144.97123530000002</v>
      </c>
      <c r="K195" s="13">
        <f>Table3[[#This Row],[Observed Values]]-Table3[[#This Row],[Predicted Values]]</f>
        <v>27.318764699999974</v>
      </c>
      <c r="L195" s="52">
        <f>ABS(Table3[[#This Row],[Observed Values]]-Table3[[#This Row],[Predicted Values]])/Table3[[#This Row],[Observed Values]]</f>
        <v>0.15856268326658526</v>
      </c>
      <c r="M195" s="7">
        <f>SUMPRODUCT(ABS(Table3[[#This Row],[Residual]]))/COUNT(Table3[[#This Row],[Residual]])</f>
        <v>27.318764699999974</v>
      </c>
      <c r="N195">
        <f>-0.020227*Table3[[#This Row],[Diabetes]]+0.0012406*Table3[[#This Row],[Dementia Fatalities]]+0.80241*Table3[[#This Row],[J&amp;J Close lagged by 1]]+1.6205*Table3[[#This Row],[Obesity Adult Rate of 100]]-18.935</f>
        <v>162.06123530000002</v>
      </c>
      <c r="O195" s="56">
        <v>10.228764699999971</v>
      </c>
      <c r="P195">
        <f>ABS(Table3[[#This Row],[Observed Values]]-Table3[[#This Row],[New Prediction]])/Table3[[#This Row],[Observed Values]]</f>
        <v>5.9369462534099318E-2</v>
      </c>
      <c r="Q195">
        <f>ABS(Table3[[#This Row],[Observed Values]]-Table3[[#This Row],[New Prediction]])</f>
        <v>10.228764699999971</v>
      </c>
      <c r="X195">
        <v>25</v>
      </c>
      <c r="Y195">
        <v>1</v>
      </c>
      <c r="Z195" s="10"/>
      <c r="AA195" s="55"/>
      <c r="AB195" s="10"/>
      <c r="AC195" s="10"/>
      <c r="AD195" s="55"/>
    </row>
    <row r="196" spans="2:30" ht="16" thickBot="1" x14ac:dyDescent="0.25">
      <c r="B196" s="31">
        <v>44593</v>
      </c>
      <c r="C196" s="32">
        <v>164.57</v>
      </c>
      <c r="D196" s="29">
        <v>2077</v>
      </c>
      <c r="E196" s="33">
        <v>21826</v>
      </c>
      <c r="F196" s="34">
        <v>172.29</v>
      </c>
      <c r="G196" s="49">
        <v>36.200000000000003</v>
      </c>
      <c r="H196" s="41">
        <v>144308</v>
      </c>
      <c r="I196" s="32">
        <v>164.57</v>
      </c>
      <c r="J196" s="25">
        <f>-0.020227*Table3[[#This Row],[Diabetes]]+0.0012406*Table3[[#This Row],[Dementia Fatalities]]+0.80241*Table3[[#This Row],[J&amp;J Close lagged by 1]]+1.6205*Table3[[#This Row],[Obesity Adult Rate of 100]]-36.025</f>
        <v>145.95017549999997</v>
      </c>
      <c r="K196" s="13">
        <f>Table3[[#This Row],[Observed Values]]-Table3[[#This Row],[Predicted Values]]</f>
        <v>18.619824500000021</v>
      </c>
      <c r="L196" s="52">
        <f>ABS(Table3[[#This Row],[Observed Values]]-Table3[[#This Row],[Predicted Values]])/Table3[[#This Row],[Observed Values]]</f>
        <v>0.11314227684268106</v>
      </c>
      <c r="M196" s="7">
        <f>SUMPRODUCT(ABS(Table3[[#This Row],[Residual]]))/COUNT(Table3[[#This Row],[Residual]])</f>
        <v>18.619824500000021</v>
      </c>
      <c r="N196">
        <f>-0.020227*Table3[[#This Row],[Diabetes]]+0.0012406*Table3[[#This Row],[Dementia Fatalities]]+0.80241*Table3[[#This Row],[J&amp;J Close lagged by 1]]+1.6205*Table3[[#This Row],[Obesity Adult Rate of 100]]-18.935</f>
        <v>163.04017549999998</v>
      </c>
      <c r="O196" s="56">
        <v>1.5298245000000179</v>
      </c>
      <c r="P196">
        <f>ABS(Table3[[#This Row],[Observed Values]]-Table3[[#This Row],[New Prediction]])/Table3[[#This Row],[Observed Values]]</f>
        <v>9.295889287233506E-3</v>
      </c>
      <c r="Q196">
        <f>ABS(Table3[[#This Row],[Observed Values]]-Table3[[#This Row],[New Prediction]])</f>
        <v>1.5298245000000179</v>
      </c>
      <c r="X196" s="10" t="s">
        <v>69</v>
      </c>
      <c r="Y196" s="10">
        <v>0</v>
      </c>
    </row>
    <row r="197" spans="2:30" x14ac:dyDescent="0.2">
      <c r="B197" s="27">
        <v>44621</v>
      </c>
      <c r="C197" s="28">
        <v>177.23</v>
      </c>
      <c r="D197" s="29">
        <v>2077</v>
      </c>
      <c r="E197" s="29">
        <v>21826</v>
      </c>
      <c r="F197" s="30">
        <v>164.57</v>
      </c>
      <c r="G197" s="48">
        <v>36.200000000000003</v>
      </c>
      <c r="H197" s="42">
        <v>122680</v>
      </c>
      <c r="I197" s="28">
        <v>177.23</v>
      </c>
      <c r="J197" s="25">
        <f>-0.020227*Table3[[#This Row],[Diabetes]]+0.0012406*Table3[[#This Row],[Dementia Fatalities]]+0.80241*Table3[[#This Row],[J&amp;J Close lagged by 1]]+1.6205*Table3[[#This Row],[Obesity Adult Rate of 100]]-36.025</f>
        <v>139.75557030000002</v>
      </c>
      <c r="K197" s="13">
        <f>Table3[[#This Row],[Observed Values]]-Table3[[#This Row],[Predicted Values]]</f>
        <v>37.474429699999973</v>
      </c>
      <c r="L197" s="52">
        <f>ABS(Table3[[#This Row],[Observed Values]]-Table3[[#This Row],[Predicted Values]])/Table3[[#This Row],[Observed Values]]</f>
        <v>0.21144518253117403</v>
      </c>
      <c r="M197" s="7">
        <f>SUMPRODUCT(ABS(Table3[[#This Row],[Residual]]))/COUNT(Table3[[#This Row],[Residual]])</f>
        <v>37.474429699999973</v>
      </c>
      <c r="N197">
        <f>-0.020227*Table3[[#This Row],[Diabetes]]+0.0012406*Table3[[#This Row],[Dementia Fatalities]]+0.80241*Table3[[#This Row],[J&amp;J Close lagged by 1]]+1.6205*Table3[[#This Row],[Obesity Adult Rate of 100]]-18.935</f>
        <v>156.84557030000002</v>
      </c>
      <c r="O197" s="56">
        <v>20.38442969999997</v>
      </c>
      <c r="P197">
        <f>ABS(Table3[[#This Row],[Observed Values]]-Table3[[#This Row],[New Prediction]])/Table3[[#This Row],[Observed Values]]</f>
        <v>0.11501681261637405</v>
      </c>
      <c r="Q197">
        <f>ABS(Table3[[#This Row],[Observed Values]]-Table3[[#This Row],[New Prediction]])</f>
        <v>20.38442969999997</v>
      </c>
    </row>
    <row r="198" spans="2:30" ht="16" thickBot="1" x14ac:dyDescent="0.25">
      <c r="B198" s="35">
        <v>44652</v>
      </c>
      <c r="C198" s="36">
        <v>183.89</v>
      </c>
      <c r="D198" s="29">
        <v>2077</v>
      </c>
      <c r="E198" s="44">
        <v>21826</v>
      </c>
      <c r="F198" s="37">
        <v>177.23</v>
      </c>
      <c r="G198" s="50">
        <v>36.200000000000003</v>
      </c>
      <c r="H198" s="43">
        <v>77292</v>
      </c>
      <c r="I198" s="36">
        <v>183.89</v>
      </c>
      <c r="J198" s="25">
        <f>-0.020227*Table3[[#This Row],[Diabetes]]+0.0012406*Table3[[#This Row],[Dementia Fatalities]]+0.80241*Table3[[#This Row],[J&amp;J Close lagged by 1]]+1.6205*Table3[[#This Row],[Obesity Adult Rate of 100]]-36.025</f>
        <v>149.91408090000002</v>
      </c>
      <c r="K198" s="13">
        <f>Table3[[#This Row],[Observed Values]]-Table3[[#This Row],[Predicted Values]]</f>
        <v>33.97591909999997</v>
      </c>
      <c r="L198" s="52">
        <f>ABS(Table3[[#This Row],[Observed Values]]-Table3[[#This Row],[Predicted Values]])/Table3[[#This Row],[Observed Values]]</f>
        <v>0.18476218989613341</v>
      </c>
      <c r="M198" s="7">
        <f>SUMPRODUCT(ABS(Table3[[#This Row],[Residual]]))/COUNT(Table3[[#This Row],[Residual]])</f>
        <v>33.97591909999997</v>
      </c>
      <c r="N198">
        <f>-0.020227*Table3[[#This Row],[Diabetes]]+0.0012406*Table3[[#This Row],[Dementia Fatalities]]+0.80241*Table3[[#This Row],[J&amp;J Close lagged by 1]]+1.6205*Table3[[#This Row],[Obesity Adult Rate of 100]]-18.935</f>
        <v>167.00408090000002</v>
      </c>
      <c r="O198" s="56">
        <v>16.885919099999967</v>
      </c>
      <c r="P198">
        <f>ABS(Table3[[#This Row],[Observed Values]]-Table3[[#This Row],[New Prediction]])/Table3[[#This Row],[Observed Values]]</f>
        <v>9.1826195551688333E-2</v>
      </c>
      <c r="Q198">
        <f>ABS(Table3[[#This Row],[Observed Values]]-Table3[[#This Row],[New Prediction]])</f>
        <v>16.885919099999967</v>
      </c>
    </row>
    <row r="199" spans="2:30" x14ac:dyDescent="0.2">
      <c r="X199" s="11"/>
      <c r="Y199" s="11"/>
      <c r="Z199" s="11"/>
    </row>
    <row r="200" spans="2:30" x14ac:dyDescent="0.2">
      <c r="Z200" s="52"/>
    </row>
    <row r="201" spans="2:30" x14ac:dyDescent="0.2">
      <c r="K201" s="1" t="s">
        <v>49</v>
      </c>
      <c r="L201" s="52">
        <f>AVERAGE(L171:L198)</f>
        <v>0.10573507936556954</v>
      </c>
      <c r="O201" s="1" t="s">
        <v>65</v>
      </c>
      <c r="P201" s="52">
        <f>AVERAGE(P171:P198)</f>
        <v>4.9200265884786154E-2</v>
      </c>
      <c r="Q201" s="1" t="s">
        <v>67</v>
      </c>
      <c r="R201" s="1" t="s">
        <v>67</v>
      </c>
      <c r="Z201" s="52"/>
    </row>
    <row r="202" spans="2:30" x14ac:dyDescent="0.2">
      <c r="Q202">
        <v>-40</v>
      </c>
      <c r="R202">
        <v>-25</v>
      </c>
      <c r="Z202" s="52"/>
    </row>
    <row r="203" spans="2:30" x14ac:dyDescent="0.2">
      <c r="K203" s="1" t="s">
        <v>51</v>
      </c>
      <c r="L203" s="7">
        <f>AVERAGE(M171:M198)</f>
        <v>17.08671490357143</v>
      </c>
      <c r="O203" s="1" t="s">
        <v>66</v>
      </c>
      <c r="P203" s="7">
        <f>AVERAGE(Q171:Q198)</f>
        <v>7.6612758892857089</v>
      </c>
      <c r="Q203">
        <v>-30</v>
      </c>
      <c r="R203">
        <v>-20</v>
      </c>
      <c r="Z203" s="52"/>
    </row>
    <row r="204" spans="2:30" x14ac:dyDescent="0.2">
      <c r="Q204">
        <v>-20</v>
      </c>
      <c r="R204">
        <v>-15</v>
      </c>
      <c r="Z204" s="52"/>
    </row>
    <row r="205" spans="2:30" x14ac:dyDescent="0.2">
      <c r="Q205">
        <v>-10</v>
      </c>
      <c r="R205">
        <v>-10</v>
      </c>
      <c r="Z205" s="52"/>
    </row>
    <row r="206" spans="2:30" x14ac:dyDescent="0.2">
      <c r="Q206">
        <v>0</v>
      </c>
      <c r="R206">
        <v>-5</v>
      </c>
      <c r="Z206" s="52"/>
    </row>
    <row r="207" spans="2:30" x14ac:dyDescent="0.2">
      <c r="Q207">
        <v>10</v>
      </c>
      <c r="R207">
        <v>0</v>
      </c>
      <c r="Z207" s="52"/>
    </row>
    <row r="208" spans="2:30" x14ac:dyDescent="0.2">
      <c r="Q208">
        <v>20</v>
      </c>
      <c r="R208">
        <v>5</v>
      </c>
      <c r="Z208" s="52"/>
    </row>
    <row r="209" spans="17:26" x14ac:dyDescent="0.2">
      <c r="Q209">
        <v>30</v>
      </c>
      <c r="R209">
        <v>10</v>
      </c>
      <c r="Z209" s="52"/>
    </row>
    <row r="210" spans="17:26" x14ac:dyDescent="0.2">
      <c r="Q210">
        <v>40</v>
      </c>
      <c r="R210">
        <v>15</v>
      </c>
      <c r="Z210" s="52"/>
    </row>
    <row r="211" spans="17:26" ht="16" thickBot="1" x14ac:dyDescent="0.25">
      <c r="R211">
        <v>20</v>
      </c>
      <c r="X211" s="10"/>
      <c r="Y211" s="10"/>
      <c r="Z211" s="55"/>
    </row>
    <row r="212" spans="17:26" x14ac:dyDescent="0.2">
      <c r="R212">
        <v>25</v>
      </c>
    </row>
  </sheetData>
  <sortState xmlns:xlrd2="http://schemas.microsoft.com/office/spreadsheetml/2017/richdata2" ref="X200:X210">
    <sortCondition ref="X200"/>
  </sortState>
  <phoneticPr fontId="5"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96EA-DAD0-E745-AE24-475F86F0A2E0}">
  <dimension ref="A1:E4"/>
  <sheetViews>
    <sheetView workbookViewId="0">
      <selection activeCell="A3" sqref="A3"/>
    </sheetView>
  </sheetViews>
  <sheetFormatPr baseColWidth="10" defaultRowHeight="15" x14ac:dyDescent="0.2"/>
  <cols>
    <col min="1" max="1" width="16.6640625" bestFit="1" customWidth="1"/>
    <col min="2" max="2" width="25" bestFit="1" customWidth="1"/>
    <col min="3" max="3" width="29.6640625" bestFit="1" customWidth="1"/>
    <col min="4" max="4" width="26" bestFit="1" customWidth="1"/>
    <col min="5" max="5" width="13.83203125" bestFit="1" customWidth="1"/>
    <col min="6" max="6" width="11.6640625" bestFit="1" customWidth="1"/>
  </cols>
  <sheetData>
    <row r="1" spans="1:5" x14ac:dyDescent="0.2">
      <c r="A1" s="54" t="s">
        <v>5</v>
      </c>
      <c r="B1" t="s">
        <v>57</v>
      </c>
    </row>
    <row r="3" spans="1:5" x14ac:dyDescent="0.2">
      <c r="A3" t="s">
        <v>55</v>
      </c>
      <c r="B3" t="s">
        <v>54</v>
      </c>
      <c r="C3" t="s">
        <v>53</v>
      </c>
      <c r="D3" t="s">
        <v>56</v>
      </c>
      <c r="E3" t="s">
        <v>58</v>
      </c>
    </row>
    <row r="4" spans="1:5" x14ac:dyDescent="0.2">
      <c r="A4">
        <v>2090.2857142857142</v>
      </c>
      <c r="B4">
        <v>23125.642857142859</v>
      </c>
      <c r="C4">
        <v>40.057142857142857</v>
      </c>
      <c r="D4">
        <v>156.4446428571429</v>
      </c>
      <c r="E4">
        <v>157.80250000000001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initial variables</vt:lpstr>
      <vt:lpstr>Correlation Matrix</vt:lpstr>
      <vt:lpstr>Initial Regression</vt:lpstr>
      <vt:lpstr>Second regression</vt:lpstr>
      <vt:lpstr>Remaining Variables</vt:lpstr>
      <vt:lpstr>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Grant Edens</cp:lastModifiedBy>
  <cp:revision/>
  <dcterms:created xsi:type="dcterms:W3CDTF">2022-04-21T19:36:06Z</dcterms:created>
  <dcterms:modified xsi:type="dcterms:W3CDTF">2023-01-13T20:19:35Z</dcterms:modified>
  <cp:category/>
  <cp:contentStatus/>
</cp:coreProperties>
</file>