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tics Bootcamp\Module 1 - Excel\Module 1 Challenge\"/>
    </mc:Choice>
  </mc:AlternateContent>
  <xr:revisionPtr revIDLastSave="0" documentId="13_ncr:1_{4712FC91-7938-4053-B6BD-ADF0A79442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Category_Pivot" sheetId="2" r:id="rId2"/>
    <sheet name="Subcategory_Pivot" sheetId="3" r:id="rId3"/>
    <sheet name="Date_Pivot" sheetId="7" r:id="rId4"/>
    <sheet name="Crowdfunding Goal Analysis" sheetId="8" r:id="rId5"/>
    <sheet name="Statistical Analysis" sheetId="9" r:id="rId6"/>
    <sheet name="Normal Distribution" sheetId="15" r:id="rId7"/>
  </sheets>
  <definedNames>
    <definedName name="Goal">Crowdfunding!$D$2:$D$1048576</definedName>
  </definedNames>
  <calcPr calcId="191029"/>
  <pivotCaches>
    <pivotCache cacheId="0" r:id="rId8"/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J13" i="9"/>
  <c r="J12" i="9"/>
  <c r="J11" i="9"/>
  <c r="I13" i="9"/>
  <c r="I12" i="9"/>
  <c r="I11" i="9"/>
  <c r="J10" i="9"/>
  <c r="I10" i="9"/>
  <c r="J9" i="9"/>
  <c r="I9" i="9"/>
  <c r="J8" i="9" l="1"/>
  <c r="J7" i="9"/>
  <c r="J6" i="9"/>
  <c r="J5" i="9"/>
  <c r="D2" i="9" s="1"/>
  <c r="J4" i="9"/>
  <c r="J3" i="9"/>
  <c r="I3" i="9"/>
  <c r="I8" i="9"/>
  <c r="I7" i="9"/>
  <c r="I6" i="9"/>
  <c r="I5" i="9"/>
  <c r="A2" i="9" s="1"/>
  <c r="I4" i="9"/>
  <c r="D12" i="8"/>
  <c r="D11" i="8"/>
  <c r="D10" i="8"/>
  <c r="D9" i="8"/>
  <c r="D8" i="8"/>
  <c r="D7" i="8"/>
  <c r="D6" i="8"/>
  <c r="D5" i="8"/>
  <c r="D4" i="8"/>
  <c r="D3" i="8"/>
  <c r="C12" i="8"/>
  <c r="C11" i="8"/>
  <c r="C10" i="8"/>
  <c r="C9" i="8"/>
  <c r="C8" i="8"/>
  <c r="C7" i="8"/>
  <c r="C6" i="8"/>
  <c r="C5" i="8"/>
  <c r="C4" i="8"/>
  <c r="C3" i="8"/>
  <c r="B12" i="8"/>
  <c r="B11" i="8"/>
  <c r="B10" i="8"/>
  <c r="B9" i="8"/>
  <c r="B8" i="8"/>
  <c r="B7" i="8"/>
  <c r="B6" i="8"/>
  <c r="B5" i="8"/>
  <c r="B4" i="8"/>
  <c r="B3" i="8"/>
  <c r="B2" i="8"/>
  <c r="B13" i="8"/>
  <c r="D2" i="8"/>
  <c r="C2" i="8"/>
  <c r="C13" i="8"/>
  <c r="D13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5" i="8" l="1"/>
  <c r="H5" i="8"/>
  <c r="F6" i="8"/>
  <c r="G8" i="8"/>
  <c r="G12" i="8"/>
  <c r="F7" i="8"/>
  <c r="F4" i="8"/>
  <c r="G6" i="8"/>
  <c r="G10" i="8"/>
  <c r="E2" i="8"/>
  <c r="G2" i="8" s="1"/>
  <c r="E10" i="8"/>
  <c r="F10" i="8" s="1"/>
  <c r="E13" i="8"/>
  <c r="H13" i="8" s="1"/>
  <c r="E11" i="8"/>
  <c r="F11" i="8" s="1"/>
  <c r="H10" i="8"/>
  <c r="F2" i="9"/>
  <c r="D3" i="9"/>
  <c r="C2" i="9"/>
  <c r="A3" i="9"/>
  <c r="E7" i="8"/>
  <c r="H7" i="8" s="1"/>
  <c r="E6" i="8"/>
  <c r="H6" i="8" s="1"/>
  <c r="E12" i="8"/>
  <c r="F12" i="8" s="1"/>
  <c r="E9" i="8"/>
  <c r="H9" i="8" s="1"/>
  <c r="E8" i="8"/>
  <c r="F8" i="8" s="1"/>
  <c r="E5" i="8"/>
  <c r="G5" i="8" s="1"/>
  <c r="E4" i="8"/>
  <c r="H4" i="8" s="1"/>
  <c r="E3" i="8"/>
  <c r="G3" i="8" s="1"/>
  <c r="H3" i="8" l="1"/>
  <c r="H12" i="8"/>
  <c r="H2" i="8"/>
  <c r="F2" i="8"/>
  <c r="G11" i="8"/>
  <c r="H8" i="8"/>
  <c r="H11" i="8"/>
  <c r="G4" i="8"/>
  <c r="G13" i="8"/>
  <c r="G7" i="8"/>
  <c r="F13" i="8"/>
  <c r="F9" i="8"/>
  <c r="G9" i="8"/>
  <c r="F3" i="8"/>
  <c r="F3" i="9"/>
  <c r="D4" i="9"/>
  <c r="C3" i="9"/>
  <c r="A4" i="9"/>
  <c r="D5" i="9" l="1"/>
  <c r="F4" i="9"/>
  <c r="A5" i="9"/>
  <c r="C4" i="9"/>
  <c r="D6" i="9" l="1"/>
  <c r="F5" i="9"/>
  <c r="A6" i="9"/>
  <c r="C5" i="9"/>
  <c r="D7" i="9" l="1"/>
  <c r="F6" i="9"/>
  <c r="A7" i="9"/>
  <c r="C6" i="9"/>
  <c r="D8" i="9" l="1"/>
  <c r="F7" i="9"/>
  <c r="A8" i="9"/>
  <c r="C7" i="9"/>
  <c r="D9" i="9" l="1"/>
  <c r="F8" i="9"/>
  <c r="A9" i="9"/>
  <c r="C8" i="9"/>
  <c r="D10" i="9" l="1"/>
  <c r="F9" i="9"/>
  <c r="A10" i="9"/>
  <c r="C9" i="9"/>
  <c r="D11" i="9" l="1"/>
  <c r="F10" i="9"/>
  <c r="A11" i="9"/>
  <c r="C10" i="9"/>
  <c r="D12" i="9" l="1"/>
  <c r="F11" i="9"/>
  <c r="A12" i="9"/>
  <c r="C11" i="9"/>
  <c r="D13" i="9" l="1"/>
  <c r="F12" i="9"/>
  <c r="A13" i="9"/>
  <c r="C12" i="9"/>
  <c r="D14" i="9" l="1"/>
  <c r="F13" i="9"/>
  <c r="A14" i="9"/>
  <c r="C13" i="9"/>
  <c r="D15" i="9" l="1"/>
  <c r="F14" i="9"/>
  <c r="A15" i="9"/>
  <c r="C14" i="9"/>
  <c r="D16" i="9" l="1"/>
  <c r="F15" i="9"/>
  <c r="A16" i="9"/>
  <c r="C15" i="9"/>
  <c r="D17" i="9" l="1"/>
  <c r="F16" i="9"/>
  <c r="A17" i="9"/>
  <c r="C16" i="9"/>
  <c r="D18" i="9" l="1"/>
  <c r="F17" i="9"/>
  <c r="A18" i="9"/>
  <c r="C17" i="9"/>
  <c r="D19" i="9" l="1"/>
  <c r="F18" i="9"/>
  <c r="A19" i="9"/>
  <c r="C18" i="9"/>
  <c r="D20" i="9" l="1"/>
  <c r="F19" i="9"/>
  <c r="A20" i="9"/>
  <c r="C19" i="9"/>
  <c r="D21" i="9" l="1"/>
  <c r="F20" i="9"/>
  <c r="A21" i="9"/>
  <c r="C20" i="9"/>
  <c r="D22" i="9" l="1"/>
  <c r="F21" i="9"/>
  <c r="A22" i="9"/>
  <c r="C21" i="9"/>
  <c r="D23" i="9" l="1"/>
  <c r="F22" i="9"/>
  <c r="A23" i="9"/>
  <c r="C22" i="9"/>
  <c r="D24" i="9" l="1"/>
  <c r="F23" i="9"/>
  <c r="A24" i="9"/>
  <c r="C23" i="9"/>
  <c r="D25" i="9" l="1"/>
  <c r="F24" i="9"/>
  <c r="A25" i="9"/>
  <c r="C24" i="9"/>
  <c r="D26" i="9" l="1"/>
  <c r="F25" i="9"/>
  <c r="A26" i="9"/>
  <c r="C25" i="9"/>
  <c r="D27" i="9" l="1"/>
  <c r="F26" i="9"/>
  <c r="A27" i="9"/>
  <c r="C26" i="9"/>
  <c r="D28" i="9" l="1"/>
  <c r="F27" i="9"/>
  <c r="A28" i="9"/>
  <c r="C27" i="9"/>
  <c r="D29" i="9" l="1"/>
  <c r="F28" i="9"/>
  <c r="A29" i="9"/>
  <c r="C28" i="9"/>
  <c r="D30" i="9" l="1"/>
  <c r="F29" i="9"/>
  <c r="A30" i="9"/>
  <c r="C29" i="9"/>
  <c r="D31" i="9" l="1"/>
  <c r="F30" i="9"/>
  <c r="A31" i="9"/>
  <c r="C30" i="9"/>
  <c r="D32" i="9" l="1"/>
  <c r="F31" i="9"/>
  <c r="A32" i="9"/>
  <c r="C31" i="9"/>
  <c r="D33" i="9" l="1"/>
  <c r="F32" i="9"/>
  <c r="A33" i="9"/>
  <c r="C32" i="9"/>
  <c r="D34" i="9" l="1"/>
  <c r="F33" i="9"/>
  <c r="A34" i="9"/>
  <c r="C33" i="9"/>
  <c r="D35" i="9" l="1"/>
  <c r="F34" i="9"/>
  <c r="A35" i="9"/>
  <c r="C34" i="9"/>
  <c r="D36" i="9" l="1"/>
  <c r="F35" i="9"/>
  <c r="A36" i="9"/>
  <c r="C35" i="9"/>
  <c r="D37" i="9" l="1"/>
  <c r="F36" i="9"/>
  <c r="A37" i="9"/>
  <c r="C36" i="9"/>
  <c r="D38" i="9" l="1"/>
  <c r="F37" i="9"/>
  <c r="A38" i="9"/>
  <c r="C37" i="9"/>
  <c r="D39" i="9" l="1"/>
  <c r="F38" i="9"/>
  <c r="A39" i="9"/>
  <c r="C38" i="9"/>
  <c r="D40" i="9" l="1"/>
  <c r="F39" i="9"/>
  <c r="A40" i="9"/>
  <c r="C39" i="9"/>
  <c r="D41" i="9" l="1"/>
  <c r="F40" i="9"/>
  <c r="A41" i="9"/>
  <c r="C40" i="9"/>
  <c r="D42" i="9" l="1"/>
  <c r="F41" i="9"/>
  <c r="A42" i="9"/>
  <c r="C41" i="9"/>
  <c r="D43" i="9" l="1"/>
  <c r="F42" i="9"/>
  <c r="A43" i="9"/>
  <c r="C42" i="9"/>
  <c r="D44" i="9" l="1"/>
  <c r="F43" i="9"/>
  <c r="A44" i="9"/>
  <c r="C43" i="9"/>
  <c r="D45" i="9" l="1"/>
  <c r="F44" i="9"/>
  <c r="A45" i="9"/>
  <c r="C44" i="9"/>
  <c r="D46" i="9" l="1"/>
  <c r="F45" i="9"/>
  <c r="A46" i="9"/>
  <c r="C45" i="9"/>
  <c r="D47" i="9" l="1"/>
  <c r="F46" i="9"/>
  <c r="A47" i="9"/>
  <c r="C46" i="9"/>
  <c r="D48" i="9" l="1"/>
  <c r="F47" i="9"/>
  <c r="A48" i="9"/>
  <c r="C47" i="9"/>
  <c r="D49" i="9" l="1"/>
  <c r="F48" i="9"/>
  <c r="A49" i="9"/>
  <c r="C48" i="9"/>
  <c r="D50" i="9" l="1"/>
  <c r="F49" i="9"/>
  <c r="A50" i="9"/>
  <c r="C49" i="9"/>
  <c r="D51" i="9" l="1"/>
  <c r="F50" i="9"/>
  <c r="A51" i="9"/>
  <c r="C50" i="9"/>
  <c r="D52" i="9" l="1"/>
  <c r="F51" i="9"/>
  <c r="A52" i="9"/>
  <c r="C51" i="9"/>
  <c r="D53" i="9" l="1"/>
  <c r="F52" i="9"/>
  <c r="A53" i="9"/>
  <c r="C52" i="9"/>
  <c r="D54" i="9" l="1"/>
  <c r="F53" i="9"/>
  <c r="A54" i="9"/>
  <c r="C53" i="9"/>
  <c r="D55" i="9" l="1"/>
  <c r="F54" i="9"/>
  <c r="A55" i="9"/>
  <c r="C54" i="9"/>
  <c r="D56" i="9" l="1"/>
  <c r="F55" i="9"/>
  <c r="A56" i="9"/>
  <c r="C55" i="9"/>
  <c r="D57" i="9" l="1"/>
  <c r="F56" i="9"/>
  <c r="A57" i="9"/>
  <c r="C56" i="9"/>
  <c r="D58" i="9" l="1"/>
  <c r="F57" i="9"/>
  <c r="A58" i="9"/>
  <c r="C57" i="9"/>
  <c r="D59" i="9" l="1"/>
  <c r="F58" i="9"/>
  <c r="A59" i="9"/>
  <c r="C58" i="9"/>
  <c r="D60" i="9" l="1"/>
  <c r="F59" i="9"/>
  <c r="A60" i="9"/>
  <c r="C59" i="9"/>
  <c r="D61" i="9" l="1"/>
  <c r="F60" i="9"/>
  <c r="A61" i="9"/>
  <c r="C60" i="9"/>
  <c r="D62" i="9" l="1"/>
  <c r="F61" i="9"/>
  <c r="A62" i="9"/>
  <c r="C61" i="9"/>
  <c r="D63" i="9" l="1"/>
  <c r="F62" i="9"/>
  <c r="A63" i="9"/>
  <c r="C62" i="9"/>
  <c r="D64" i="9" l="1"/>
  <c r="F63" i="9"/>
  <c r="A64" i="9"/>
  <c r="C63" i="9"/>
  <c r="D65" i="9" l="1"/>
  <c r="F64" i="9"/>
  <c r="A65" i="9"/>
  <c r="C64" i="9"/>
  <c r="D66" i="9" l="1"/>
  <c r="F65" i="9"/>
  <c r="A66" i="9"/>
  <c r="C65" i="9"/>
  <c r="D67" i="9" l="1"/>
  <c r="F66" i="9"/>
  <c r="A67" i="9"/>
  <c r="C66" i="9"/>
  <c r="D68" i="9" l="1"/>
  <c r="F67" i="9"/>
  <c r="A68" i="9"/>
  <c r="C67" i="9"/>
  <c r="D69" i="9" l="1"/>
  <c r="F68" i="9"/>
  <c r="A69" i="9"/>
  <c r="C68" i="9"/>
  <c r="D70" i="9" l="1"/>
  <c r="F69" i="9"/>
  <c r="A70" i="9"/>
  <c r="C69" i="9"/>
  <c r="D71" i="9" l="1"/>
  <c r="F70" i="9"/>
  <c r="A71" i="9"/>
  <c r="C70" i="9"/>
  <c r="D72" i="9" l="1"/>
  <c r="F71" i="9"/>
  <c r="A72" i="9"/>
  <c r="C71" i="9"/>
  <c r="D73" i="9" l="1"/>
  <c r="F72" i="9"/>
  <c r="A73" i="9"/>
  <c r="C72" i="9"/>
  <c r="D74" i="9" l="1"/>
  <c r="F73" i="9"/>
  <c r="A74" i="9"/>
  <c r="C73" i="9"/>
  <c r="D75" i="9" l="1"/>
  <c r="F74" i="9"/>
  <c r="A75" i="9"/>
  <c r="C74" i="9"/>
  <c r="D76" i="9" l="1"/>
  <c r="F75" i="9"/>
  <c r="A76" i="9"/>
  <c r="C75" i="9"/>
  <c r="D77" i="9" l="1"/>
  <c r="F76" i="9"/>
  <c r="A77" i="9"/>
  <c r="C76" i="9"/>
  <c r="D78" i="9" l="1"/>
  <c r="F77" i="9"/>
  <c r="A78" i="9"/>
  <c r="C77" i="9"/>
  <c r="D79" i="9" l="1"/>
  <c r="F78" i="9"/>
  <c r="A79" i="9"/>
  <c r="C78" i="9"/>
  <c r="D80" i="9" l="1"/>
  <c r="F79" i="9"/>
  <c r="A80" i="9"/>
  <c r="C79" i="9"/>
  <c r="D81" i="9" l="1"/>
  <c r="F80" i="9"/>
  <c r="A81" i="9"/>
  <c r="C80" i="9"/>
  <c r="D82" i="9" l="1"/>
  <c r="F81" i="9"/>
  <c r="A82" i="9"/>
  <c r="C81" i="9"/>
  <c r="D83" i="9" l="1"/>
  <c r="F82" i="9"/>
  <c r="A83" i="9"/>
  <c r="C82" i="9"/>
  <c r="D84" i="9" l="1"/>
  <c r="F83" i="9"/>
  <c r="A84" i="9"/>
  <c r="C83" i="9"/>
  <c r="D85" i="9" l="1"/>
  <c r="F84" i="9"/>
  <c r="A85" i="9"/>
  <c r="C84" i="9"/>
  <c r="D86" i="9" l="1"/>
  <c r="F85" i="9"/>
  <c r="A86" i="9"/>
  <c r="C85" i="9"/>
  <c r="D87" i="9" l="1"/>
  <c r="F86" i="9"/>
  <c r="A87" i="9"/>
  <c r="C86" i="9"/>
  <c r="D88" i="9" l="1"/>
  <c r="F87" i="9"/>
  <c r="A88" i="9"/>
  <c r="C87" i="9"/>
  <c r="D89" i="9" l="1"/>
  <c r="F88" i="9"/>
  <c r="A89" i="9"/>
  <c r="C88" i="9"/>
  <c r="D90" i="9" l="1"/>
  <c r="F89" i="9"/>
  <c r="A90" i="9"/>
  <c r="C89" i="9"/>
  <c r="D91" i="9" l="1"/>
  <c r="F90" i="9"/>
  <c r="A91" i="9"/>
  <c r="C90" i="9"/>
  <c r="D92" i="9" l="1"/>
  <c r="F91" i="9"/>
  <c r="A92" i="9"/>
  <c r="C91" i="9"/>
  <c r="D93" i="9" l="1"/>
  <c r="F92" i="9"/>
  <c r="A93" i="9"/>
  <c r="C92" i="9"/>
  <c r="D94" i="9" l="1"/>
  <c r="F93" i="9"/>
  <c r="A94" i="9"/>
  <c r="C93" i="9"/>
  <c r="D95" i="9" l="1"/>
  <c r="F94" i="9"/>
  <c r="A95" i="9"/>
  <c r="C94" i="9"/>
  <c r="D96" i="9" l="1"/>
  <c r="F95" i="9"/>
  <c r="A96" i="9"/>
  <c r="C95" i="9"/>
  <c r="D97" i="9" l="1"/>
  <c r="F96" i="9"/>
  <c r="A97" i="9"/>
  <c r="C96" i="9"/>
  <c r="D98" i="9" l="1"/>
  <c r="F97" i="9"/>
  <c r="A98" i="9"/>
  <c r="C97" i="9"/>
  <c r="D99" i="9" l="1"/>
  <c r="F98" i="9"/>
  <c r="A99" i="9"/>
  <c r="C98" i="9"/>
  <c r="D100" i="9" l="1"/>
  <c r="F99" i="9"/>
  <c r="A100" i="9"/>
  <c r="C99" i="9"/>
  <c r="D101" i="9" l="1"/>
  <c r="F100" i="9"/>
  <c r="A101" i="9"/>
  <c r="C100" i="9"/>
  <c r="D102" i="9" l="1"/>
  <c r="F101" i="9"/>
  <c r="A102" i="9"/>
  <c r="C101" i="9"/>
  <c r="D103" i="9" l="1"/>
  <c r="F102" i="9"/>
  <c r="A103" i="9"/>
  <c r="C102" i="9"/>
  <c r="D104" i="9" l="1"/>
  <c r="F103" i="9"/>
  <c r="A104" i="9"/>
  <c r="C103" i="9"/>
  <c r="D105" i="9" l="1"/>
  <c r="F104" i="9"/>
  <c r="A105" i="9"/>
  <c r="C104" i="9"/>
  <c r="D106" i="9" l="1"/>
  <c r="F105" i="9"/>
  <c r="A106" i="9"/>
  <c r="C105" i="9"/>
  <c r="D107" i="9" l="1"/>
  <c r="F106" i="9"/>
  <c r="A107" i="9"/>
  <c r="C106" i="9"/>
  <c r="D108" i="9" l="1"/>
  <c r="F107" i="9"/>
  <c r="A108" i="9"/>
  <c r="C107" i="9"/>
  <c r="D109" i="9" l="1"/>
  <c r="F108" i="9"/>
  <c r="A109" i="9"/>
  <c r="C108" i="9"/>
  <c r="D110" i="9" l="1"/>
  <c r="F109" i="9"/>
  <c r="A110" i="9"/>
  <c r="C109" i="9"/>
  <c r="D111" i="9" l="1"/>
  <c r="F110" i="9"/>
  <c r="A111" i="9"/>
  <c r="C110" i="9"/>
  <c r="D112" i="9" l="1"/>
  <c r="F111" i="9"/>
  <c r="A112" i="9"/>
  <c r="C111" i="9"/>
  <c r="D113" i="9" l="1"/>
  <c r="F112" i="9"/>
  <c r="A113" i="9"/>
  <c r="C112" i="9"/>
  <c r="D114" i="9" l="1"/>
  <c r="F113" i="9"/>
  <c r="A114" i="9"/>
  <c r="C113" i="9"/>
  <c r="D115" i="9" l="1"/>
  <c r="F114" i="9"/>
  <c r="A115" i="9"/>
  <c r="C114" i="9"/>
  <c r="D116" i="9" l="1"/>
  <c r="F115" i="9"/>
  <c r="A116" i="9"/>
  <c r="C115" i="9"/>
  <c r="D117" i="9" l="1"/>
  <c r="F116" i="9"/>
  <c r="A117" i="9"/>
  <c r="C116" i="9"/>
  <c r="D118" i="9" l="1"/>
  <c r="F117" i="9"/>
  <c r="A118" i="9"/>
  <c r="C117" i="9"/>
  <c r="D119" i="9" l="1"/>
  <c r="F118" i="9"/>
  <c r="A119" i="9"/>
  <c r="C118" i="9"/>
  <c r="D120" i="9" l="1"/>
  <c r="F119" i="9"/>
  <c r="A120" i="9"/>
  <c r="C119" i="9"/>
  <c r="D121" i="9" l="1"/>
  <c r="F120" i="9"/>
  <c r="A121" i="9"/>
  <c r="C120" i="9"/>
  <c r="D122" i="9" l="1"/>
  <c r="F121" i="9"/>
  <c r="A122" i="9"/>
  <c r="C121" i="9"/>
  <c r="D123" i="9" l="1"/>
  <c r="F122" i="9"/>
  <c r="A123" i="9"/>
  <c r="C122" i="9"/>
  <c r="D124" i="9" l="1"/>
  <c r="F123" i="9"/>
  <c r="A124" i="9"/>
  <c r="C123" i="9"/>
  <c r="D125" i="9" l="1"/>
  <c r="F124" i="9"/>
  <c r="A125" i="9"/>
  <c r="C124" i="9"/>
  <c r="D126" i="9" l="1"/>
  <c r="F125" i="9"/>
  <c r="A126" i="9"/>
  <c r="C125" i="9"/>
  <c r="D127" i="9" l="1"/>
  <c r="F126" i="9"/>
  <c r="A127" i="9"/>
  <c r="C126" i="9"/>
  <c r="D128" i="9" l="1"/>
  <c r="F127" i="9"/>
  <c r="A128" i="9"/>
  <c r="C127" i="9"/>
  <c r="D129" i="9" l="1"/>
  <c r="F128" i="9"/>
  <c r="A129" i="9"/>
  <c r="C128" i="9"/>
  <c r="D130" i="9" l="1"/>
  <c r="F129" i="9"/>
  <c r="A130" i="9"/>
  <c r="C129" i="9"/>
  <c r="D131" i="9" l="1"/>
  <c r="F130" i="9"/>
  <c r="A131" i="9"/>
  <c r="C130" i="9"/>
  <c r="D132" i="9" l="1"/>
  <c r="F131" i="9"/>
  <c r="A132" i="9"/>
  <c r="C131" i="9"/>
  <c r="D133" i="9" l="1"/>
  <c r="F132" i="9"/>
  <c r="A133" i="9"/>
  <c r="C132" i="9"/>
  <c r="D134" i="9" l="1"/>
  <c r="F133" i="9"/>
  <c r="A134" i="9"/>
  <c r="C133" i="9"/>
  <c r="D135" i="9" l="1"/>
  <c r="F134" i="9"/>
  <c r="A135" i="9"/>
  <c r="C134" i="9"/>
  <c r="D136" i="9" l="1"/>
  <c r="F135" i="9"/>
  <c r="A136" i="9"/>
  <c r="C135" i="9"/>
  <c r="D137" i="9" l="1"/>
  <c r="F136" i="9"/>
  <c r="A137" i="9"/>
  <c r="C136" i="9"/>
  <c r="D138" i="9" l="1"/>
  <c r="F137" i="9"/>
  <c r="A138" i="9"/>
  <c r="C137" i="9"/>
  <c r="D139" i="9" l="1"/>
  <c r="F138" i="9"/>
  <c r="A139" i="9"/>
  <c r="C138" i="9"/>
  <c r="D140" i="9" l="1"/>
  <c r="F139" i="9"/>
  <c r="A140" i="9"/>
  <c r="C139" i="9"/>
  <c r="D141" i="9" l="1"/>
  <c r="F140" i="9"/>
  <c r="A141" i="9"/>
  <c r="C140" i="9"/>
  <c r="D142" i="9" l="1"/>
  <c r="F141" i="9"/>
  <c r="A142" i="9"/>
  <c r="C141" i="9"/>
  <c r="D143" i="9" l="1"/>
  <c r="F142" i="9"/>
  <c r="A143" i="9"/>
  <c r="C142" i="9"/>
  <c r="D144" i="9" l="1"/>
  <c r="F143" i="9"/>
  <c r="A144" i="9"/>
  <c r="C143" i="9"/>
  <c r="D145" i="9" l="1"/>
  <c r="F144" i="9"/>
  <c r="A145" i="9"/>
  <c r="C144" i="9"/>
  <c r="D146" i="9" l="1"/>
  <c r="F145" i="9"/>
  <c r="A146" i="9"/>
  <c r="C145" i="9"/>
  <c r="D147" i="9" l="1"/>
  <c r="F146" i="9"/>
  <c r="A147" i="9"/>
  <c r="C146" i="9"/>
  <c r="D148" i="9" l="1"/>
  <c r="F147" i="9"/>
  <c r="A148" i="9"/>
  <c r="C147" i="9"/>
  <c r="D149" i="9" l="1"/>
  <c r="F148" i="9"/>
  <c r="A149" i="9"/>
  <c r="C148" i="9"/>
  <c r="D150" i="9" l="1"/>
  <c r="F149" i="9"/>
  <c r="A150" i="9"/>
  <c r="C149" i="9"/>
  <c r="D151" i="9" l="1"/>
  <c r="F150" i="9"/>
  <c r="A151" i="9"/>
  <c r="C150" i="9"/>
  <c r="D152" i="9" l="1"/>
  <c r="F151" i="9"/>
  <c r="A152" i="9"/>
  <c r="C151" i="9"/>
  <c r="D153" i="9" l="1"/>
  <c r="F152" i="9"/>
  <c r="A153" i="9"/>
  <c r="C152" i="9"/>
  <c r="D154" i="9" l="1"/>
  <c r="F153" i="9"/>
  <c r="A154" i="9"/>
  <c r="C153" i="9"/>
  <c r="D155" i="9" l="1"/>
  <c r="F154" i="9"/>
  <c r="A155" i="9"/>
  <c r="C154" i="9"/>
  <c r="D156" i="9" l="1"/>
  <c r="F155" i="9"/>
  <c r="A156" i="9"/>
  <c r="C155" i="9"/>
  <c r="D157" i="9" l="1"/>
  <c r="F156" i="9"/>
  <c r="A157" i="9"/>
  <c r="C156" i="9"/>
  <c r="D158" i="9" l="1"/>
  <c r="F157" i="9"/>
  <c r="A158" i="9"/>
  <c r="C157" i="9"/>
  <c r="D159" i="9" l="1"/>
  <c r="F158" i="9"/>
  <c r="A159" i="9"/>
  <c r="C158" i="9"/>
  <c r="D160" i="9" l="1"/>
  <c r="F159" i="9"/>
  <c r="A160" i="9"/>
  <c r="C159" i="9"/>
  <c r="D161" i="9" l="1"/>
  <c r="F160" i="9"/>
  <c r="A161" i="9"/>
  <c r="C160" i="9"/>
  <c r="D162" i="9" l="1"/>
  <c r="F161" i="9"/>
  <c r="A162" i="9"/>
  <c r="C161" i="9"/>
  <c r="D163" i="9" l="1"/>
  <c r="F162" i="9"/>
  <c r="A163" i="9"/>
  <c r="C162" i="9"/>
  <c r="D164" i="9" l="1"/>
  <c r="F163" i="9"/>
  <c r="A164" i="9"/>
  <c r="C163" i="9"/>
  <c r="D165" i="9" l="1"/>
  <c r="F164" i="9"/>
  <c r="A165" i="9"/>
  <c r="C164" i="9"/>
  <c r="D166" i="9" l="1"/>
  <c r="F165" i="9"/>
  <c r="A166" i="9"/>
  <c r="C165" i="9"/>
  <c r="D167" i="9" l="1"/>
  <c r="F166" i="9"/>
  <c r="A167" i="9"/>
  <c r="C166" i="9"/>
  <c r="D168" i="9" l="1"/>
  <c r="F167" i="9"/>
  <c r="A168" i="9"/>
  <c r="C167" i="9"/>
  <c r="D169" i="9" l="1"/>
  <c r="F168" i="9"/>
  <c r="A169" i="9"/>
  <c r="C168" i="9"/>
  <c r="D170" i="9" l="1"/>
  <c r="F169" i="9"/>
  <c r="A170" i="9"/>
  <c r="C169" i="9"/>
  <c r="D171" i="9" l="1"/>
  <c r="F170" i="9"/>
  <c r="A171" i="9"/>
  <c r="C170" i="9"/>
  <c r="D172" i="9" l="1"/>
  <c r="F171" i="9"/>
  <c r="A172" i="9"/>
  <c r="C171" i="9"/>
  <c r="D173" i="9" l="1"/>
  <c r="F172" i="9"/>
  <c r="A173" i="9"/>
  <c r="C172" i="9"/>
  <c r="D174" i="9" l="1"/>
  <c r="F173" i="9"/>
  <c r="A174" i="9"/>
  <c r="C173" i="9"/>
  <c r="D175" i="9" l="1"/>
  <c r="F174" i="9"/>
  <c r="A175" i="9"/>
  <c r="C174" i="9"/>
  <c r="D176" i="9" l="1"/>
  <c r="F175" i="9"/>
  <c r="A176" i="9"/>
  <c r="C175" i="9"/>
  <c r="D177" i="9" l="1"/>
  <c r="F176" i="9"/>
  <c r="A177" i="9"/>
  <c r="C176" i="9"/>
  <c r="D178" i="9" l="1"/>
  <c r="F177" i="9"/>
  <c r="A178" i="9"/>
  <c r="C177" i="9"/>
  <c r="D179" i="9" l="1"/>
  <c r="F178" i="9"/>
  <c r="A179" i="9"/>
  <c r="C178" i="9"/>
  <c r="D180" i="9" l="1"/>
  <c r="F179" i="9"/>
  <c r="A180" i="9"/>
  <c r="C179" i="9"/>
  <c r="D181" i="9" l="1"/>
  <c r="F180" i="9"/>
  <c r="A181" i="9"/>
  <c r="C180" i="9"/>
  <c r="D182" i="9" l="1"/>
  <c r="F181" i="9"/>
  <c r="A182" i="9"/>
  <c r="C181" i="9"/>
  <c r="D183" i="9" l="1"/>
  <c r="F182" i="9"/>
  <c r="A183" i="9"/>
  <c r="C182" i="9"/>
  <c r="D184" i="9" l="1"/>
  <c r="F183" i="9"/>
  <c r="A184" i="9"/>
  <c r="C183" i="9"/>
  <c r="D185" i="9" l="1"/>
  <c r="F184" i="9"/>
  <c r="A185" i="9"/>
  <c r="C184" i="9"/>
  <c r="D186" i="9" l="1"/>
  <c r="F185" i="9"/>
  <c r="A186" i="9"/>
  <c r="C185" i="9"/>
  <c r="D187" i="9" l="1"/>
  <c r="F186" i="9"/>
  <c r="A187" i="9"/>
  <c r="C186" i="9"/>
  <c r="D188" i="9" l="1"/>
  <c r="F187" i="9"/>
  <c r="A188" i="9"/>
  <c r="C187" i="9"/>
  <c r="D189" i="9" l="1"/>
  <c r="F188" i="9"/>
  <c r="A189" i="9"/>
  <c r="C188" i="9"/>
  <c r="D190" i="9" l="1"/>
  <c r="F189" i="9"/>
  <c r="A190" i="9"/>
  <c r="C189" i="9"/>
  <c r="D191" i="9" l="1"/>
  <c r="F190" i="9"/>
  <c r="A191" i="9"/>
  <c r="C190" i="9"/>
  <c r="D192" i="9" l="1"/>
  <c r="F191" i="9"/>
  <c r="A192" i="9"/>
  <c r="C191" i="9"/>
  <c r="D193" i="9" l="1"/>
  <c r="F192" i="9"/>
  <c r="A193" i="9"/>
  <c r="C192" i="9"/>
  <c r="D194" i="9" l="1"/>
  <c r="F193" i="9"/>
  <c r="A194" i="9"/>
  <c r="C193" i="9"/>
  <c r="D195" i="9" l="1"/>
  <c r="F194" i="9"/>
  <c r="A195" i="9"/>
  <c r="C194" i="9"/>
  <c r="D196" i="9" l="1"/>
  <c r="F195" i="9"/>
  <c r="A196" i="9"/>
  <c r="C195" i="9"/>
  <c r="D197" i="9" l="1"/>
  <c r="F196" i="9"/>
  <c r="A197" i="9"/>
  <c r="C196" i="9"/>
  <c r="D198" i="9" l="1"/>
  <c r="F197" i="9"/>
  <c r="A198" i="9"/>
  <c r="C197" i="9"/>
  <c r="D199" i="9" l="1"/>
  <c r="F198" i="9"/>
  <c r="A199" i="9"/>
  <c r="C198" i="9"/>
  <c r="D200" i="9" l="1"/>
  <c r="F199" i="9"/>
  <c r="A200" i="9"/>
  <c r="C199" i="9"/>
  <c r="D201" i="9" l="1"/>
  <c r="F200" i="9"/>
  <c r="A201" i="9"/>
  <c r="C200" i="9"/>
  <c r="D202" i="9" l="1"/>
  <c r="F201" i="9"/>
  <c r="A202" i="9"/>
  <c r="C201" i="9"/>
  <c r="D203" i="9" l="1"/>
  <c r="F202" i="9"/>
  <c r="A203" i="9"/>
  <c r="C202" i="9"/>
  <c r="D204" i="9" l="1"/>
  <c r="F203" i="9"/>
  <c r="A204" i="9"/>
  <c r="C203" i="9"/>
  <c r="D205" i="9" l="1"/>
  <c r="F204" i="9"/>
  <c r="A205" i="9"/>
  <c r="C204" i="9"/>
  <c r="D206" i="9" l="1"/>
  <c r="F205" i="9"/>
  <c r="A206" i="9"/>
  <c r="C205" i="9"/>
  <c r="D207" i="9" l="1"/>
  <c r="F206" i="9"/>
  <c r="A207" i="9"/>
  <c r="C206" i="9"/>
  <c r="D208" i="9" l="1"/>
  <c r="F207" i="9"/>
  <c r="A208" i="9"/>
  <c r="C207" i="9"/>
  <c r="D209" i="9" l="1"/>
  <c r="F208" i="9"/>
  <c r="A209" i="9"/>
  <c r="C208" i="9"/>
  <c r="D210" i="9" l="1"/>
  <c r="F209" i="9"/>
  <c r="A210" i="9"/>
  <c r="C209" i="9"/>
  <c r="D211" i="9" l="1"/>
  <c r="F210" i="9"/>
  <c r="A211" i="9"/>
  <c r="C210" i="9"/>
  <c r="D212" i="9" l="1"/>
  <c r="F211" i="9"/>
  <c r="A212" i="9"/>
  <c r="C211" i="9"/>
  <c r="D213" i="9" l="1"/>
  <c r="F212" i="9"/>
  <c r="A213" i="9"/>
  <c r="C212" i="9"/>
  <c r="D214" i="9" l="1"/>
  <c r="F213" i="9"/>
  <c r="A214" i="9"/>
  <c r="C213" i="9"/>
  <c r="D215" i="9" l="1"/>
  <c r="F214" i="9"/>
  <c r="A215" i="9"/>
  <c r="C214" i="9"/>
  <c r="D216" i="9" l="1"/>
  <c r="F215" i="9"/>
  <c r="A216" i="9"/>
  <c r="C215" i="9"/>
  <c r="D217" i="9" l="1"/>
  <c r="F216" i="9"/>
  <c r="A217" i="9"/>
  <c r="C216" i="9"/>
  <c r="D218" i="9" l="1"/>
  <c r="F217" i="9"/>
  <c r="A218" i="9"/>
  <c r="C217" i="9"/>
  <c r="D219" i="9" l="1"/>
  <c r="F218" i="9"/>
  <c r="A219" i="9"/>
  <c r="C218" i="9"/>
  <c r="D220" i="9" l="1"/>
  <c r="F219" i="9"/>
  <c r="A220" i="9"/>
  <c r="C219" i="9"/>
  <c r="D221" i="9" l="1"/>
  <c r="F220" i="9"/>
  <c r="A221" i="9"/>
  <c r="C220" i="9"/>
  <c r="D222" i="9" l="1"/>
  <c r="F221" i="9"/>
  <c r="A222" i="9"/>
  <c r="C221" i="9"/>
  <c r="D223" i="9" l="1"/>
  <c r="F222" i="9"/>
  <c r="A223" i="9"/>
  <c r="C222" i="9"/>
  <c r="D224" i="9" l="1"/>
  <c r="F223" i="9"/>
  <c r="A224" i="9"/>
  <c r="C223" i="9"/>
  <c r="D225" i="9" l="1"/>
  <c r="F224" i="9"/>
  <c r="A225" i="9"/>
  <c r="C224" i="9"/>
  <c r="D226" i="9" l="1"/>
  <c r="F225" i="9"/>
  <c r="A226" i="9"/>
  <c r="C225" i="9"/>
  <c r="D227" i="9" l="1"/>
  <c r="F226" i="9"/>
  <c r="A227" i="9"/>
  <c r="C226" i="9"/>
  <c r="D228" i="9" l="1"/>
  <c r="F227" i="9"/>
  <c r="A228" i="9"/>
  <c r="C227" i="9"/>
  <c r="D229" i="9" l="1"/>
  <c r="F228" i="9"/>
  <c r="A229" i="9"/>
  <c r="C228" i="9"/>
  <c r="D230" i="9" l="1"/>
  <c r="F229" i="9"/>
  <c r="A230" i="9"/>
  <c r="C229" i="9"/>
  <c r="D231" i="9" l="1"/>
  <c r="F230" i="9"/>
  <c r="A231" i="9"/>
  <c r="C230" i="9"/>
  <c r="D232" i="9" l="1"/>
  <c r="F231" i="9"/>
  <c r="A232" i="9"/>
  <c r="C231" i="9"/>
  <c r="D233" i="9" l="1"/>
  <c r="F232" i="9"/>
  <c r="A233" i="9"/>
  <c r="C232" i="9"/>
  <c r="D234" i="9" l="1"/>
  <c r="F233" i="9"/>
  <c r="A234" i="9"/>
  <c r="C233" i="9"/>
  <c r="D235" i="9" l="1"/>
  <c r="F234" i="9"/>
  <c r="A235" i="9"/>
  <c r="C234" i="9"/>
  <c r="D236" i="9" l="1"/>
  <c r="F235" i="9"/>
  <c r="A236" i="9"/>
  <c r="C235" i="9"/>
  <c r="D237" i="9" l="1"/>
  <c r="F236" i="9"/>
  <c r="A237" i="9"/>
  <c r="C236" i="9"/>
  <c r="D238" i="9" l="1"/>
  <c r="F237" i="9"/>
  <c r="A238" i="9"/>
  <c r="C237" i="9"/>
  <c r="D239" i="9" l="1"/>
  <c r="F238" i="9"/>
  <c r="A239" i="9"/>
  <c r="C238" i="9"/>
  <c r="D240" i="9" l="1"/>
  <c r="F239" i="9"/>
  <c r="A240" i="9"/>
  <c r="C239" i="9"/>
  <c r="D241" i="9" l="1"/>
  <c r="F240" i="9"/>
  <c r="A241" i="9"/>
  <c r="C240" i="9"/>
  <c r="D242" i="9" l="1"/>
  <c r="F241" i="9"/>
  <c r="A242" i="9"/>
  <c r="C241" i="9"/>
  <c r="D243" i="9" l="1"/>
  <c r="F242" i="9"/>
  <c r="A243" i="9"/>
  <c r="C242" i="9"/>
  <c r="D244" i="9" l="1"/>
  <c r="F243" i="9"/>
  <c r="A244" i="9"/>
  <c r="C243" i="9"/>
  <c r="D245" i="9" l="1"/>
  <c r="F244" i="9"/>
  <c r="A245" i="9"/>
  <c r="C244" i="9"/>
  <c r="D246" i="9" l="1"/>
  <c r="F245" i="9"/>
  <c r="A246" i="9"/>
  <c r="C245" i="9"/>
  <c r="D247" i="9" l="1"/>
  <c r="F246" i="9"/>
  <c r="A247" i="9"/>
  <c r="C246" i="9"/>
  <c r="D248" i="9" l="1"/>
  <c r="F247" i="9"/>
  <c r="A248" i="9"/>
  <c r="C247" i="9"/>
  <c r="D249" i="9" l="1"/>
  <c r="F248" i="9"/>
  <c r="A249" i="9"/>
  <c r="C248" i="9"/>
  <c r="D250" i="9" l="1"/>
  <c r="F249" i="9"/>
  <c r="A250" i="9"/>
  <c r="C249" i="9"/>
  <c r="D251" i="9" l="1"/>
  <c r="F250" i="9"/>
  <c r="A251" i="9"/>
  <c r="C250" i="9"/>
  <c r="D252" i="9" l="1"/>
  <c r="F251" i="9"/>
  <c r="A252" i="9"/>
  <c r="C251" i="9"/>
  <c r="D253" i="9" l="1"/>
  <c r="F252" i="9"/>
  <c r="A253" i="9"/>
  <c r="C252" i="9"/>
  <c r="D254" i="9" l="1"/>
  <c r="F253" i="9"/>
  <c r="A254" i="9"/>
  <c r="C253" i="9"/>
  <c r="D255" i="9" l="1"/>
  <c r="F254" i="9"/>
  <c r="A255" i="9"/>
  <c r="C254" i="9"/>
  <c r="D256" i="9" l="1"/>
  <c r="F255" i="9"/>
  <c r="A256" i="9"/>
  <c r="C255" i="9"/>
  <c r="D257" i="9" l="1"/>
  <c r="F256" i="9"/>
  <c r="A257" i="9"/>
  <c r="C256" i="9"/>
  <c r="D258" i="9" l="1"/>
  <c r="F257" i="9"/>
  <c r="A258" i="9"/>
  <c r="C257" i="9"/>
  <c r="D259" i="9" l="1"/>
  <c r="F258" i="9"/>
  <c r="A259" i="9"/>
  <c r="C258" i="9"/>
  <c r="D260" i="9" l="1"/>
  <c r="F259" i="9"/>
  <c r="A260" i="9"/>
  <c r="C259" i="9"/>
  <c r="D261" i="9" l="1"/>
  <c r="F260" i="9"/>
  <c r="A261" i="9"/>
  <c r="C260" i="9"/>
  <c r="D262" i="9" l="1"/>
  <c r="F261" i="9"/>
  <c r="A262" i="9"/>
  <c r="C261" i="9"/>
  <c r="D263" i="9" l="1"/>
  <c r="F262" i="9"/>
  <c r="A263" i="9"/>
  <c r="C262" i="9"/>
  <c r="D264" i="9" l="1"/>
  <c r="F263" i="9"/>
  <c r="A264" i="9"/>
  <c r="C263" i="9"/>
  <c r="D265" i="9" l="1"/>
  <c r="F264" i="9"/>
  <c r="A265" i="9"/>
  <c r="C264" i="9"/>
  <c r="D266" i="9" l="1"/>
  <c r="F265" i="9"/>
  <c r="A266" i="9"/>
  <c r="C265" i="9"/>
  <c r="D267" i="9" l="1"/>
  <c r="F266" i="9"/>
  <c r="A267" i="9"/>
  <c r="C266" i="9"/>
  <c r="D268" i="9" l="1"/>
  <c r="F267" i="9"/>
  <c r="A268" i="9"/>
  <c r="C267" i="9"/>
  <c r="D269" i="9" l="1"/>
  <c r="F268" i="9"/>
  <c r="A269" i="9"/>
  <c r="C268" i="9"/>
  <c r="D270" i="9" l="1"/>
  <c r="F269" i="9"/>
  <c r="A270" i="9"/>
  <c r="C269" i="9"/>
  <c r="D271" i="9" l="1"/>
  <c r="F270" i="9"/>
  <c r="A271" i="9"/>
  <c r="C270" i="9"/>
  <c r="D272" i="9" l="1"/>
  <c r="F271" i="9"/>
  <c r="A272" i="9"/>
  <c r="C271" i="9"/>
  <c r="D273" i="9" l="1"/>
  <c r="F272" i="9"/>
  <c r="A273" i="9"/>
  <c r="C272" i="9"/>
  <c r="D274" i="9" l="1"/>
  <c r="F273" i="9"/>
  <c r="A274" i="9"/>
  <c r="C273" i="9"/>
  <c r="D275" i="9" l="1"/>
  <c r="F274" i="9"/>
  <c r="A275" i="9"/>
  <c r="C274" i="9"/>
  <c r="D276" i="9" l="1"/>
  <c r="F275" i="9"/>
  <c r="A276" i="9"/>
  <c r="C275" i="9"/>
  <c r="D277" i="9" l="1"/>
  <c r="F276" i="9"/>
  <c r="A277" i="9"/>
  <c r="C276" i="9"/>
  <c r="D278" i="9" l="1"/>
  <c r="F277" i="9"/>
  <c r="A278" i="9"/>
  <c r="C277" i="9"/>
  <c r="D279" i="9" l="1"/>
  <c r="F278" i="9"/>
  <c r="A279" i="9"/>
  <c r="C278" i="9"/>
  <c r="D280" i="9" l="1"/>
  <c r="F279" i="9"/>
  <c r="A280" i="9"/>
  <c r="C279" i="9"/>
  <c r="D281" i="9" l="1"/>
  <c r="F280" i="9"/>
  <c r="A281" i="9"/>
  <c r="C280" i="9"/>
  <c r="D282" i="9" l="1"/>
  <c r="F281" i="9"/>
  <c r="A282" i="9"/>
  <c r="C281" i="9"/>
  <c r="D283" i="9" l="1"/>
  <c r="F282" i="9"/>
  <c r="A283" i="9"/>
  <c r="C282" i="9"/>
  <c r="D284" i="9" l="1"/>
  <c r="F283" i="9"/>
  <c r="A284" i="9"/>
  <c r="C283" i="9"/>
  <c r="D285" i="9" l="1"/>
  <c r="F284" i="9"/>
  <c r="A285" i="9"/>
  <c r="C284" i="9"/>
  <c r="D286" i="9" l="1"/>
  <c r="F285" i="9"/>
  <c r="A286" i="9"/>
  <c r="C285" i="9"/>
  <c r="D287" i="9" l="1"/>
  <c r="F286" i="9"/>
  <c r="A287" i="9"/>
  <c r="C286" i="9"/>
  <c r="D288" i="9" l="1"/>
  <c r="F287" i="9"/>
  <c r="A288" i="9"/>
  <c r="C287" i="9"/>
  <c r="D289" i="9" l="1"/>
  <c r="F288" i="9"/>
  <c r="A289" i="9"/>
  <c r="C288" i="9"/>
  <c r="D290" i="9" l="1"/>
  <c r="F289" i="9"/>
  <c r="A290" i="9"/>
  <c r="C289" i="9"/>
  <c r="D291" i="9" l="1"/>
  <c r="F290" i="9"/>
  <c r="A291" i="9"/>
  <c r="C290" i="9"/>
  <c r="D292" i="9" l="1"/>
  <c r="F291" i="9"/>
  <c r="A292" i="9"/>
  <c r="C291" i="9"/>
  <c r="D293" i="9" l="1"/>
  <c r="F292" i="9"/>
  <c r="A293" i="9"/>
  <c r="C292" i="9"/>
  <c r="D294" i="9" l="1"/>
  <c r="F293" i="9"/>
  <c r="A294" i="9"/>
  <c r="C293" i="9"/>
  <c r="D295" i="9" l="1"/>
  <c r="F294" i="9"/>
  <c r="A295" i="9"/>
  <c r="C294" i="9"/>
  <c r="D296" i="9" l="1"/>
  <c r="F295" i="9"/>
  <c r="A296" i="9"/>
  <c r="C295" i="9"/>
  <c r="D297" i="9" l="1"/>
  <c r="F296" i="9"/>
  <c r="A297" i="9"/>
  <c r="C296" i="9"/>
  <c r="D298" i="9" l="1"/>
  <c r="F297" i="9"/>
  <c r="A298" i="9"/>
  <c r="C297" i="9"/>
  <c r="D299" i="9" l="1"/>
  <c r="F298" i="9"/>
  <c r="A299" i="9"/>
  <c r="C298" i="9"/>
  <c r="D300" i="9" l="1"/>
  <c r="F299" i="9"/>
  <c r="A300" i="9"/>
  <c r="C299" i="9"/>
  <c r="D301" i="9" l="1"/>
  <c r="F300" i="9"/>
  <c r="A301" i="9"/>
  <c r="C300" i="9"/>
  <c r="D302" i="9" l="1"/>
  <c r="F301" i="9"/>
  <c r="A302" i="9"/>
  <c r="C301" i="9"/>
  <c r="D303" i="9" l="1"/>
  <c r="F302" i="9"/>
  <c r="A303" i="9"/>
  <c r="C302" i="9"/>
  <c r="D304" i="9" l="1"/>
  <c r="F303" i="9"/>
  <c r="A304" i="9"/>
  <c r="C303" i="9"/>
  <c r="D305" i="9" l="1"/>
  <c r="F304" i="9"/>
  <c r="A305" i="9"/>
  <c r="C304" i="9"/>
  <c r="D306" i="9" l="1"/>
  <c r="F305" i="9"/>
  <c r="A306" i="9"/>
  <c r="C305" i="9"/>
  <c r="D307" i="9" l="1"/>
  <c r="F306" i="9"/>
  <c r="A307" i="9"/>
  <c r="C306" i="9"/>
  <c r="D308" i="9" l="1"/>
  <c r="F307" i="9"/>
  <c r="A308" i="9"/>
  <c r="C307" i="9"/>
  <c r="D309" i="9" l="1"/>
  <c r="F308" i="9"/>
  <c r="A309" i="9"/>
  <c r="C308" i="9"/>
  <c r="D310" i="9" l="1"/>
  <c r="F309" i="9"/>
  <c r="A310" i="9"/>
  <c r="C309" i="9"/>
  <c r="D311" i="9" l="1"/>
  <c r="F310" i="9"/>
  <c r="A311" i="9"/>
  <c r="C310" i="9"/>
  <c r="D312" i="9" l="1"/>
  <c r="F311" i="9"/>
  <c r="A312" i="9"/>
  <c r="C311" i="9"/>
  <c r="D313" i="9" l="1"/>
  <c r="F312" i="9"/>
  <c r="A313" i="9"/>
  <c r="C312" i="9"/>
  <c r="D314" i="9" l="1"/>
  <c r="F313" i="9"/>
  <c r="A314" i="9"/>
  <c r="C313" i="9"/>
  <c r="D315" i="9" l="1"/>
  <c r="F314" i="9"/>
  <c r="A315" i="9"/>
  <c r="C314" i="9"/>
  <c r="D316" i="9" l="1"/>
  <c r="F315" i="9"/>
  <c r="A316" i="9"/>
  <c r="C315" i="9"/>
  <c r="D317" i="9" l="1"/>
  <c r="F316" i="9"/>
  <c r="A317" i="9"/>
  <c r="C316" i="9"/>
  <c r="D318" i="9" l="1"/>
  <c r="F317" i="9"/>
  <c r="A318" i="9"/>
  <c r="C317" i="9"/>
  <c r="D319" i="9" l="1"/>
  <c r="F318" i="9"/>
  <c r="A319" i="9"/>
  <c r="C318" i="9"/>
  <c r="D320" i="9" l="1"/>
  <c r="F319" i="9"/>
  <c r="A320" i="9"/>
  <c r="C319" i="9"/>
  <c r="D321" i="9" l="1"/>
  <c r="F320" i="9"/>
  <c r="A321" i="9"/>
  <c r="C320" i="9"/>
  <c r="D322" i="9" l="1"/>
  <c r="F321" i="9"/>
  <c r="A322" i="9"/>
  <c r="C321" i="9"/>
  <c r="D323" i="9" l="1"/>
  <c r="F322" i="9"/>
  <c r="A323" i="9"/>
  <c r="C322" i="9"/>
  <c r="D324" i="9" l="1"/>
  <c r="F323" i="9"/>
  <c r="A324" i="9"/>
  <c r="C323" i="9"/>
  <c r="D325" i="9" l="1"/>
  <c r="F324" i="9"/>
  <c r="A325" i="9"/>
  <c r="C324" i="9"/>
  <c r="D326" i="9" l="1"/>
  <c r="F325" i="9"/>
  <c r="A326" i="9"/>
  <c r="C325" i="9"/>
  <c r="D327" i="9" l="1"/>
  <c r="F326" i="9"/>
  <c r="A327" i="9"/>
  <c r="C326" i="9"/>
  <c r="D328" i="9" l="1"/>
  <c r="F327" i="9"/>
  <c r="A328" i="9"/>
  <c r="C327" i="9"/>
  <c r="D329" i="9" l="1"/>
  <c r="F328" i="9"/>
  <c r="A329" i="9"/>
  <c r="C328" i="9"/>
  <c r="D330" i="9" l="1"/>
  <c r="F329" i="9"/>
  <c r="A330" i="9"/>
  <c r="C329" i="9"/>
  <c r="D331" i="9" l="1"/>
  <c r="F330" i="9"/>
  <c r="A331" i="9"/>
  <c r="C330" i="9"/>
  <c r="D332" i="9" l="1"/>
  <c r="F331" i="9"/>
  <c r="A332" i="9"/>
  <c r="C331" i="9"/>
  <c r="D333" i="9" l="1"/>
  <c r="F332" i="9"/>
  <c r="A333" i="9"/>
  <c r="C332" i="9"/>
  <c r="D334" i="9" l="1"/>
  <c r="F333" i="9"/>
  <c r="A334" i="9"/>
  <c r="C333" i="9"/>
  <c r="D335" i="9" l="1"/>
  <c r="F334" i="9"/>
  <c r="A335" i="9"/>
  <c r="C334" i="9"/>
  <c r="D336" i="9" l="1"/>
  <c r="F335" i="9"/>
  <c r="A336" i="9"/>
  <c r="C335" i="9"/>
  <c r="D337" i="9" l="1"/>
  <c r="F336" i="9"/>
  <c r="A337" i="9"/>
  <c r="C336" i="9"/>
  <c r="D338" i="9" l="1"/>
  <c r="F337" i="9"/>
  <c r="A338" i="9"/>
  <c r="C337" i="9"/>
  <c r="D339" i="9" l="1"/>
  <c r="F338" i="9"/>
  <c r="A339" i="9"/>
  <c r="C338" i="9"/>
  <c r="D340" i="9" l="1"/>
  <c r="F339" i="9"/>
  <c r="A340" i="9"/>
  <c r="C339" i="9"/>
  <c r="D341" i="9" l="1"/>
  <c r="F340" i="9"/>
  <c r="A341" i="9"/>
  <c r="C340" i="9"/>
  <c r="D342" i="9" l="1"/>
  <c r="F341" i="9"/>
  <c r="A342" i="9"/>
  <c r="C341" i="9"/>
  <c r="D343" i="9" l="1"/>
  <c r="F342" i="9"/>
  <c r="A343" i="9"/>
  <c r="C342" i="9"/>
  <c r="D344" i="9" l="1"/>
  <c r="F343" i="9"/>
  <c r="A344" i="9"/>
  <c r="C343" i="9"/>
  <c r="D345" i="9" l="1"/>
  <c r="F344" i="9"/>
  <c r="A345" i="9"/>
  <c r="C344" i="9"/>
  <c r="D346" i="9" l="1"/>
  <c r="F345" i="9"/>
  <c r="A346" i="9"/>
  <c r="C345" i="9"/>
  <c r="D347" i="9" l="1"/>
  <c r="F346" i="9"/>
  <c r="A347" i="9"/>
  <c r="C346" i="9"/>
  <c r="D348" i="9" l="1"/>
  <c r="F347" i="9"/>
  <c r="A348" i="9"/>
  <c r="C347" i="9"/>
  <c r="D349" i="9" l="1"/>
  <c r="F348" i="9"/>
  <c r="A349" i="9"/>
  <c r="C348" i="9"/>
  <c r="D350" i="9" l="1"/>
  <c r="F349" i="9"/>
  <c r="A350" i="9"/>
  <c r="C349" i="9"/>
  <c r="D351" i="9" l="1"/>
  <c r="F350" i="9"/>
  <c r="A351" i="9"/>
  <c r="C350" i="9"/>
  <c r="D352" i="9" l="1"/>
  <c r="F351" i="9"/>
  <c r="A352" i="9"/>
  <c r="C351" i="9"/>
  <c r="D353" i="9" l="1"/>
  <c r="F352" i="9"/>
  <c r="A353" i="9"/>
  <c r="C352" i="9"/>
  <c r="D354" i="9" l="1"/>
  <c r="F353" i="9"/>
  <c r="A354" i="9"/>
  <c r="C353" i="9"/>
  <c r="D355" i="9" l="1"/>
  <c r="F354" i="9"/>
  <c r="A355" i="9"/>
  <c r="C354" i="9"/>
  <c r="D356" i="9" l="1"/>
  <c r="F355" i="9"/>
  <c r="A356" i="9"/>
  <c r="C355" i="9"/>
  <c r="D357" i="9" l="1"/>
  <c r="F356" i="9"/>
  <c r="A357" i="9"/>
  <c r="C356" i="9"/>
  <c r="D358" i="9" l="1"/>
  <c r="F357" i="9"/>
  <c r="A358" i="9"/>
  <c r="C357" i="9"/>
  <c r="D359" i="9" l="1"/>
  <c r="F358" i="9"/>
  <c r="A359" i="9"/>
  <c r="C358" i="9"/>
  <c r="D360" i="9" l="1"/>
  <c r="F359" i="9"/>
  <c r="A360" i="9"/>
  <c r="C359" i="9"/>
  <c r="D361" i="9" l="1"/>
  <c r="F360" i="9"/>
  <c r="A361" i="9"/>
  <c r="C360" i="9"/>
  <c r="D362" i="9" l="1"/>
  <c r="F361" i="9"/>
  <c r="A362" i="9"/>
  <c r="C361" i="9"/>
  <c r="D363" i="9" l="1"/>
  <c r="F362" i="9"/>
  <c r="A363" i="9"/>
  <c r="C362" i="9"/>
  <c r="D364" i="9" l="1"/>
  <c r="F363" i="9"/>
  <c r="A364" i="9"/>
  <c r="C363" i="9"/>
  <c r="D365" i="9" l="1"/>
  <c r="F365" i="9" s="1"/>
  <c r="F364" i="9"/>
  <c r="A365" i="9"/>
  <c r="C364" i="9"/>
  <c r="A366" i="9" l="1"/>
  <c r="C365" i="9"/>
  <c r="A367" i="9" l="1"/>
  <c r="C366" i="9"/>
  <c r="A368" i="9" l="1"/>
  <c r="C367" i="9"/>
  <c r="A369" i="9" l="1"/>
  <c r="C368" i="9"/>
  <c r="A370" i="9" l="1"/>
  <c r="C369" i="9"/>
  <c r="A371" i="9" l="1"/>
  <c r="C370" i="9"/>
  <c r="A372" i="9" l="1"/>
  <c r="C371" i="9"/>
  <c r="A373" i="9" l="1"/>
  <c r="C372" i="9"/>
  <c r="A374" i="9" l="1"/>
  <c r="C373" i="9"/>
  <c r="A375" i="9" l="1"/>
  <c r="C374" i="9"/>
  <c r="A376" i="9" l="1"/>
  <c r="C375" i="9"/>
  <c r="A377" i="9" l="1"/>
  <c r="C376" i="9"/>
  <c r="A378" i="9" l="1"/>
  <c r="C377" i="9"/>
  <c r="A379" i="9" l="1"/>
  <c r="C378" i="9"/>
  <c r="A380" i="9" l="1"/>
  <c r="C379" i="9"/>
  <c r="A381" i="9" l="1"/>
  <c r="C380" i="9"/>
  <c r="A382" i="9" l="1"/>
  <c r="C381" i="9"/>
  <c r="A383" i="9" l="1"/>
  <c r="C382" i="9"/>
  <c r="A384" i="9" l="1"/>
  <c r="C383" i="9"/>
  <c r="A385" i="9" l="1"/>
  <c r="C384" i="9"/>
  <c r="A386" i="9" l="1"/>
  <c r="C385" i="9"/>
  <c r="A387" i="9" l="1"/>
  <c r="C386" i="9"/>
  <c r="A388" i="9" l="1"/>
  <c r="C387" i="9"/>
  <c r="A389" i="9" l="1"/>
  <c r="C388" i="9"/>
  <c r="A390" i="9" l="1"/>
  <c r="C389" i="9"/>
  <c r="A391" i="9" l="1"/>
  <c r="C390" i="9"/>
  <c r="A392" i="9" l="1"/>
  <c r="C391" i="9"/>
  <c r="A393" i="9" l="1"/>
  <c r="C392" i="9"/>
  <c r="A394" i="9" l="1"/>
  <c r="C393" i="9"/>
  <c r="A395" i="9" l="1"/>
  <c r="C394" i="9"/>
  <c r="A396" i="9" l="1"/>
  <c r="C395" i="9"/>
  <c r="A397" i="9" l="1"/>
  <c r="C396" i="9"/>
  <c r="A398" i="9" l="1"/>
  <c r="C397" i="9"/>
  <c r="A399" i="9" l="1"/>
  <c r="C398" i="9"/>
  <c r="A400" i="9" l="1"/>
  <c r="C399" i="9"/>
  <c r="A401" i="9" l="1"/>
  <c r="C400" i="9"/>
  <c r="A402" i="9" l="1"/>
  <c r="C401" i="9"/>
  <c r="A403" i="9" l="1"/>
  <c r="C402" i="9"/>
  <c r="A404" i="9" l="1"/>
  <c r="C403" i="9"/>
  <c r="A405" i="9" l="1"/>
  <c r="C404" i="9"/>
  <c r="A406" i="9" l="1"/>
  <c r="C405" i="9"/>
  <c r="A407" i="9" l="1"/>
  <c r="C406" i="9"/>
  <c r="A408" i="9" l="1"/>
  <c r="C407" i="9"/>
  <c r="A409" i="9" l="1"/>
  <c r="C408" i="9"/>
  <c r="A410" i="9" l="1"/>
  <c r="C409" i="9"/>
  <c r="A411" i="9" l="1"/>
  <c r="C410" i="9"/>
  <c r="A412" i="9" l="1"/>
  <c r="C411" i="9"/>
  <c r="A413" i="9" l="1"/>
  <c r="C412" i="9"/>
  <c r="A414" i="9" l="1"/>
  <c r="C413" i="9"/>
  <c r="A415" i="9" l="1"/>
  <c r="C414" i="9"/>
  <c r="A416" i="9" l="1"/>
  <c r="C415" i="9"/>
  <c r="A417" i="9" l="1"/>
  <c r="C416" i="9"/>
  <c r="A418" i="9" l="1"/>
  <c r="C417" i="9"/>
  <c r="A419" i="9" l="1"/>
  <c r="C418" i="9"/>
  <c r="A420" i="9" l="1"/>
  <c r="C419" i="9"/>
  <c r="A421" i="9" l="1"/>
  <c r="C420" i="9"/>
  <c r="A422" i="9" l="1"/>
  <c r="C421" i="9"/>
  <c r="A423" i="9" l="1"/>
  <c r="C422" i="9"/>
  <c r="A424" i="9" l="1"/>
  <c r="C423" i="9"/>
  <c r="A425" i="9" l="1"/>
  <c r="C424" i="9"/>
  <c r="A426" i="9" l="1"/>
  <c r="C425" i="9"/>
  <c r="A427" i="9" l="1"/>
  <c r="C426" i="9"/>
  <c r="A428" i="9" l="1"/>
  <c r="C427" i="9"/>
  <c r="A429" i="9" l="1"/>
  <c r="C428" i="9"/>
  <c r="A430" i="9" l="1"/>
  <c r="C429" i="9"/>
  <c r="A431" i="9" l="1"/>
  <c r="C430" i="9"/>
  <c r="A432" i="9" l="1"/>
  <c r="C431" i="9"/>
  <c r="A433" i="9" l="1"/>
  <c r="C432" i="9"/>
  <c r="A434" i="9" l="1"/>
  <c r="C433" i="9"/>
  <c r="A435" i="9" l="1"/>
  <c r="C434" i="9"/>
  <c r="A436" i="9" l="1"/>
  <c r="C435" i="9"/>
  <c r="A437" i="9" l="1"/>
  <c r="C436" i="9"/>
  <c r="A438" i="9" l="1"/>
  <c r="C437" i="9"/>
  <c r="A439" i="9" l="1"/>
  <c r="C438" i="9"/>
  <c r="A440" i="9" l="1"/>
  <c r="C439" i="9"/>
  <c r="A441" i="9" l="1"/>
  <c r="C440" i="9"/>
  <c r="A442" i="9" l="1"/>
  <c r="C441" i="9"/>
  <c r="A443" i="9" l="1"/>
  <c r="C442" i="9"/>
  <c r="A444" i="9" l="1"/>
  <c r="C443" i="9"/>
  <c r="A445" i="9" l="1"/>
  <c r="C444" i="9"/>
  <c r="A446" i="9" l="1"/>
  <c r="C445" i="9"/>
  <c r="A447" i="9" l="1"/>
  <c r="C446" i="9"/>
  <c r="A448" i="9" l="1"/>
  <c r="C447" i="9"/>
  <c r="A449" i="9" l="1"/>
  <c r="C448" i="9"/>
  <c r="A450" i="9" l="1"/>
  <c r="C449" i="9"/>
  <c r="A451" i="9" l="1"/>
  <c r="C450" i="9"/>
  <c r="A452" i="9" l="1"/>
  <c r="C451" i="9"/>
  <c r="A453" i="9" l="1"/>
  <c r="C452" i="9"/>
  <c r="A454" i="9" l="1"/>
  <c r="C453" i="9"/>
  <c r="A455" i="9" l="1"/>
  <c r="C454" i="9"/>
  <c r="A456" i="9" l="1"/>
  <c r="C455" i="9"/>
  <c r="A457" i="9" l="1"/>
  <c r="C456" i="9"/>
  <c r="A458" i="9" l="1"/>
  <c r="C457" i="9"/>
  <c r="A459" i="9" l="1"/>
  <c r="C458" i="9"/>
  <c r="A460" i="9" l="1"/>
  <c r="C459" i="9"/>
  <c r="A461" i="9" l="1"/>
  <c r="C460" i="9"/>
  <c r="A462" i="9" l="1"/>
  <c r="C461" i="9"/>
  <c r="A463" i="9" l="1"/>
  <c r="C462" i="9"/>
  <c r="A464" i="9" l="1"/>
  <c r="C463" i="9"/>
  <c r="A465" i="9" l="1"/>
  <c r="C464" i="9"/>
  <c r="A466" i="9" l="1"/>
  <c r="C465" i="9"/>
  <c r="A467" i="9" l="1"/>
  <c r="C466" i="9"/>
  <c r="A468" i="9" l="1"/>
  <c r="C467" i="9"/>
  <c r="A469" i="9" l="1"/>
  <c r="C468" i="9"/>
  <c r="A470" i="9" l="1"/>
  <c r="C469" i="9"/>
  <c r="A471" i="9" l="1"/>
  <c r="C470" i="9"/>
  <c r="A472" i="9" l="1"/>
  <c r="C471" i="9"/>
  <c r="A473" i="9" l="1"/>
  <c r="C472" i="9"/>
  <c r="A474" i="9" l="1"/>
  <c r="C473" i="9"/>
  <c r="A475" i="9" l="1"/>
  <c r="C474" i="9"/>
  <c r="A476" i="9" l="1"/>
  <c r="C475" i="9"/>
  <c r="A477" i="9" l="1"/>
  <c r="C476" i="9"/>
  <c r="A478" i="9" l="1"/>
  <c r="C477" i="9"/>
  <c r="A479" i="9" l="1"/>
  <c r="C478" i="9"/>
  <c r="A480" i="9" l="1"/>
  <c r="C479" i="9"/>
  <c r="A481" i="9" l="1"/>
  <c r="C480" i="9"/>
  <c r="A482" i="9" l="1"/>
  <c r="C481" i="9"/>
  <c r="A483" i="9" l="1"/>
  <c r="C482" i="9"/>
  <c r="A484" i="9" l="1"/>
  <c r="C483" i="9"/>
  <c r="A485" i="9" l="1"/>
  <c r="C484" i="9"/>
  <c r="A486" i="9" l="1"/>
  <c r="C485" i="9"/>
  <c r="A487" i="9" l="1"/>
  <c r="C486" i="9"/>
  <c r="A488" i="9" l="1"/>
  <c r="C487" i="9"/>
  <c r="A489" i="9" l="1"/>
  <c r="C488" i="9"/>
  <c r="A490" i="9" l="1"/>
  <c r="C489" i="9"/>
  <c r="A491" i="9" l="1"/>
  <c r="C490" i="9"/>
  <c r="A492" i="9" l="1"/>
  <c r="C491" i="9"/>
  <c r="A493" i="9" l="1"/>
  <c r="C492" i="9"/>
  <c r="A494" i="9" l="1"/>
  <c r="C493" i="9"/>
  <c r="A495" i="9" l="1"/>
  <c r="C494" i="9"/>
  <c r="A496" i="9" l="1"/>
  <c r="C495" i="9"/>
  <c r="A497" i="9" l="1"/>
  <c r="C496" i="9"/>
  <c r="A498" i="9" l="1"/>
  <c r="C497" i="9"/>
  <c r="A499" i="9" l="1"/>
  <c r="C498" i="9"/>
  <c r="A500" i="9" l="1"/>
  <c r="C499" i="9"/>
  <c r="A501" i="9" l="1"/>
  <c r="C500" i="9"/>
  <c r="A502" i="9" l="1"/>
  <c r="C501" i="9"/>
  <c r="A503" i="9" l="1"/>
  <c r="C502" i="9"/>
  <c r="A504" i="9" l="1"/>
  <c r="C503" i="9"/>
  <c r="A505" i="9" l="1"/>
  <c r="C504" i="9"/>
  <c r="A506" i="9" l="1"/>
  <c r="C505" i="9"/>
  <c r="A507" i="9" l="1"/>
  <c r="C506" i="9"/>
  <c r="A508" i="9" l="1"/>
  <c r="C507" i="9"/>
  <c r="A509" i="9" l="1"/>
  <c r="C508" i="9"/>
  <c r="A510" i="9" l="1"/>
  <c r="C509" i="9"/>
  <c r="A511" i="9" l="1"/>
  <c r="C510" i="9"/>
  <c r="A512" i="9" l="1"/>
  <c r="C511" i="9"/>
  <c r="A513" i="9" l="1"/>
  <c r="C512" i="9"/>
  <c r="A514" i="9" l="1"/>
  <c r="C513" i="9"/>
  <c r="A515" i="9" l="1"/>
  <c r="C514" i="9"/>
  <c r="A516" i="9" l="1"/>
  <c r="C515" i="9"/>
  <c r="A517" i="9" l="1"/>
  <c r="C516" i="9"/>
  <c r="A518" i="9" l="1"/>
  <c r="C517" i="9"/>
  <c r="A519" i="9" l="1"/>
  <c r="C518" i="9"/>
  <c r="A520" i="9" l="1"/>
  <c r="C519" i="9"/>
  <c r="A521" i="9" l="1"/>
  <c r="C520" i="9"/>
  <c r="A522" i="9" l="1"/>
  <c r="C521" i="9"/>
  <c r="A523" i="9" l="1"/>
  <c r="C522" i="9"/>
  <c r="A524" i="9" l="1"/>
  <c r="C523" i="9"/>
  <c r="A525" i="9" l="1"/>
  <c r="C524" i="9"/>
  <c r="A526" i="9" l="1"/>
  <c r="C525" i="9"/>
  <c r="A527" i="9" l="1"/>
  <c r="C526" i="9"/>
  <c r="A528" i="9" l="1"/>
  <c r="C527" i="9"/>
  <c r="A529" i="9" l="1"/>
  <c r="C528" i="9"/>
  <c r="A530" i="9" l="1"/>
  <c r="C529" i="9"/>
  <c r="A531" i="9" l="1"/>
  <c r="C530" i="9"/>
  <c r="A532" i="9" l="1"/>
  <c r="C531" i="9"/>
  <c r="A533" i="9" l="1"/>
  <c r="C532" i="9"/>
  <c r="A534" i="9" l="1"/>
  <c r="C533" i="9"/>
  <c r="A535" i="9" l="1"/>
  <c r="C534" i="9"/>
  <c r="A536" i="9" l="1"/>
  <c r="C535" i="9"/>
  <c r="A537" i="9" l="1"/>
  <c r="C536" i="9"/>
  <c r="A538" i="9" l="1"/>
  <c r="C537" i="9"/>
  <c r="A539" i="9" l="1"/>
  <c r="C538" i="9"/>
  <c r="A540" i="9" l="1"/>
  <c r="C539" i="9"/>
  <c r="A541" i="9" l="1"/>
  <c r="C540" i="9"/>
  <c r="A542" i="9" l="1"/>
  <c r="C541" i="9"/>
  <c r="A543" i="9" l="1"/>
  <c r="C542" i="9"/>
  <c r="A544" i="9" l="1"/>
  <c r="C543" i="9"/>
  <c r="A545" i="9" l="1"/>
  <c r="C544" i="9"/>
  <c r="A546" i="9" l="1"/>
  <c r="C545" i="9"/>
  <c r="A547" i="9" l="1"/>
  <c r="C546" i="9"/>
  <c r="A548" i="9" l="1"/>
  <c r="C547" i="9"/>
  <c r="A549" i="9" l="1"/>
  <c r="C548" i="9"/>
  <c r="A550" i="9" l="1"/>
  <c r="C549" i="9"/>
  <c r="A551" i="9" l="1"/>
  <c r="C550" i="9"/>
  <c r="A552" i="9" l="1"/>
  <c r="C551" i="9"/>
  <c r="A553" i="9" l="1"/>
  <c r="C552" i="9"/>
  <c r="A554" i="9" l="1"/>
  <c r="C553" i="9"/>
  <c r="A555" i="9" l="1"/>
  <c r="C554" i="9"/>
  <c r="A556" i="9" l="1"/>
  <c r="C555" i="9"/>
  <c r="A557" i="9" l="1"/>
  <c r="C556" i="9"/>
  <c r="A558" i="9" l="1"/>
  <c r="C557" i="9"/>
  <c r="A559" i="9" l="1"/>
  <c r="C558" i="9"/>
  <c r="A560" i="9" l="1"/>
  <c r="C559" i="9"/>
  <c r="A561" i="9" l="1"/>
  <c r="C560" i="9"/>
  <c r="A562" i="9" l="1"/>
  <c r="C561" i="9"/>
  <c r="A563" i="9" l="1"/>
  <c r="C562" i="9"/>
  <c r="A564" i="9" l="1"/>
  <c r="C563" i="9"/>
  <c r="A565" i="9" l="1"/>
  <c r="C564" i="9"/>
  <c r="A566" i="9" l="1"/>
  <c r="C566" i="9" s="1"/>
  <c r="C565" i="9"/>
</calcChain>
</file>

<file path=xl/sharedStrings.xml><?xml version="1.0" encoding="utf-8"?>
<sst xmlns="http://schemas.openxmlformats.org/spreadsheetml/2006/main" count="6140" uniqueCount="2126">
  <si>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</si>
  <si>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</si>
  <si>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</si>
  <si>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</si>
  <si>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</si>
  <si>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</si>
  <si>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</si>
  <si>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</si>
  <si>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</si>
  <si>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</si>
  <si>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</si>
  <si>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</si>
  <si>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</si>
  <si>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</si>
  <si>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</si>
  <si>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</si>
  <si>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</si>
  <si>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</si>
  <si>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</si>
  <si>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</si>
  <si>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</si>
  <si>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</si>
  <si>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</si>
  <si>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</si>
  <si>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</si>
  <si>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</si>
  <si>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</si>
  <si>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</si>
  <si>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</si>
  <si>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</si>
  <si>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</si>
  <si>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</si>
  <si>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</si>
  <si>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</si>
  <si>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</si>
  <si>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</si>
  <si>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</si>
  <si>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</si>
  <si>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</si>
  <si>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</si>
  <si>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</si>
  <si>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</si>
  <si>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</si>
  <si>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</si>
  <si>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</si>
  <si>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</si>
  <si>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</si>
  <si>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</si>
  <si>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</si>
  <si>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</si>
  <si>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</si>
  <si>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</si>
  <si>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</si>
  <si>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</si>
  <si>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</si>
  <si>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</si>
  <si>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</si>
  <si>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</si>
  <si>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</si>
  <si>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</si>
  <si>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</si>
  <si>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</si>
  <si>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</si>
  <si>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</si>
  <si>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</si>
  <si>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</si>
  <si>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</si>
  <si>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</si>
  <si>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</si>
  <si>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</si>
  <si>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</si>
  <si>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</si>
  <si>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</si>
  <si>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</si>
  <si>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</si>
  <si>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</si>
  <si>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</si>
  <si>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</si>
  <si>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</si>
  <si>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</si>
  <si>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</si>
  <si>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</si>
  <si>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</si>
  <si>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</si>
  <si>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</si>
  <si>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</si>
  <si>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</si>
  <si>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</si>
  <si>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</si>
  <si>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</si>
  <si>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</si>
  <si>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</si>
  <si>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</si>
  <si>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</si>
  <si>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</si>
  <si>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</si>
  <si>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</si>
  <si>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</si>
  <si>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</si>
  <si>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</si>
  <si>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</si>
  <si>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</si>
  <si>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</si>
  <si>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</si>
  <si>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</si>
  <si>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</si>
  <si>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</si>
  <si>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</si>
  <si>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</si>
  <si>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</si>
  <si>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</si>
  <si>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</si>
  <si>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</si>
  <si>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</si>
  <si>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</si>
  <si>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</si>
  <si>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</si>
  <si>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</si>
  <si>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</si>
  <si>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</si>
  <si>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</si>
  <si>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</si>
  <si>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</si>
  <si>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</si>
  <si>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</si>
  <si>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</si>
  <si>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</si>
  <si>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</si>
  <si>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</si>
  <si>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</si>
  <si>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</si>
  <si>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</si>
  <si>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</si>
  <si>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</si>
  <si>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</si>
  <si>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</si>
  <si>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</si>
  <si>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</si>
  <si>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</si>
  <si>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</si>
  <si>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</si>
  <si>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</si>
  <si>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</si>
  <si>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</si>
  <si>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</si>
  <si>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</si>
  <si>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</si>
  <si>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</si>
  <si>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</si>
  <si>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</si>
  <si>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</si>
  <si>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</si>
  <si>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</si>
  <si>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</si>
  <si>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</si>
  <si>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</si>
  <si>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</si>
  <si>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</si>
  <si>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</si>
  <si>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</si>
  <si>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</si>
  <si>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</si>
  <si>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</si>
  <si>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</si>
  <si>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</si>
  <si>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</si>
  <si>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</si>
  <si>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</si>
  <si>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</si>
  <si>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</si>
  <si>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</si>
  <si>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</si>
  <si>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</si>
  <si>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</si>
  <si>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</si>
  <si>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</si>
  <si>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</si>
  <si>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</si>
  <si>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</si>
  <si>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</si>
  <si>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</si>
  <si>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</si>
  <si>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</si>
  <si>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</si>
  <si>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</si>
  <si>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</si>
  <si>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</si>
  <si>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</si>
  <si>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</si>
  <si>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</si>
  <si>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</si>
  <si>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</si>
  <si>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</si>
  <si>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</si>
  <si>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</si>
  <si>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</si>
  <si>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</si>
  <si>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</si>
  <si>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</si>
  <si>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</si>
  <si>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</si>
  <si>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</si>
  <si>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</si>
  <si>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</si>
  <si>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</si>
  <si>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</si>
  <si>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</si>
  <si>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</si>
  <si>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</si>
  <si>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</si>
  <si>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</si>
  <si>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</si>
  <si>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</si>
  <si>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</si>
  <si>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</si>
  <si>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</si>
  <si>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</si>
  <si>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</si>
  <si>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</si>
  <si>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</si>
  <si>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</si>
  <si>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</si>
  <si>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</si>
  <si>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</si>
  <si>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</si>
  <si>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</si>
  <si>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</si>
  <si>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</si>
  <si>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</si>
  <si>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</si>
  <si>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</si>
  <si>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</si>
  <si>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</si>
  <si>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</si>
  <si>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</si>
  <si>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</si>
  <si>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</si>
  <si>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</si>
  <si>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</si>
  <si>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</si>
  <si>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</si>
  <si>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</si>
  <si>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</si>
  <si>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</si>
  <si>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</si>
  <si>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</si>
  <si>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</si>
  <si>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</si>
  <si>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</si>
  <si>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</si>
  <si>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</si>
  <si>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</si>
  <si>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</si>
  <si>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</si>
  <si>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</si>
  <si>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</si>
  <si>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</si>
  <si>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</si>
  <si>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</si>
  <si>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</si>
  <si>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</si>
  <si>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</si>
  <si>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</si>
  <si>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</si>
  <si>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</si>
  <si>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</si>
  <si>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</si>
  <si>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</si>
  <si>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</si>
  <si>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</si>
  <si>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</si>
  <si>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</si>
  <si>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</si>
  <si>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</si>
  <si>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</si>
  <si>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</si>
  <si>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</si>
  <si>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</si>
  <si>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</si>
  <si>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</si>
  <si>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</si>
  <si>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</si>
  <si>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</si>
  <si>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</si>
  <si>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</si>
  <si>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</si>
  <si>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</si>
  <si>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</si>
  <si>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</si>
  <si>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</si>
  <si>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</si>
  <si>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</si>
  <si>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</si>
  <si>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</si>
  <si>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</si>
  <si>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</si>
  <si>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</si>
  <si>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</si>
  <si>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</si>
  <si>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</si>
  <si>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</si>
  <si>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</si>
  <si>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</si>
  <si>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</si>
  <si>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</si>
  <si>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</si>
  <si>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</si>
  <si>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</si>
  <si>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</si>
  <si>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</si>
  <si>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</si>
  <si>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</si>
  <si>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</si>
  <si>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</si>
  <si>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</si>
  <si>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</si>
  <si>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</si>
  <si>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</si>
  <si>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</si>
  <si>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</si>
  <si>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</si>
  <si>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</si>
  <si>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</si>
  <si>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</si>
  <si>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</si>
  <si>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</si>
  <si>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</si>
  <si>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</si>
  <si>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</si>
  <si>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</si>
  <si>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</si>
  <si>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</si>
  <si>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</si>
  <si>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</si>
  <si>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</si>
  <si>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</si>
  <si>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</si>
  <si>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</si>
  <si>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</si>
  <si>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</si>
  <si>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</si>
  <si>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</si>
  <si>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</si>
  <si>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</si>
  <si>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</si>
  <si>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</si>
  <si>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</si>
  <si>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</si>
  <si>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</si>
  <si>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</si>
  <si>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</si>
  <si>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</si>
  <si>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</si>
  <si>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</si>
  <si>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</si>
  <si>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</si>
  <si>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</si>
  <si>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</si>
  <si>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</si>
  <si>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</si>
  <si>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</si>
  <si>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</si>
  <si>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</si>
  <si>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</si>
  <si>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</si>
  <si>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</si>
  <si>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</si>
  <si>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</si>
  <si>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</si>
  <si>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</si>
  <si>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</si>
  <si>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</si>
  <si>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</si>
  <si>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</si>
  <si>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</si>
  <si>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</si>
  <si>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</si>
  <si>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</si>
  <si>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</si>
  <si>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</si>
  <si>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</si>
  <si>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</si>
  <si>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</si>
  <si>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</si>
  <si>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</si>
  <si>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</si>
  <si>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</si>
  <si>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</si>
  <si>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</si>
  <si>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</si>
  <si>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</si>
  <si>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</si>
  <si>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</si>
  <si>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</si>
  <si>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</si>
  <si>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</si>
  <si>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</si>
  <si>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</si>
  <si>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</si>
  <si>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</si>
  <si>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</si>
  <si>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</si>
  <si>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</si>
  <si>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</si>
  <si>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</si>
  <si>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</si>
  <si>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</si>
  <si>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</si>
  <si>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</si>
  <si>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</si>
  <si>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</si>
  <si>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</si>
  <si>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</si>
  <si>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</si>
  <si>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</si>
  <si>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</si>
  <si>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</si>
  <si>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</si>
  <si>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</si>
  <si>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</si>
  <si>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</si>
  <si>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</si>
  <si>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</si>
  <si>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</si>
  <si>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</si>
  <si>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</si>
  <si>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</si>
  <si>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</si>
  <si>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</si>
  <si>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</si>
  <si>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</si>
  <si>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</si>
  <si>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</si>
  <si>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</si>
  <si>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</si>
  <si>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</si>
  <si>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</si>
  <si>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</si>
  <si>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</si>
  <si>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</si>
  <si>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</si>
  <si>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</si>
  <si>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</si>
  <si>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</si>
  <si>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</si>
  <si>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</si>
  <si>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</si>
  <si>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</si>
  <si>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</si>
  <si>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</si>
  <si>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</si>
  <si>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</si>
  <si>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</si>
  <si>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</si>
  <si>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</si>
  <si>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</si>
  <si>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</si>
  <si>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</si>
  <si>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</si>
  <si>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</si>
  <si>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</si>
  <si>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</si>
  <si>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</si>
  <si>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</si>
  <si>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</si>
  <si>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</si>
  <si>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</si>
  <si>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</si>
  <si>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</si>
  <si>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</si>
  <si>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</si>
  <si>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</si>
  <si>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</si>
  <si>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</si>
  <si>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</si>
  <si>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</si>
  <si>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</si>
  <si>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</si>
  <si>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</si>
  <si>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</si>
  <si>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</si>
  <si>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</si>
  <si>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</si>
  <si>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</si>
  <si>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</si>
  <si>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</si>
  <si>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</si>
  <si>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</si>
  <si>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</si>
  <si>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</si>
  <si>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</si>
  <si>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</si>
  <si>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</si>
  <si>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</si>
  <si>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</si>
  <si>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</si>
  <si>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</si>
  <si>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</si>
  <si>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</si>
  <si>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</si>
  <si>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</si>
  <si>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</si>
  <si>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</si>
  <si>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</si>
  <si>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</si>
  <si>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</si>
  <si>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</si>
  <si>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</si>
  <si>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</si>
  <si>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</si>
  <si>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</si>
  <si>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</si>
  <si>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</si>
  <si>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</si>
  <si>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</si>
  <si>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</si>
  <si>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</si>
  <si>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</si>
  <si>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</si>
  <si>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</si>
  <si>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</si>
  <si>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</si>
  <si>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</si>
  <si>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</si>
  <si>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</si>
  <si>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</si>
  <si>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</si>
  <si>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</si>
  <si>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</si>
  <si>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</si>
  <si>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</si>
  <si>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</si>
  <si>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</si>
  <si>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</si>
  <si>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</si>
  <si>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</si>
  <si>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</si>
  <si>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</si>
  <si>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</si>
  <si>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</si>
  <si>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</si>
  <si>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</si>
  <si>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</si>
  <si>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</si>
  <si>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</si>
  <si>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</si>
  <si>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</si>
  <si>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</si>
  <si>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</si>
  <si>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</si>
  <si>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</si>
  <si>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</si>
  <si>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</si>
  <si>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</si>
  <si>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</si>
  <si>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</si>
  <si>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</si>
  <si>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</si>
  <si>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</si>
  <si>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</si>
  <si>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</si>
  <si>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</si>
  <si>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</si>
  <si>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</si>
  <si>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</si>
  <si>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</si>
  <si>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</si>
  <si>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</si>
  <si>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</si>
  <si>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</si>
  <si>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</si>
  <si>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</si>
  <si>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</si>
  <si>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</si>
  <si>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</si>
  <si>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</si>
  <si>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</si>
  <si>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</si>
  <si>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</si>
  <si>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</si>
  <si>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</si>
  <si>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</si>
  <si>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</si>
  <si>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</si>
  <si>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</si>
  <si>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</si>
  <si>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</si>
  <si>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</si>
  <si>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</si>
  <si>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</si>
  <si>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</si>
  <si>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</si>
  <si>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</si>
  <si>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</si>
  <si>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</si>
  <si>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</si>
  <si>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</si>
  <si>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</si>
  <si>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</si>
  <si>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</si>
  <si>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</si>
  <si>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</si>
  <si>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</si>
  <si>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</si>
  <si>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</si>
  <si>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</si>
  <si>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</si>
  <si>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</si>
  <si>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</si>
  <si>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</si>
  <si>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</si>
  <si>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</si>
  <si>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</si>
  <si>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</si>
  <si>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</si>
  <si>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</si>
  <si>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</si>
  <si>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</si>
  <si>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</si>
  <si>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</si>
  <si>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</si>
  <si>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</si>
  <si>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</si>
  <si>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</si>
  <si>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</si>
  <si>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</si>
  <si>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</si>
  <si>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</si>
  <si>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</si>
  <si>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</si>
  <si>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</si>
  <si>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</si>
  <si>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</si>
  <si>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</si>
  <si>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</si>
  <si>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</si>
  <si>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</si>
  <si>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</si>
  <si>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</si>
  <si>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</si>
  <si>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</si>
  <si>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</si>
  <si>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</si>
  <si>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</si>
  <si>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</si>
  <si>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</si>
  <si>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</si>
  <si>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</si>
  <si>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</si>
  <si>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</si>
  <si>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</si>
  <si>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</si>
  <si>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</si>
  <si>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</si>
  <si>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</si>
  <si>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</si>
  <si>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</si>
  <si>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</si>
  <si>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</si>
  <si>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</si>
  <si>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</si>
  <si>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</si>
  <si>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</si>
  <si>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</si>
  <si>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</si>
  <si>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</si>
  <si>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</si>
  <si>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</si>
  <si>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</si>
  <si>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</si>
  <si>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</si>
  <si>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</si>
  <si>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</si>
  <si>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</si>
  <si>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</si>
  <si>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</si>
  <si>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</si>
  <si>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</si>
  <si>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</si>
  <si>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</si>
  <si>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</si>
  <si>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</si>
  <si>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</si>
  <si>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</si>
  <si>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</si>
  <si>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</si>
  <si>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</si>
  <si>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</si>
  <si>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</si>
  <si>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</si>
  <si>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</si>
  <si>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</si>
  <si>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</si>
  <si>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</si>
  <si>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</si>
  <si>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</si>
  <si>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</si>
  <si>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</si>
  <si>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</si>
  <si>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</si>
  <si>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</si>
  <si>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</si>
  <si>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</si>
  <si>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</si>
  <si>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</si>
  <si>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</si>
  <si>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</si>
  <si>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</si>
  <si>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</si>
  <si>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</si>
  <si>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</si>
  <si>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</si>
  <si>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</si>
  <si>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</si>
  <si>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</si>
  <si>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</si>
  <si>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</si>
  <si>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</si>
  <si>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</si>
  <si>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</si>
  <si>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</si>
  <si>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</si>
  <si>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</si>
  <si>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</si>
  <si>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</si>
  <si>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</si>
  <si>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</si>
  <si>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</si>
  <si>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</si>
  <si>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</si>
  <si>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</si>
  <si>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</si>
  <si>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</si>
  <si>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</si>
  <si>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</si>
  <si>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</si>
  <si>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</si>
  <si>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</si>
  <si>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</si>
  <si>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</si>
  <si>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</si>
  <si>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</si>
  <si>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</si>
  <si>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</si>
  <si>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</si>
  <si>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</si>
  <si>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</si>
  <si>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</si>
  <si>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</si>
  <si>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</si>
  <si>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</si>
  <si>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</si>
  <si>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</si>
  <si>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</si>
  <si>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</si>
  <si>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</si>
  <si>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</si>
  <si>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</si>
  <si>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</si>
  <si>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</si>
  <si>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</si>
  <si>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</si>
  <si>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</si>
  <si>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</si>
  <si>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</si>
  <si>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</si>
  <si>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</si>
  <si>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</si>
  <si>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</si>
  <si>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</si>
  <si>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</si>
  <si>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</si>
  <si>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</si>
  <si>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</si>
  <si>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</si>
  <si>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</si>
  <si>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</si>
  <si>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</si>
  <si>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</si>
  <si>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</si>
  <si>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</si>
  <si>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</si>
  <si>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</si>
  <si>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</si>
  <si>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</si>
  <si>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</si>
  <si>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</si>
  <si>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</si>
  <si>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</si>
  <si>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</si>
  <si>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</si>
  <si>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</si>
  <si>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</si>
  <si>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</si>
  <si>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</si>
  <si>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</si>
  <si>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</si>
  <si>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</si>
  <si>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</si>
  <si>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</si>
  <si>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</si>
  <si>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</si>
  <si>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</si>
  <si>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</si>
  <si>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</si>
  <si>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</si>
  <si>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</si>
  <si>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</si>
  <si>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</si>
  <si>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</si>
  <si>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</si>
  <si>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</si>
  <si>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</si>
  <si>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</si>
  <si>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</si>
  <si>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</si>
  <si>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</si>
  <si>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</si>
  <si>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</si>
  <si>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</si>
  <si>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</si>
  <si>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</si>
  <si>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</si>
  <si>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</si>
  <si>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</si>
  <si>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</si>
  <si>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</si>
  <si>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</si>
  <si>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</si>
  <si>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</si>
  <si>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</si>
  <si>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</si>
  <si>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</si>
  <si>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</si>
  <si>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</si>
  <si>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</si>
  <si>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</si>
  <si>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</si>
  <si>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</si>
  <si>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</si>
  <si>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</si>
  <si>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</si>
  <si>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</si>
  <si>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</si>
  <si>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</si>
  <si>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</si>
  <si>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</si>
  <si>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</si>
  <si>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</si>
  <si>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</si>
  <si>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</si>
  <si>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</si>
  <si>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</si>
  <si>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</si>
  <si>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</si>
  <si>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</si>
  <si>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</si>
  <si>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</si>
  <si>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</si>
  <si>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</si>
  <si>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</si>
  <si>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</si>
  <si>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</si>
  <si>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</si>
  <si>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</si>
  <si>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</si>
  <si>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</si>
  <si>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</si>
  <si>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</si>
  <si>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</si>
  <si>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</si>
  <si>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</si>
  <si>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</si>
  <si>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</si>
  <si>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</si>
  <si>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</si>
  <si>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</si>
  <si>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</si>
  <si>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</si>
  <si>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</si>
  <si>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</si>
  <si>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</si>
  <si>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</si>
  <si>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</si>
  <si>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</si>
  <si>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</si>
  <si>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</si>
  <si>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</si>
  <si>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</si>
  <si>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</si>
  <si>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</si>
  <si>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</si>
  <si>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</si>
  <si>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</si>
  <si>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</si>
  <si>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</si>
  <si>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</si>
  <si>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</si>
  <si>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</si>
  <si>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</si>
  <si>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</si>
  <si>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</si>
  <si>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</si>
  <si>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</si>
  <si>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</si>
  <si>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</si>
  <si>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</si>
  <si>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</si>
  <si>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</si>
  <si>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</si>
  <si>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</si>
  <si>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</si>
  <si>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</si>
  <si>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</si>
  <si>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</si>
  <si>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</si>
  <si>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</si>
  <si>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</si>
  <si>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</si>
  <si>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</si>
  <si>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</si>
  <si>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</si>
  <si>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</si>
  <si>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</si>
  <si>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</si>
  <si>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</si>
  <si>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</si>
  <si>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</si>
  <si>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</si>
  <si>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</si>
  <si>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</si>
  <si>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</si>
  <si>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</si>
  <si>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</si>
  <si>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</si>
  <si>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</si>
  <si>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</si>
  <si>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</si>
  <si>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</si>
  <si>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</si>
  <si>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</si>
  <si>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</si>
  <si>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</si>
  <si>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</si>
  <si>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</si>
  <si>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</si>
  <si>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</si>
  <si>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</si>
  <si>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</si>
  <si>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</si>
  <si>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</si>
  <si>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</si>
  <si>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</si>
  <si>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</si>
  <si>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</si>
  <si>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</si>
  <si>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</si>
  <si>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</si>
  <si>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</si>
  <si>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</si>
  <si>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</si>
  <si>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</si>
  <si>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</si>
  <si>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</si>
  <si>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</si>
  <si>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</si>
  <si>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</si>
  <si>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</si>
  <si>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</si>
  <si>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</si>
  <si>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</si>
  <si>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</si>
  <si>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</si>
  <si>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</si>
  <si>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</si>
  <si>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</si>
  <si>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</si>
  <si>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</si>
  <si>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</si>
  <si>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</si>
  <si>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</si>
  <si>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</si>
  <si>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</si>
  <si>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</si>
  <si>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</si>
  <si>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</si>
  <si>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</si>
  <si>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</si>
  <si>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</si>
  <si>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</si>
  <si>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</si>
  <si>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</si>
  <si>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</si>
  <si>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</si>
  <si>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</si>
  <si>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</si>
  <si>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</si>
  <si>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</si>
  <si>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</si>
  <si>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</si>
  <si>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</si>
  <si>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</si>
  <si>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</si>
  <si>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</si>
  <si>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</si>
  <si>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</si>
  <si>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</si>
  <si>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</si>
  <si>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</si>
  <si>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</si>
  <si>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</si>
  <si>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</si>
  <si>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</si>
  <si>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</si>
  <si>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</si>
  <si>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</si>
  <si>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</si>
  <si>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</si>
  <si>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</si>
  <si>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</si>
  <si>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</si>
  <si>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</si>
  <si>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</si>
  <si>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</si>
  <si>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</si>
  <si>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</si>
  <si>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</si>
  <si>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</si>
  <si>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</si>
  <si>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</si>
  <si>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</si>
  <si>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</si>
  <si>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</si>
  <si>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</si>
  <si>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</si>
  <si>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</si>
  <si>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</si>
  <si>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</si>
  <si>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</si>
  <si>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</si>
  <si>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</si>
  <si>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</si>
  <si>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</si>
  <si>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</si>
  <si>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</si>
  <si>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</si>
  <si>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</si>
  <si>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</si>
  <si>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</si>
  <si>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</si>
  <si>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</si>
  <si>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</si>
  <si>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</si>
  <si>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</si>
  <si>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</si>
  <si>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</si>
  <si>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</si>
  <si>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</si>
  <si>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</si>
  <si>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</si>
  <si>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</si>
  <si>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</si>
  <si>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</si>
  <si>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</si>
  <si>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</si>
  <si>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</si>
  <si>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</si>
  <si>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</si>
  <si>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</si>
  <si>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</si>
  <si>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</si>
  <si>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</si>
  <si>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</si>
  <si>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</si>
  <si>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</si>
  <si>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</si>
  <si>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</si>
  <si>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</si>
  <si>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</si>
  <si>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</si>
  <si>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</si>
  <si>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</si>
  <si>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</si>
  <si>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</si>
  <si>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</si>
  <si>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</si>
  <si>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</si>
  <si>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</si>
  <si>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</si>
  <si>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</si>
  <si>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</si>
  <si>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</si>
  <si>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</si>
  <si>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</si>
  <si>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</si>
  <si>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</si>
  <si>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</si>
  <si>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</si>
  <si>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</si>
  <si>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</si>
  <si>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</si>
  <si>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</si>
  <si>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</si>
  <si>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</si>
  <si>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</si>
  <si>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</si>
  <si>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</si>
  <si>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</si>
  <si>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</si>
  <si>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</si>
  <si>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</si>
  <si>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</si>
  <si>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</si>
  <si>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</si>
  <si>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</si>
  <si>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</si>
  <si>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</si>
  <si>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</si>
  <si>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</si>
  <si>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</si>
  <si>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</si>
  <si>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</si>
  <si>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</si>
  <si>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</si>
  <si>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</si>
  <si>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</si>
  <si>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</si>
  <si>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</si>
  <si>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</si>
  <si>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</si>
  <si>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</si>
  <si>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</si>
  <si>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</si>
  <si>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</si>
  <si>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</si>
  <si>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</si>
  <si>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</si>
  <si>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</si>
  <si>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</si>
  <si>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</si>
  <si>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</si>
  <si>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</si>
  <si>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</si>
  <si>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</si>
  <si>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</si>
  <si>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</si>
  <si>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</si>
  <si>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</si>
  <si>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</si>
  <si>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</si>
  <si>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</si>
  <si>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</si>
  <si>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</si>
  <si>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</si>
  <si>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</si>
  <si>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</si>
  <si>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</si>
  <si>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</si>
  <si>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</si>
  <si>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</si>
  <si>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</si>
  <si>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</si>
  <si>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</si>
  <si>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</si>
  <si>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</si>
  <si>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</si>
  <si>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</si>
  <si>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</si>
  <si>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</si>
  <si>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</si>
  <si>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</si>
  <si>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</si>
  <si>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</si>
  <si>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</si>
  <si>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</si>
  <si>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</si>
  <si>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</si>
  <si>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</si>
  <si>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</si>
  <si>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</si>
  <si>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</si>
  <si>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</si>
  <si>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</si>
  <si>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</si>
  <si>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</si>
  <si>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</si>
  <si>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</si>
  <si>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</si>
  <si>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</si>
  <si>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</si>
  <si>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</si>
  <si>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</si>
  <si>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</si>
  <si>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</si>
  <si>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</si>
  <si>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</si>
  <si>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</si>
  <si>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</si>
  <si>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</si>
  <si>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</si>
  <si>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</si>
  <si>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</si>
  <si>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</si>
  <si>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</si>
  <si>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</si>
  <si>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</si>
  <si>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</si>
  <si>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</si>
  <si>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</si>
  <si>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</si>
  <si>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</si>
  <si>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</si>
  <si>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</si>
  <si>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</si>
  <si>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</si>
  <si>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</si>
  <si>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</si>
  <si>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</si>
  <si>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</si>
  <si>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</si>
  <si>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</si>
  <si>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</si>
  <si>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</si>
  <si>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</si>
  <si>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</si>
  <si>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</si>
  <si>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</si>
  <si>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</si>
  <si>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</si>
  <si>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</si>
  <si>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</si>
  <si>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</si>
  <si>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</si>
  <si>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</si>
  <si>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</si>
  <si>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</si>
  <si>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</si>
  <si>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</si>
  <si>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</si>
  <si>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</si>
  <si>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</si>
  <si>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</si>
  <si>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</si>
  <si>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</si>
  <si>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</si>
  <si>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</si>
  <si>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</si>
  <si>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</si>
  <si>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</si>
  <si>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</si>
  <si>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</si>
  <si>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</si>
  <si>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</si>
  <si>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</si>
  <si>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</si>
  <si>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</si>
  <si>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</si>
  <si>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</si>
  <si>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</si>
  <si>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</si>
  <si>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</si>
  <si>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</si>
  <si>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</si>
  <si>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</si>
  <si>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</si>
  <si>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</si>
  <si>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</si>
  <si>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</si>
  <si>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</si>
  <si>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</si>
  <si>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</si>
  <si>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</si>
  <si>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</si>
  <si>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</si>
  <si>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</si>
  <si>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</si>
  <si>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</si>
  <si>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</si>
  <si>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</si>
  <si>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</si>
  <si>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</si>
  <si>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</si>
  <si>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</si>
  <si>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</si>
  <si>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</si>
  <si>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</si>
  <si>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</si>
  <si>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</si>
  <si>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</si>
  <si>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</si>
  <si>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</si>
  <si>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</si>
  <si>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</si>
  <si>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</si>
  <si>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</si>
  <si>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</si>
  <si>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</si>
  <si>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</si>
  <si>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</si>
  <si>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</si>
  <si>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</si>
  <si>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</si>
  <si>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</si>
  <si>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</si>
  <si>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</si>
  <si>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</si>
  <si>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</si>
  <si>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</si>
  <si>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</si>
  <si>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</si>
  <si>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</si>
  <si>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</si>
  <si>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</si>
  <si>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</si>
  <si>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</si>
  <si>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</si>
  <si>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</si>
  <si>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</si>
  <si>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</si>
  <si>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</si>
  <si>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</si>
  <si>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</si>
  <si>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</si>
  <si>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</si>
  <si>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</si>
  <si>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</si>
  <si>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</si>
  <si>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</si>
  <si>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</si>
  <si>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</si>
  <si>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</si>
  <si>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</si>
  <si>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</si>
  <si>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</si>
  <si>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</si>
  <si>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</si>
  <si>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</si>
  <si>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</si>
  <si>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</si>
  <si>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</si>
  <si>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</si>
  <si>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</si>
  <si>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</si>
  <si>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</si>
  <si>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</si>
  <si>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</si>
  <si>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</si>
  <si>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</si>
  <si>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</si>
  <si>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</si>
  <si>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</si>
  <si>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</si>
  <si>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</si>
  <si>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</si>
  <si>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</si>
  <si>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</si>
  <si>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</si>
  <si>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</si>
  <si>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</si>
  <si>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</si>
  <si>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</si>
  <si>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</si>
  <si>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</si>
  <si>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</si>
  <si>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</si>
  <si>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</si>
  <si>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</si>
  <si>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</si>
  <si>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</si>
  <si>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</si>
  <si>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</si>
  <si>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</si>
  <si>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</si>
  <si>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</si>
  <si>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</si>
  <si>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</si>
  <si>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</si>
  <si>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</si>
  <si>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</si>
  <si>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</si>
  <si>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</si>
  <si>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</si>
  <si>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</si>
  <si>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</si>
  <si>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</si>
  <si>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</si>
  <si>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</si>
  <si>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</si>
  <si>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</si>
  <si>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</si>
  <si>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</si>
  <si>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</si>
  <si>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</si>
  <si>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</si>
  <si>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</si>
  <si>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</si>
  <si>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</si>
  <si>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</si>
  <si>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</si>
  <si>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</si>
  <si>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</si>
  <si>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</si>
  <si>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</si>
  <si>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</si>
  <si>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</si>
  <si>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</si>
  <si>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</si>
  <si>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</si>
  <si>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</si>
  <si>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</si>
  <si>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</si>
  <si>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</si>
  <si>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</si>
  <si>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</si>
  <si>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</si>
  <si>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</si>
  <si>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</si>
  <si>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</si>
  <si>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</si>
  <si>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</si>
  <si>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</si>
  <si>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</si>
  <si>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</si>
  <si>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</si>
  <si>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</si>
  <si>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</si>
  <si>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</si>
  <si>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</si>
  <si>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</si>
  <si>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</si>
  <si>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</si>
  <si>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</si>
  <si>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</si>
  <si>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</si>
  <si>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</si>
  <si>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</si>
  <si>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</si>
  <si>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</si>
  <si>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</si>
  <si>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</si>
  <si>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</si>
  <si>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</si>
  <si>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</si>
  <si>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</si>
  <si>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</si>
  <si>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</si>
  <si>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</si>
  <si>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</si>
  <si>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</si>
  <si>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</si>
  <si>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</si>
  <si>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</si>
  <si>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</si>
  <si>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</si>
  <si>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</si>
  <si>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</si>
  <si>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</si>
  <si>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</si>
  <si>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</si>
  <si>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</si>
  <si>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</si>
  <si>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</si>
  <si>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</si>
  <si>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</si>
  <si>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</si>
  <si>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</si>
  <si>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</si>
  <si>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</si>
  <si>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</si>
  <si>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</si>
  <si>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</si>
  <si>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</si>
  <si>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</si>
  <si>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</si>
  <si>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</si>
  <si>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</si>
  <si>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</si>
  <si>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</si>
  <si>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</si>
  <si>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</si>
  <si>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</si>
  <si>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</si>
  <si>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</si>
  <si>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</si>
  <si>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</si>
  <si>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</si>
  <si>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</si>
  <si>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</si>
  <si>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</si>
  <si>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</si>
  <si>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</si>
  <si>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</si>
  <si>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</si>
  <si>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</si>
  <si>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</si>
  <si>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</si>
  <si>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</si>
  <si>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</si>
  <si>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</si>
  <si>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</si>
  <si>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</si>
  <si>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</si>
  <si>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</si>
  <si>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</si>
  <si>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</si>
  <si>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</si>
  <si>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</si>
  <si>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</si>
  <si>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</si>
  <si>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</si>
  <si>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</si>
  <si>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</si>
  <si>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</si>
  <si>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</si>
  <si>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</si>
  <si>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</si>
  <si>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</si>
  <si>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</si>
  <si>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</si>
  <si>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</si>
  <si>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</si>
  <si>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</si>
  <si>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</si>
  <si>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</si>
  <si>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</si>
  <si>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</si>
  <si>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</si>
  <si>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</si>
  <si>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</si>
  <si>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</si>
  <si>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</si>
  <si>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</si>
  <si>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</si>
  <si>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</si>
  <si>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</si>
  <si>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</si>
  <si>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</si>
  <si>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</si>
  <si>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</si>
  <si>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</si>
  <si>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</si>
  <si>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</si>
  <si>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</si>
  <si>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</si>
  <si>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</si>
  <si>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</si>
  <si>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</si>
  <si>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</si>
  <si>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</si>
  <si>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</si>
  <si>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</si>
  <si>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</si>
  <si>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</si>
  <si>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</si>
  <si>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</si>
  <si>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</si>
  <si>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</si>
  <si>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</si>
  <si>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</si>
  <si>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</si>
  <si>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</si>
  <si>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</si>
  <si>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</si>
  <si>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</si>
  <si>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</si>
  <si>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</si>
  <si>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</si>
  <si>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</si>
  <si>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</si>
  <si>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</si>
  <si>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</si>
  <si>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</si>
  <si>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</si>
  <si>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</si>
  <si>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</si>
  <si>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</si>
  <si>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</si>
  <si>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</si>
  <si>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</si>
  <si>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</si>
  <si>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</si>
  <si>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</si>
  <si>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</si>
  <si>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</si>
  <si>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</si>
  <si>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</si>
  <si>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</si>
  <si>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</si>
  <si>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</si>
  <si>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</si>
  <si>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</si>
  <si>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</si>
  <si>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</si>
  <si>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</si>
  <si>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</si>
  <si>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</si>
  <si>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</si>
  <si>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</si>
  <si>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</si>
  <si>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</si>
  <si>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</si>
  <si>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</si>
  <si>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</si>
  <si>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</si>
  <si>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</si>
  <si>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</si>
  <si>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</si>
  <si>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</si>
  <si>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</si>
  <si>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</si>
  <si>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</si>
  <si>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</si>
  <si>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</si>
  <si>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</si>
  <si>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</si>
  <si>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</si>
  <si>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</si>
  <si>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</si>
  <si>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</si>
  <si>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</si>
  <si>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</si>
  <si>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</si>
  <si>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</si>
  <si>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</si>
  <si>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</si>
  <si>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</si>
  <si>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</si>
  <si>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</si>
  <si>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</si>
  <si>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</si>
  <si>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</si>
  <si>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</si>
  <si>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</si>
  <si>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</si>
  <si>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</si>
  <si>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</si>
  <si>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</si>
  <si>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</si>
  <si>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</si>
  <si>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</si>
  <si>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</si>
  <si>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</si>
  <si>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</si>
  <si>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</si>
  <si>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</si>
  <si>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</si>
  <si>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</si>
  <si>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</si>
  <si>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</si>
  <si>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</si>
  <si>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</si>
  <si>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</si>
  <si>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</si>
  <si>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</si>
  <si>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</si>
  <si>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</si>
  <si>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</si>
  <si>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</si>
  <si>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</si>
  <si>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</si>
  <si>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</si>
  <si>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</si>
  <si>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</si>
  <si>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</si>
  <si>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</si>
  <si>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</si>
  <si>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</si>
  <si>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</si>
  <si>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</si>
  <si>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</si>
  <si>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</si>
  <si>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</si>
  <si>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</si>
  <si>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</si>
  <si>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</si>
  <si>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</si>
  <si>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</si>
  <si>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</si>
  <si>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</si>
  <si>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</si>
  <si>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</si>
  <si>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</si>
  <si>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</si>
  <si>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</si>
  <si>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</si>
  <si>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</si>
  <si>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</si>
  <si>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</si>
  <si>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</si>
  <si>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</si>
  <si>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</si>
  <si>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</si>
  <si>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</si>
  <si>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</si>
  <si>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</si>
  <si>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</si>
  <si>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</si>
  <si>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</si>
  <si>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</si>
  <si>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</si>
  <si>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</si>
  <si>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</si>
  <si>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</si>
  <si>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</si>
  <si>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</si>
  <si>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</si>
  <si>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</si>
  <si>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</si>
  <si>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</si>
  <si>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</si>
  <si>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</si>
  <si>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</si>
  <si>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</si>
  <si>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</si>
  <si>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</si>
  <si>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</si>
  <si>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</si>
  <si>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</si>
  <si>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</si>
  <si>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</si>
  <si>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</si>
  <si>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</si>
  <si>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</si>
  <si>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</si>
  <si>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</si>
  <si>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</si>
  <si>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</si>
  <si>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</si>
  <si>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</si>
  <si>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</si>
  <si>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</si>
  <si>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</si>
  <si>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</si>
  <si>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</si>
  <si>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</si>
  <si>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</si>
  <si>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</si>
  <si>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</si>
  <si>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</si>
  <si>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</si>
  <si>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</si>
  <si>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</si>
  <si>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</si>
  <si>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</si>
  <si>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</si>
  <si>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</si>
  <si>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</si>
  <si>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</si>
  <si>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</si>
  <si>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</si>
  <si>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</si>
  <si>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</si>
  <si>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</si>
  <si>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</si>
  <si>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</si>
  <si>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</si>
  <si>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</si>
  <si>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</si>
  <si>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</si>
  <si>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</si>
  <si>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</si>
  <si>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</si>
  <si>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</si>
  <si>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</si>
  <si>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</si>
  <si>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</si>
  <si>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</si>
  <si>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</si>
  <si>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</si>
  <si>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</si>
  <si>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</si>
  <si>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</si>
  <si>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</si>
  <si>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</si>
  <si>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</si>
  <si>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</si>
  <si>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</si>
  <si>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</si>
  <si>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</si>
  <si>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</si>
  <si>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</si>
  <si>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</si>
  <si>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</si>
  <si>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</si>
  <si>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</si>
  <si>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</si>
  <si>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</si>
  <si>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</si>
  <si>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</si>
  <si>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</si>
  <si>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</si>
  <si>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</si>
  <si>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</si>
  <si>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</si>
  <si>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</si>
  <si>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</si>
  <si>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</si>
  <si>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</si>
  <si>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</si>
  <si>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</si>
  <si>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</si>
  <si>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</si>
  <si>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</si>
  <si>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</si>
  <si>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</si>
  <si>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</si>
  <si>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</si>
  <si>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</si>
  <si>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</si>
  <si>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</si>
  <si>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</si>
  <si>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</si>
  <si>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</si>
  <si>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</si>
  <si>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</si>
  <si>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</si>
  <si>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</si>
  <si>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</si>
  <si>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</si>
  <si>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</si>
  <si>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</si>
  <si>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</si>
  <si>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</si>
  <si>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</si>
  <si>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</si>
  <si>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</si>
  <si>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</si>
  <si>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</si>
  <si>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</si>
  <si>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</si>
  <si>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</si>
  <si>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</si>
  <si>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</si>
  <si>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</si>
  <si>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</si>
  <si>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</si>
  <si>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</si>
  <si>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</si>
  <si>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</si>
  <si>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</si>
  <si>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</si>
  <si>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</si>
  <si>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</si>
  <si>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</si>
  <si>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</si>
  <si>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</si>
  <si>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</si>
  <si>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</si>
  <si>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</si>
  <si>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</si>
  <si>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</si>
  <si>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</si>
  <si>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</si>
  <si>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</si>
  <si>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</si>
  <si>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</si>
  <si>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</si>
  <si>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</si>
  <si>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</si>
  <si>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</si>
  <si>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</si>
  <si>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</si>
  <si>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</si>
  <si>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</si>
  <si>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</si>
  <si>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</si>
  <si>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</si>
  <si>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</si>
  <si>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</si>
  <si>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</si>
  <si>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</si>
  <si>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</si>
  <si>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</si>
  <si>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</si>
  <si>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</si>
  <si>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</si>
  <si>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</si>
  <si>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</si>
  <si>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</si>
  <si>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</si>
  <si>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</si>
  <si>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</si>
  <si>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</si>
  <si>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</si>
  <si>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</si>
  <si>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</si>
  <si>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</si>
  <si>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</si>
  <si>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</si>
  <si>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</si>
  <si>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</si>
  <si>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</si>
  <si>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</si>
  <si>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</si>
  <si>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</si>
  <si>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</si>
  <si>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</si>
  <si>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</si>
  <si>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</si>
  <si>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</si>
  <si>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</si>
  <si>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</si>
  <si>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</si>
  <si>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</si>
  <si>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</si>
  <si>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</si>
  <si>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</si>
  <si>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</si>
  <si>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</si>
  <si>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</si>
  <si>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</si>
  <si>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</si>
  <si>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</si>
  <si>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</si>
  <si>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</si>
  <si>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</si>
  <si>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</si>
  <si>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</si>
  <si>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</si>
  <si>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</si>
  <si>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</si>
  <si>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</si>
  <si>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</si>
  <si>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</si>
  <si>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</si>
  <si>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</si>
  <si>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</si>
  <si>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</si>
  <si>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</si>
  <si>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</si>
  <si>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</si>
  <si>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</si>
  <si>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</si>
  <si>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</si>
  <si>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</si>
  <si>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</si>
  <si>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</si>
  <si>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</si>
  <si>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</si>
  <si>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</si>
  <si>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</si>
  <si>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</si>
  <si>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</si>
  <si>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</si>
  <si>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</si>
  <si>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</si>
  <si>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</si>
  <si>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</si>
  <si>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</si>
  <si>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</si>
  <si>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</si>
  <si>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</si>
  <si>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</si>
  <si>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</si>
  <si>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</si>
  <si>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</si>
  <si>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</si>
  <si>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</si>
  <si>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</si>
  <si>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</si>
  <si>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</si>
  <si>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</si>
  <si>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</si>
  <si>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</si>
  <si>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</si>
  <si>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</si>
  <si>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</si>
  <si>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</si>
  <si>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</si>
  <si>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</si>
  <si>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</si>
  <si>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</si>
  <si>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</si>
  <si>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</si>
  <si>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</si>
  <si>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</si>
  <si>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</si>
  <si>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</si>
  <si>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</si>
  <si>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</si>
  <si>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</si>
  <si>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</si>
  <si>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</si>
  <si>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</si>
  <si>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</si>
  <si>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</si>
  <si>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</si>
  <si>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</si>
  <si>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</si>
  <si>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</si>
  <si>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</si>
  <si>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</si>
  <si>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</si>
  <si>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</si>
  <si>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</si>
  <si>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</si>
  <si>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</si>
  <si>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</si>
  <si>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</si>
  <si>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</si>
  <si>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</si>
  <si>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</si>
  <si>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</si>
  <si>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</si>
  <si>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</si>
  <si>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</si>
  <si>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</si>
  <si>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</si>
  <si>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</si>
  <si>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</si>
  <si>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</si>
  <si>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</si>
  <si>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</si>
  <si>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</si>
  <si>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</si>
  <si>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</si>
  <si>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</si>
  <si>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</si>
  <si>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</si>
  <si>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</si>
  <si>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</si>
  <si>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</si>
  <si>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</si>
  <si>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</si>
  <si>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</si>
  <si>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</si>
  <si>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</si>
  <si>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</si>
  <si>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</si>
  <si>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</si>
  <si>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</si>
  <si>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</si>
  <si>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</si>
  <si>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</si>
  <si>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</si>
  <si>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</si>
  <si>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</si>
  <si>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</si>
  <si>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</si>
  <si>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</si>
  <si>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</si>
  <si>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</si>
  <si>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</si>
  <si>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parent category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</si>
  <si>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</si>
  <si>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</si>
  <si>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</si>
  <si>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</si>
  <si>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</si>
  <si>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</si>
  <si>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</si>
  <si>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</si>
  <si>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</si>
  <si>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</si>
  <si>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</si>
  <si>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</si>
  <si>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</si>
  <si>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</si>
  <si>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</si>
  <si>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</si>
  <si>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</si>
  <si>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</si>
  <si>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</si>
  <si>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</si>
  <si>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</si>
  <si>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</si>
  <si>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</si>
  <si>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</si>
  <si>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</si>
  <si>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</si>
  <si>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(Multiple Items)</t>
  </si>
  <si>
    <t>Percent_funded</t>
  </si>
  <si>
    <t>Average_donation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</si>
  <si>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</si>
  <si>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</si>
  <si>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</si>
  <si>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</si>
  <si>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</si>
  <si>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</si>
  <si>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</si>
  <si>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</si>
  <si>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</si>
  <si>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</si>
  <si>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</si>
  <si>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</si>
  <si>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</si>
  <si>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</si>
  <si>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</si>
  <si>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</si>
  <si>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Greater than or equal to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</si>
  <si>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</si>
  <si>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</si>
  <si>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</si>
  <si>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</si>
  <si>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</si>
  <si>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</si>
  <si>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</si>
  <si>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</si>
  <si>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</si>
  <si>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</si>
  <si>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</si>
  <si>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Pecentage Canceled</t>
  </si>
  <si>
    <t>Percentage Failed</t>
  </si>
  <si>
    <t>Percent Sucessful</t>
  </si>
  <si>
    <t>Total Projects</t>
  </si>
  <si>
    <t>Goal</t>
  </si>
  <si>
    <t>Successful</t>
  </si>
  <si>
    <t>Failed</t>
  </si>
  <si>
    <t>Canceled</t>
  </si>
  <si>
    <t>Failed Count</t>
  </si>
  <si>
    <t>Sucessful Count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</si>
  <si>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</si>
  <si>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</si>
  <si>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</si>
  <si>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</si>
  <si>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</si>
  <si>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</si>
  <si>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</si>
  <si>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StDev</t>
  </si>
  <si>
    <t>X-Range</t>
  </si>
  <si>
    <t>NormDist</t>
  </si>
  <si>
    <t>Count</t>
  </si>
  <si>
    <t>Mode</t>
  </si>
  <si>
    <t>25% Q</t>
  </si>
  <si>
    <t>75% Q</t>
  </si>
  <si>
    <t>IQR (25%-75%)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</si>
</sst>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7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7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14" fontId="0" fillId="0" borderId="0" xfId="42" applyNumberFormat="1" applyFont="1"/>
    <xf numFmtId="14" fontId="17" fillId="0" borderId="0" xfId="42" applyNumberFormat="1" applyFont="1" applyAlignment="1">
      <alignment horizontal="center"/>
    </xf>
    <xf numFmtId="0" fontId="1" fillId="0" borderId="0" xfId="43"/>
    <xf numFmtId="9" fontId="0" fillId="0" borderId="0" xfId="44" applyFont="1"/>
    <xf numFmtId="1" fontId="0" fillId="0" borderId="0" xfId="0" applyNumberFormat="1"/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0" xfId="45" applyFont="1"/>
    <xf numFmtId="0" fontId="0" fillId="0" borderId="0" xfId="0" applyAlignment="1">
      <alignment horizontal="center"/>
    </xf>
    <xf numFmtId="0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85246DB1-490F-48AE-A297-8BBEDCCD4EF1}"/>
    <cellStyle name="Note" xfId="15" builtinId="10" customBuiltin="1"/>
    <cellStyle name="Output" xfId="10" builtinId="21" customBuiltin="1"/>
    <cellStyle name="Percent" xfId="45" builtinId="5"/>
    <cellStyle name="Percent 2" xfId="44" xr:uid="{DC4B668D-B52A-486C-A5E8-9916391CD344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Challenge.xlsx]Category_Pivot!PivotTable1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as a Function of Primary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D-469A-97EC-C40BE98479EC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D-469A-97EC-C40BE98479EC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D-469A-97EC-C40BE98479EC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7-4D38-AE53-128B6A74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6445424"/>
        <c:axId val="76446384"/>
      </c:barChart>
      <c:catAx>
        <c:axId val="764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384"/>
        <c:crosses val="autoZero"/>
        <c:auto val="1"/>
        <c:lblAlgn val="ctr"/>
        <c:lblOffset val="100"/>
        <c:noMultiLvlLbl val="0"/>
      </c:catAx>
      <c:valAx>
        <c:axId val="76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Challenge.xlsx]Subcategory_Pivot!PivotTable1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Outcome as a Function of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9-48D2-AB42-78FEB2028AAB}"/>
            </c:ext>
          </c:extLst>
        </c:ser>
        <c:ser>
          <c:idx val="1"/>
          <c:order val="1"/>
          <c:tx>
            <c:strRef>
              <c:f>Subcategory_Pivot!$C$4:$C$5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9-48D2-AB42-78FEB2028AAB}"/>
            </c:ext>
          </c:extLst>
        </c:ser>
        <c:ser>
          <c:idx val="2"/>
          <c:order val="2"/>
          <c:tx>
            <c:strRef>
              <c:f>Subcategory_Pivot!$D$4:$D$5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9-48D2-AB42-78FEB2028AAB}"/>
            </c:ext>
          </c:extLst>
        </c:ser>
        <c:ser>
          <c:idx val="3"/>
          <c:order val="3"/>
          <c:tx>
            <c:strRef>
              <c:f>Subcategory_Pivot!$E$4:$E$5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0-49CC-A502-A58754E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6445424"/>
        <c:axId val="76446384"/>
      </c:barChart>
      <c:catAx>
        <c:axId val="764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384"/>
        <c:crosses val="autoZero"/>
        <c:auto val="1"/>
        <c:lblAlgn val="ctr"/>
        <c:lblOffset val="100"/>
        <c:noMultiLvlLbl val="0"/>
      </c:catAx>
      <c:valAx>
        <c:axId val="76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Challenge.xlsx]Date_Pivot!PivotTable4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as a Function of Starting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Date_Pivot!$A$6:$A$18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6F7-9E3F-2527E4AEF35E}"/>
            </c:ext>
          </c:extLst>
        </c:ser>
        <c:ser>
          <c:idx val="1"/>
          <c:order val="1"/>
          <c:tx>
            <c:strRef>
              <c:f>Date_Pivot!$C$4:$C$5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Date_Pivot!$A$6:$A$18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8-4101-80C6-B1FC94F3F207}"/>
            </c:ext>
          </c:extLst>
        </c:ser>
        <c:ser>
          <c:idx val="2"/>
          <c:order val="2"/>
          <c:tx>
            <c:strRef>
              <c:f>Date_Pivot!$D$4:$D$5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Date_Pivot!$A$6:$A$18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8-4101-80C6-B1FC94F3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42687"/>
        <c:axId val="256550847"/>
      </c:lineChart>
      <c:catAx>
        <c:axId val="2565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0847"/>
        <c:crosses val="autoZero"/>
        <c:auto val="1"/>
        <c:lblAlgn val="ctr"/>
        <c:lblOffset val="100"/>
        <c:noMultiLvlLbl val="0"/>
      </c:catAx>
      <c:valAx>
        <c:axId val="2565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B2-4765-86E4-512CC9C5D0F9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B2-4765-86E4-512CC9C5D0F9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B2-4765-86E4-512CC9C5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80560"/>
        <c:axId val="2010278160"/>
      </c:lineChart>
      <c:catAx>
        <c:axId val="20102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78160"/>
        <c:crosses val="autoZero"/>
        <c:auto val="1"/>
        <c:lblAlgn val="ctr"/>
        <c:lblOffset val="100"/>
        <c:noMultiLvlLbl val="0"/>
      </c:catAx>
      <c:valAx>
        <c:axId val="2010278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of Programs by Count of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Sucessful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'Statistical Analysis'!$A$2:$A$566</c:f>
              <c:numCache>
                <c:formatCode>0</c:formatCode>
                <c:ptCount val="565"/>
                <c:pt idx="0">
                  <c:v>16</c:v>
                </c:pt>
                <c:pt idx="1">
                  <c:v>28.883185840707966</c:v>
                </c:pt>
                <c:pt idx="2">
                  <c:v>41.766371681415933</c:v>
                </c:pt>
                <c:pt idx="3">
                  <c:v>54.649557522123899</c:v>
                </c:pt>
                <c:pt idx="4">
                  <c:v>67.532743362831866</c:v>
                </c:pt>
                <c:pt idx="5">
                  <c:v>80.415929203539832</c:v>
                </c:pt>
                <c:pt idx="6">
                  <c:v>93.299115044247799</c:v>
                </c:pt>
                <c:pt idx="7">
                  <c:v>106.18230088495577</c:v>
                </c:pt>
                <c:pt idx="8">
                  <c:v>119.06548672566373</c:v>
                </c:pt>
                <c:pt idx="9">
                  <c:v>131.9486725663717</c:v>
                </c:pt>
                <c:pt idx="10">
                  <c:v>144.83185840707966</c:v>
                </c:pt>
                <c:pt idx="11">
                  <c:v>157.71504424778763</c:v>
                </c:pt>
                <c:pt idx="12">
                  <c:v>170.5982300884956</c:v>
                </c:pt>
                <c:pt idx="13">
                  <c:v>183.48141592920356</c:v>
                </c:pt>
                <c:pt idx="14">
                  <c:v>196.36460176991153</c:v>
                </c:pt>
                <c:pt idx="15">
                  <c:v>209.2477876106195</c:v>
                </c:pt>
                <c:pt idx="16">
                  <c:v>222.13097345132746</c:v>
                </c:pt>
                <c:pt idx="17">
                  <c:v>235.01415929203543</c:v>
                </c:pt>
                <c:pt idx="18">
                  <c:v>247.8973451327434</c:v>
                </c:pt>
                <c:pt idx="19">
                  <c:v>260.78053097345133</c:v>
                </c:pt>
                <c:pt idx="20">
                  <c:v>273.66371681415927</c:v>
                </c:pt>
                <c:pt idx="21">
                  <c:v>286.54690265486721</c:v>
                </c:pt>
                <c:pt idx="22">
                  <c:v>299.43008849557515</c:v>
                </c:pt>
                <c:pt idx="23">
                  <c:v>312.31327433628309</c:v>
                </c:pt>
                <c:pt idx="24">
                  <c:v>325.19646017699102</c:v>
                </c:pt>
                <c:pt idx="25">
                  <c:v>338.07964601769896</c:v>
                </c:pt>
                <c:pt idx="26">
                  <c:v>350.9628318584069</c:v>
                </c:pt>
                <c:pt idx="27">
                  <c:v>363.84601769911484</c:v>
                </c:pt>
                <c:pt idx="28">
                  <c:v>376.72920353982278</c:v>
                </c:pt>
                <c:pt idx="29">
                  <c:v>389.61238938053071</c:v>
                </c:pt>
                <c:pt idx="30">
                  <c:v>402.49557522123865</c:v>
                </c:pt>
                <c:pt idx="31">
                  <c:v>415.37876106194659</c:v>
                </c:pt>
                <c:pt idx="32">
                  <c:v>428.26194690265453</c:v>
                </c:pt>
                <c:pt idx="33">
                  <c:v>441.14513274336247</c:v>
                </c:pt>
                <c:pt idx="34">
                  <c:v>454.0283185840704</c:v>
                </c:pt>
                <c:pt idx="35">
                  <c:v>466.91150442477834</c:v>
                </c:pt>
                <c:pt idx="36">
                  <c:v>479.79469026548628</c:v>
                </c:pt>
                <c:pt idx="37">
                  <c:v>492.67787610619422</c:v>
                </c:pt>
                <c:pt idx="38">
                  <c:v>505.56106194690216</c:v>
                </c:pt>
                <c:pt idx="39">
                  <c:v>518.44424778761015</c:v>
                </c:pt>
                <c:pt idx="40">
                  <c:v>531.32743362831809</c:v>
                </c:pt>
                <c:pt idx="41">
                  <c:v>544.21061946902603</c:v>
                </c:pt>
                <c:pt idx="42">
                  <c:v>557.09380530973397</c:v>
                </c:pt>
                <c:pt idx="43">
                  <c:v>569.9769911504419</c:v>
                </c:pt>
                <c:pt idx="44">
                  <c:v>582.86017699114984</c:v>
                </c:pt>
                <c:pt idx="45">
                  <c:v>595.74336283185778</c:v>
                </c:pt>
                <c:pt idx="46">
                  <c:v>608.62654867256572</c:v>
                </c:pt>
                <c:pt idx="47">
                  <c:v>621.50973451327366</c:v>
                </c:pt>
                <c:pt idx="48">
                  <c:v>634.39292035398159</c:v>
                </c:pt>
                <c:pt idx="49">
                  <c:v>647.27610619468953</c:v>
                </c:pt>
                <c:pt idx="50">
                  <c:v>660.15929203539747</c:v>
                </c:pt>
                <c:pt idx="51">
                  <c:v>673.04247787610541</c:v>
                </c:pt>
                <c:pt idx="52">
                  <c:v>685.92566371681335</c:v>
                </c:pt>
                <c:pt idx="53">
                  <c:v>698.80884955752128</c:v>
                </c:pt>
                <c:pt idx="54">
                  <c:v>711.69203539822922</c:v>
                </c:pt>
                <c:pt idx="55">
                  <c:v>724.57522123893716</c:v>
                </c:pt>
                <c:pt idx="56">
                  <c:v>737.4584070796451</c:v>
                </c:pt>
                <c:pt idx="57">
                  <c:v>750.34159292035304</c:v>
                </c:pt>
                <c:pt idx="58">
                  <c:v>763.22477876106097</c:v>
                </c:pt>
                <c:pt idx="59">
                  <c:v>776.10796460176891</c:v>
                </c:pt>
                <c:pt idx="60">
                  <c:v>788.99115044247685</c:v>
                </c:pt>
                <c:pt idx="61">
                  <c:v>801.87433628318479</c:v>
                </c:pt>
                <c:pt idx="62">
                  <c:v>814.75752212389273</c:v>
                </c:pt>
                <c:pt idx="63">
                  <c:v>827.64070796460067</c:v>
                </c:pt>
                <c:pt idx="64">
                  <c:v>840.5238938053086</c:v>
                </c:pt>
                <c:pt idx="65">
                  <c:v>853.40707964601654</c:v>
                </c:pt>
                <c:pt idx="66">
                  <c:v>866.29026548672448</c:v>
                </c:pt>
                <c:pt idx="67">
                  <c:v>879.17345132743242</c:v>
                </c:pt>
                <c:pt idx="68">
                  <c:v>892.05663716814036</c:v>
                </c:pt>
                <c:pt idx="69">
                  <c:v>904.93982300884829</c:v>
                </c:pt>
                <c:pt idx="70">
                  <c:v>917.82300884955623</c:v>
                </c:pt>
                <c:pt idx="71">
                  <c:v>930.70619469026417</c:v>
                </c:pt>
                <c:pt idx="72">
                  <c:v>943.58938053097211</c:v>
                </c:pt>
                <c:pt idx="73">
                  <c:v>956.47256637168005</c:v>
                </c:pt>
                <c:pt idx="74">
                  <c:v>969.35575221238798</c:v>
                </c:pt>
                <c:pt idx="75">
                  <c:v>982.23893805309592</c:v>
                </c:pt>
                <c:pt idx="76">
                  <c:v>995.12212389380386</c:v>
                </c:pt>
                <c:pt idx="77">
                  <c:v>1008.0053097345118</c:v>
                </c:pt>
                <c:pt idx="78">
                  <c:v>1020.8884955752197</c:v>
                </c:pt>
                <c:pt idx="79">
                  <c:v>1033.7716814159278</c:v>
                </c:pt>
                <c:pt idx="80">
                  <c:v>1046.6548672566357</c:v>
                </c:pt>
                <c:pt idx="81">
                  <c:v>1059.5380530973437</c:v>
                </c:pt>
                <c:pt idx="82">
                  <c:v>1072.4212389380516</c:v>
                </c:pt>
                <c:pt idx="83">
                  <c:v>1085.3044247787595</c:v>
                </c:pt>
                <c:pt idx="84">
                  <c:v>1098.1876106194675</c:v>
                </c:pt>
                <c:pt idx="85">
                  <c:v>1111.0707964601754</c:v>
                </c:pt>
                <c:pt idx="86">
                  <c:v>1123.9539823008834</c:v>
                </c:pt>
                <c:pt idx="87">
                  <c:v>1136.8371681415913</c:v>
                </c:pt>
                <c:pt idx="88">
                  <c:v>1149.7203539822992</c:v>
                </c:pt>
                <c:pt idx="89">
                  <c:v>1162.6035398230072</c:v>
                </c:pt>
                <c:pt idx="90">
                  <c:v>1175.4867256637151</c:v>
                </c:pt>
                <c:pt idx="91">
                  <c:v>1188.369911504423</c:v>
                </c:pt>
                <c:pt idx="92">
                  <c:v>1201.253097345131</c:v>
                </c:pt>
                <c:pt idx="93">
                  <c:v>1214.1362831858389</c:v>
                </c:pt>
                <c:pt idx="94">
                  <c:v>1227.0194690265469</c:v>
                </c:pt>
                <c:pt idx="95">
                  <c:v>1239.9026548672548</c:v>
                </c:pt>
                <c:pt idx="96">
                  <c:v>1252.7858407079627</c:v>
                </c:pt>
                <c:pt idx="97">
                  <c:v>1265.6690265486707</c:v>
                </c:pt>
                <c:pt idx="98">
                  <c:v>1278.5522123893786</c:v>
                </c:pt>
                <c:pt idx="99">
                  <c:v>1291.4353982300865</c:v>
                </c:pt>
                <c:pt idx="100">
                  <c:v>1304.3185840707945</c:v>
                </c:pt>
                <c:pt idx="101">
                  <c:v>1317.2017699115024</c:v>
                </c:pt>
                <c:pt idx="102">
                  <c:v>1330.0849557522104</c:v>
                </c:pt>
                <c:pt idx="103">
                  <c:v>1342.9681415929183</c:v>
                </c:pt>
                <c:pt idx="104">
                  <c:v>1355.8513274336262</c:v>
                </c:pt>
                <c:pt idx="105">
                  <c:v>1368.7345132743342</c:v>
                </c:pt>
                <c:pt idx="106">
                  <c:v>1381.6176991150421</c:v>
                </c:pt>
                <c:pt idx="107">
                  <c:v>1394.5008849557501</c:v>
                </c:pt>
                <c:pt idx="108">
                  <c:v>1407.384070796458</c:v>
                </c:pt>
                <c:pt idx="109">
                  <c:v>1420.2672566371659</c:v>
                </c:pt>
                <c:pt idx="110">
                  <c:v>1433.1504424778739</c:v>
                </c:pt>
                <c:pt idx="111">
                  <c:v>1446.0336283185818</c:v>
                </c:pt>
                <c:pt idx="112">
                  <c:v>1458.9168141592897</c:v>
                </c:pt>
                <c:pt idx="113">
                  <c:v>1471.7999999999977</c:v>
                </c:pt>
                <c:pt idx="114">
                  <c:v>1484.6831858407056</c:v>
                </c:pt>
                <c:pt idx="115">
                  <c:v>1497.5663716814136</c:v>
                </c:pt>
                <c:pt idx="116">
                  <c:v>1510.4495575221215</c:v>
                </c:pt>
                <c:pt idx="117">
                  <c:v>1523.3327433628294</c:v>
                </c:pt>
                <c:pt idx="118">
                  <c:v>1536.2159292035374</c:v>
                </c:pt>
                <c:pt idx="119">
                  <c:v>1549.0991150442453</c:v>
                </c:pt>
                <c:pt idx="120">
                  <c:v>1561.9823008849532</c:v>
                </c:pt>
                <c:pt idx="121">
                  <c:v>1574.8654867256612</c:v>
                </c:pt>
                <c:pt idx="122">
                  <c:v>1587.7486725663691</c:v>
                </c:pt>
                <c:pt idx="123">
                  <c:v>1600.6318584070771</c:v>
                </c:pt>
                <c:pt idx="124">
                  <c:v>1613.515044247785</c:v>
                </c:pt>
                <c:pt idx="125">
                  <c:v>1626.3982300884929</c:v>
                </c:pt>
                <c:pt idx="126">
                  <c:v>1639.2814159292009</c:v>
                </c:pt>
                <c:pt idx="127">
                  <c:v>1652.1646017699088</c:v>
                </c:pt>
                <c:pt idx="128">
                  <c:v>1665.0477876106168</c:v>
                </c:pt>
                <c:pt idx="129">
                  <c:v>1677.9309734513247</c:v>
                </c:pt>
                <c:pt idx="130">
                  <c:v>1690.8141592920326</c:v>
                </c:pt>
                <c:pt idx="131">
                  <c:v>1703.6973451327406</c:v>
                </c:pt>
                <c:pt idx="132">
                  <c:v>1716.5805309734485</c:v>
                </c:pt>
                <c:pt idx="133">
                  <c:v>1729.4637168141564</c:v>
                </c:pt>
                <c:pt idx="134">
                  <c:v>1742.3469026548644</c:v>
                </c:pt>
                <c:pt idx="135">
                  <c:v>1755.2300884955723</c:v>
                </c:pt>
                <c:pt idx="136">
                  <c:v>1768.1132743362803</c:v>
                </c:pt>
                <c:pt idx="137">
                  <c:v>1780.9964601769882</c:v>
                </c:pt>
                <c:pt idx="138">
                  <c:v>1793.8796460176961</c:v>
                </c:pt>
                <c:pt idx="139">
                  <c:v>1806.7628318584041</c:v>
                </c:pt>
                <c:pt idx="140">
                  <c:v>1819.646017699112</c:v>
                </c:pt>
                <c:pt idx="141">
                  <c:v>1832.5292035398199</c:v>
                </c:pt>
                <c:pt idx="142">
                  <c:v>1845.4123893805279</c:v>
                </c:pt>
                <c:pt idx="143">
                  <c:v>1858.2955752212358</c:v>
                </c:pt>
                <c:pt idx="144">
                  <c:v>1871.1787610619438</c:v>
                </c:pt>
                <c:pt idx="145">
                  <c:v>1884.0619469026517</c:v>
                </c:pt>
                <c:pt idx="146">
                  <c:v>1896.9451327433596</c:v>
                </c:pt>
                <c:pt idx="147">
                  <c:v>1909.8283185840676</c:v>
                </c:pt>
                <c:pt idx="148">
                  <c:v>1922.7115044247755</c:v>
                </c:pt>
                <c:pt idx="149">
                  <c:v>1935.5946902654835</c:v>
                </c:pt>
                <c:pt idx="150">
                  <c:v>1948.4778761061914</c:v>
                </c:pt>
                <c:pt idx="151">
                  <c:v>1961.3610619468993</c:v>
                </c:pt>
                <c:pt idx="152">
                  <c:v>1974.2442477876073</c:v>
                </c:pt>
                <c:pt idx="153">
                  <c:v>1987.1274336283152</c:v>
                </c:pt>
                <c:pt idx="154">
                  <c:v>2000.0106194690231</c:v>
                </c:pt>
                <c:pt idx="155">
                  <c:v>2012.8938053097311</c:v>
                </c:pt>
                <c:pt idx="156">
                  <c:v>2025.776991150439</c:v>
                </c:pt>
                <c:pt idx="157">
                  <c:v>2038.660176991147</c:v>
                </c:pt>
                <c:pt idx="158">
                  <c:v>2051.5433628318551</c:v>
                </c:pt>
                <c:pt idx="159">
                  <c:v>2064.4265486725631</c:v>
                </c:pt>
                <c:pt idx="160">
                  <c:v>2077.309734513271</c:v>
                </c:pt>
                <c:pt idx="161">
                  <c:v>2090.1929203539789</c:v>
                </c:pt>
                <c:pt idx="162">
                  <c:v>2103.0761061946869</c:v>
                </c:pt>
                <c:pt idx="163">
                  <c:v>2115.9592920353948</c:v>
                </c:pt>
                <c:pt idx="164">
                  <c:v>2128.8424778761027</c:v>
                </c:pt>
                <c:pt idx="165">
                  <c:v>2141.7256637168107</c:v>
                </c:pt>
                <c:pt idx="166">
                  <c:v>2154.6088495575186</c:v>
                </c:pt>
                <c:pt idx="167">
                  <c:v>2167.4920353982266</c:v>
                </c:pt>
                <c:pt idx="168">
                  <c:v>2180.3752212389345</c:v>
                </c:pt>
                <c:pt idx="169">
                  <c:v>2193.2584070796424</c:v>
                </c:pt>
                <c:pt idx="170">
                  <c:v>2206.1415929203504</c:v>
                </c:pt>
                <c:pt idx="171">
                  <c:v>2219.0247787610583</c:v>
                </c:pt>
                <c:pt idx="172">
                  <c:v>2231.9079646017663</c:v>
                </c:pt>
                <c:pt idx="173">
                  <c:v>2244.7911504424742</c:v>
                </c:pt>
                <c:pt idx="174">
                  <c:v>2257.6743362831821</c:v>
                </c:pt>
                <c:pt idx="175">
                  <c:v>2270.5575221238901</c:v>
                </c:pt>
                <c:pt idx="176">
                  <c:v>2283.440707964598</c:v>
                </c:pt>
                <c:pt idx="177">
                  <c:v>2296.3238938053059</c:v>
                </c:pt>
                <c:pt idx="178">
                  <c:v>2309.2070796460139</c:v>
                </c:pt>
                <c:pt idx="179">
                  <c:v>2322.0902654867218</c:v>
                </c:pt>
                <c:pt idx="180">
                  <c:v>2334.9734513274298</c:v>
                </c:pt>
                <c:pt idx="181">
                  <c:v>2347.8566371681377</c:v>
                </c:pt>
                <c:pt idx="182">
                  <c:v>2360.7398230088456</c:v>
                </c:pt>
                <c:pt idx="183">
                  <c:v>2373.6230088495536</c:v>
                </c:pt>
                <c:pt idx="184">
                  <c:v>2386.5061946902615</c:v>
                </c:pt>
                <c:pt idx="185">
                  <c:v>2399.3893805309694</c:v>
                </c:pt>
                <c:pt idx="186">
                  <c:v>2412.2725663716774</c:v>
                </c:pt>
                <c:pt idx="187">
                  <c:v>2425.1557522123853</c:v>
                </c:pt>
                <c:pt idx="188">
                  <c:v>2438.0389380530933</c:v>
                </c:pt>
                <c:pt idx="189">
                  <c:v>2450.9221238938012</c:v>
                </c:pt>
                <c:pt idx="190">
                  <c:v>2463.8053097345091</c:v>
                </c:pt>
                <c:pt idx="191">
                  <c:v>2476.6884955752171</c:v>
                </c:pt>
                <c:pt idx="192">
                  <c:v>2489.571681415925</c:v>
                </c:pt>
                <c:pt idx="193">
                  <c:v>2502.454867256633</c:v>
                </c:pt>
                <c:pt idx="194">
                  <c:v>2515.3380530973409</c:v>
                </c:pt>
                <c:pt idx="195">
                  <c:v>2528.2212389380488</c:v>
                </c:pt>
                <c:pt idx="196">
                  <c:v>2541.1044247787568</c:v>
                </c:pt>
                <c:pt idx="197">
                  <c:v>2553.9876106194647</c:v>
                </c:pt>
                <c:pt idx="198">
                  <c:v>2566.8707964601726</c:v>
                </c:pt>
                <c:pt idx="199">
                  <c:v>2579.7539823008806</c:v>
                </c:pt>
                <c:pt idx="200">
                  <c:v>2592.6371681415885</c:v>
                </c:pt>
                <c:pt idx="201">
                  <c:v>2605.5203539822965</c:v>
                </c:pt>
                <c:pt idx="202">
                  <c:v>2618.4035398230044</c:v>
                </c:pt>
                <c:pt idx="203">
                  <c:v>2631.2867256637123</c:v>
                </c:pt>
                <c:pt idx="204">
                  <c:v>2644.1699115044203</c:v>
                </c:pt>
                <c:pt idx="205">
                  <c:v>2657.0530973451282</c:v>
                </c:pt>
                <c:pt idx="206">
                  <c:v>2669.9362831858361</c:v>
                </c:pt>
                <c:pt idx="207">
                  <c:v>2682.8194690265441</c:v>
                </c:pt>
                <c:pt idx="208">
                  <c:v>2695.702654867252</c:v>
                </c:pt>
                <c:pt idx="209">
                  <c:v>2708.58584070796</c:v>
                </c:pt>
                <c:pt idx="210">
                  <c:v>2721.4690265486679</c:v>
                </c:pt>
                <c:pt idx="211">
                  <c:v>2734.3522123893758</c:v>
                </c:pt>
                <c:pt idx="212">
                  <c:v>2747.2353982300838</c:v>
                </c:pt>
                <c:pt idx="213">
                  <c:v>2760.1185840707917</c:v>
                </c:pt>
                <c:pt idx="214">
                  <c:v>2773.0017699114997</c:v>
                </c:pt>
                <c:pt idx="215">
                  <c:v>2785.8849557522076</c:v>
                </c:pt>
                <c:pt idx="216">
                  <c:v>2798.7681415929155</c:v>
                </c:pt>
                <c:pt idx="217">
                  <c:v>2811.6513274336235</c:v>
                </c:pt>
                <c:pt idx="218">
                  <c:v>2824.5345132743314</c:v>
                </c:pt>
                <c:pt idx="219">
                  <c:v>2837.4176991150393</c:v>
                </c:pt>
                <c:pt idx="220">
                  <c:v>2850.3008849557473</c:v>
                </c:pt>
                <c:pt idx="221">
                  <c:v>2863.1840707964552</c:v>
                </c:pt>
                <c:pt idx="222">
                  <c:v>2876.0672566371632</c:v>
                </c:pt>
                <c:pt idx="223">
                  <c:v>2888.9504424778711</c:v>
                </c:pt>
                <c:pt idx="224">
                  <c:v>2901.833628318579</c:v>
                </c:pt>
                <c:pt idx="225">
                  <c:v>2914.716814159287</c:v>
                </c:pt>
                <c:pt idx="226">
                  <c:v>2927.5999999999949</c:v>
                </c:pt>
                <c:pt idx="227">
                  <c:v>2940.4831858407028</c:v>
                </c:pt>
                <c:pt idx="228">
                  <c:v>2953.3663716814108</c:v>
                </c:pt>
                <c:pt idx="229">
                  <c:v>2966.2495575221187</c:v>
                </c:pt>
                <c:pt idx="230">
                  <c:v>2979.1327433628267</c:v>
                </c:pt>
                <c:pt idx="231">
                  <c:v>2992.0159292035346</c:v>
                </c:pt>
                <c:pt idx="232">
                  <c:v>3004.8991150442425</c:v>
                </c:pt>
                <c:pt idx="233">
                  <c:v>3017.7823008849505</c:v>
                </c:pt>
                <c:pt idx="234">
                  <c:v>3030.6654867256584</c:v>
                </c:pt>
                <c:pt idx="235">
                  <c:v>3043.5486725663663</c:v>
                </c:pt>
                <c:pt idx="236">
                  <c:v>3056.4318584070743</c:v>
                </c:pt>
                <c:pt idx="237">
                  <c:v>3069.3150442477822</c:v>
                </c:pt>
                <c:pt idx="238">
                  <c:v>3082.1982300884902</c:v>
                </c:pt>
                <c:pt idx="239">
                  <c:v>3095.0814159291981</c:v>
                </c:pt>
                <c:pt idx="240">
                  <c:v>3107.964601769906</c:v>
                </c:pt>
                <c:pt idx="241">
                  <c:v>3120.847787610614</c:v>
                </c:pt>
                <c:pt idx="242">
                  <c:v>3133.7309734513219</c:v>
                </c:pt>
                <c:pt idx="243">
                  <c:v>3146.6141592920299</c:v>
                </c:pt>
                <c:pt idx="244">
                  <c:v>3159.4973451327378</c:v>
                </c:pt>
                <c:pt idx="245">
                  <c:v>3172.3805309734457</c:v>
                </c:pt>
                <c:pt idx="246">
                  <c:v>3185.2637168141537</c:v>
                </c:pt>
                <c:pt idx="247">
                  <c:v>3198.1469026548616</c:v>
                </c:pt>
                <c:pt idx="248">
                  <c:v>3211.0300884955695</c:v>
                </c:pt>
                <c:pt idx="249">
                  <c:v>3223.9132743362775</c:v>
                </c:pt>
                <c:pt idx="250">
                  <c:v>3236.7964601769854</c:v>
                </c:pt>
                <c:pt idx="251">
                  <c:v>3249.6796460176934</c:v>
                </c:pt>
                <c:pt idx="252">
                  <c:v>3262.5628318584013</c:v>
                </c:pt>
                <c:pt idx="253">
                  <c:v>3275.4460176991092</c:v>
                </c:pt>
                <c:pt idx="254">
                  <c:v>3288.3292035398172</c:v>
                </c:pt>
                <c:pt idx="255">
                  <c:v>3301.2123893805251</c:v>
                </c:pt>
                <c:pt idx="256">
                  <c:v>3314.095575221233</c:v>
                </c:pt>
                <c:pt idx="257">
                  <c:v>3326.978761061941</c:v>
                </c:pt>
                <c:pt idx="258">
                  <c:v>3339.8619469026489</c:v>
                </c:pt>
                <c:pt idx="259">
                  <c:v>3352.7451327433569</c:v>
                </c:pt>
                <c:pt idx="260">
                  <c:v>3365.6283185840648</c:v>
                </c:pt>
                <c:pt idx="261">
                  <c:v>3378.5115044247727</c:v>
                </c:pt>
                <c:pt idx="262">
                  <c:v>3391.3946902654807</c:v>
                </c:pt>
                <c:pt idx="263">
                  <c:v>3404.2778761061886</c:v>
                </c:pt>
                <c:pt idx="264">
                  <c:v>3417.1610619468966</c:v>
                </c:pt>
                <c:pt idx="265">
                  <c:v>3430.0442477876045</c:v>
                </c:pt>
                <c:pt idx="266">
                  <c:v>3442.9274336283124</c:v>
                </c:pt>
                <c:pt idx="267">
                  <c:v>3455.8106194690204</c:v>
                </c:pt>
                <c:pt idx="268">
                  <c:v>3468.6938053097283</c:v>
                </c:pt>
                <c:pt idx="269">
                  <c:v>3481.5769911504362</c:v>
                </c:pt>
                <c:pt idx="270">
                  <c:v>3494.4601769911442</c:v>
                </c:pt>
                <c:pt idx="271">
                  <c:v>3507.3433628318521</c:v>
                </c:pt>
                <c:pt idx="272">
                  <c:v>3520.2265486725601</c:v>
                </c:pt>
                <c:pt idx="273">
                  <c:v>3533.109734513268</c:v>
                </c:pt>
                <c:pt idx="274">
                  <c:v>3545.9929203539759</c:v>
                </c:pt>
                <c:pt idx="275">
                  <c:v>3558.8761061946839</c:v>
                </c:pt>
                <c:pt idx="276">
                  <c:v>3571.7592920353918</c:v>
                </c:pt>
                <c:pt idx="277">
                  <c:v>3584.6424778760997</c:v>
                </c:pt>
                <c:pt idx="278">
                  <c:v>3597.5256637168077</c:v>
                </c:pt>
                <c:pt idx="279">
                  <c:v>3610.4088495575156</c:v>
                </c:pt>
                <c:pt idx="280">
                  <c:v>3623.2920353982236</c:v>
                </c:pt>
                <c:pt idx="281">
                  <c:v>3636.1752212389315</c:v>
                </c:pt>
                <c:pt idx="282">
                  <c:v>3649.0584070796394</c:v>
                </c:pt>
                <c:pt idx="283">
                  <c:v>3661.9415929203474</c:v>
                </c:pt>
                <c:pt idx="284">
                  <c:v>3674.8247787610553</c:v>
                </c:pt>
                <c:pt idx="285">
                  <c:v>3687.7079646017633</c:v>
                </c:pt>
                <c:pt idx="286">
                  <c:v>3700.5911504424712</c:v>
                </c:pt>
                <c:pt idx="287">
                  <c:v>3713.4743362831791</c:v>
                </c:pt>
                <c:pt idx="288">
                  <c:v>3726.3575221238871</c:v>
                </c:pt>
                <c:pt idx="289">
                  <c:v>3739.240707964595</c:v>
                </c:pt>
                <c:pt idx="290">
                  <c:v>3752.1238938053029</c:v>
                </c:pt>
                <c:pt idx="291">
                  <c:v>3765.0070796460109</c:v>
                </c:pt>
                <c:pt idx="292">
                  <c:v>3777.8902654867188</c:v>
                </c:pt>
                <c:pt idx="293">
                  <c:v>3790.7734513274268</c:v>
                </c:pt>
                <c:pt idx="294">
                  <c:v>3803.6566371681347</c:v>
                </c:pt>
                <c:pt idx="295">
                  <c:v>3816.5398230088426</c:v>
                </c:pt>
                <c:pt idx="296">
                  <c:v>3829.4230088495506</c:v>
                </c:pt>
                <c:pt idx="297">
                  <c:v>3842.3061946902585</c:v>
                </c:pt>
                <c:pt idx="298">
                  <c:v>3855.1893805309664</c:v>
                </c:pt>
                <c:pt idx="299">
                  <c:v>3868.0725663716744</c:v>
                </c:pt>
                <c:pt idx="300">
                  <c:v>3880.9557522123823</c:v>
                </c:pt>
                <c:pt idx="301">
                  <c:v>3893.8389380530903</c:v>
                </c:pt>
                <c:pt idx="302">
                  <c:v>3906.7221238937982</c:v>
                </c:pt>
                <c:pt idx="303">
                  <c:v>3919.6053097345061</c:v>
                </c:pt>
                <c:pt idx="304">
                  <c:v>3932.4884955752141</c:v>
                </c:pt>
                <c:pt idx="305">
                  <c:v>3945.371681415922</c:v>
                </c:pt>
                <c:pt idx="306">
                  <c:v>3958.25486725663</c:v>
                </c:pt>
                <c:pt idx="307">
                  <c:v>3971.1380530973379</c:v>
                </c:pt>
                <c:pt idx="308">
                  <c:v>3984.0212389380458</c:v>
                </c:pt>
                <c:pt idx="309">
                  <c:v>3996.9044247787538</c:v>
                </c:pt>
                <c:pt idx="310">
                  <c:v>4009.7876106194617</c:v>
                </c:pt>
                <c:pt idx="311">
                  <c:v>4022.6707964601696</c:v>
                </c:pt>
                <c:pt idx="312">
                  <c:v>4035.5539823008776</c:v>
                </c:pt>
                <c:pt idx="313">
                  <c:v>4048.4371681415855</c:v>
                </c:pt>
                <c:pt idx="314">
                  <c:v>4061.3203539822935</c:v>
                </c:pt>
                <c:pt idx="315">
                  <c:v>4074.2035398230014</c:v>
                </c:pt>
                <c:pt idx="316">
                  <c:v>4087.0867256637093</c:v>
                </c:pt>
                <c:pt idx="317">
                  <c:v>4099.9699115044177</c:v>
                </c:pt>
                <c:pt idx="318">
                  <c:v>4112.8530973451261</c:v>
                </c:pt>
                <c:pt idx="319">
                  <c:v>4125.7362831858345</c:v>
                </c:pt>
                <c:pt idx="320">
                  <c:v>4138.6194690265429</c:v>
                </c:pt>
                <c:pt idx="321">
                  <c:v>4151.5026548672513</c:v>
                </c:pt>
                <c:pt idx="322">
                  <c:v>4164.3858407079597</c:v>
                </c:pt>
                <c:pt idx="323">
                  <c:v>4177.2690265486681</c:v>
                </c:pt>
                <c:pt idx="324">
                  <c:v>4190.1522123893765</c:v>
                </c:pt>
                <c:pt idx="325">
                  <c:v>4203.0353982300849</c:v>
                </c:pt>
                <c:pt idx="326">
                  <c:v>4215.9185840707933</c:v>
                </c:pt>
                <c:pt idx="327">
                  <c:v>4228.8017699115017</c:v>
                </c:pt>
                <c:pt idx="328">
                  <c:v>4241.68495575221</c:v>
                </c:pt>
                <c:pt idx="329">
                  <c:v>4254.5681415929184</c:v>
                </c:pt>
                <c:pt idx="330">
                  <c:v>4267.4513274336268</c:v>
                </c:pt>
                <c:pt idx="331">
                  <c:v>4280.3345132743352</c:v>
                </c:pt>
                <c:pt idx="332">
                  <c:v>4293.2176991150436</c:v>
                </c:pt>
                <c:pt idx="333">
                  <c:v>4306.100884955752</c:v>
                </c:pt>
                <c:pt idx="334">
                  <c:v>4318.9840707964604</c:v>
                </c:pt>
                <c:pt idx="335">
                  <c:v>4331.8672566371688</c:v>
                </c:pt>
                <c:pt idx="336">
                  <c:v>4344.7504424778772</c:v>
                </c:pt>
                <c:pt idx="337">
                  <c:v>4357.6336283185856</c:v>
                </c:pt>
                <c:pt idx="338">
                  <c:v>4370.516814159294</c:v>
                </c:pt>
                <c:pt idx="339">
                  <c:v>4383.4000000000024</c:v>
                </c:pt>
                <c:pt idx="340">
                  <c:v>4396.2831858407108</c:v>
                </c:pt>
                <c:pt idx="341">
                  <c:v>4409.1663716814192</c:v>
                </c:pt>
                <c:pt idx="342">
                  <c:v>4422.0495575221275</c:v>
                </c:pt>
                <c:pt idx="343">
                  <c:v>4434.9327433628359</c:v>
                </c:pt>
                <c:pt idx="344">
                  <c:v>4447.8159292035443</c:v>
                </c:pt>
                <c:pt idx="345">
                  <c:v>4460.6991150442527</c:v>
                </c:pt>
                <c:pt idx="346">
                  <c:v>4473.5823008849611</c:v>
                </c:pt>
                <c:pt idx="347">
                  <c:v>4486.4654867256695</c:v>
                </c:pt>
                <c:pt idx="348">
                  <c:v>4499.3486725663779</c:v>
                </c:pt>
                <c:pt idx="349">
                  <c:v>4512.2318584070863</c:v>
                </c:pt>
                <c:pt idx="350">
                  <c:v>4525.1150442477947</c:v>
                </c:pt>
                <c:pt idx="351">
                  <c:v>4537.9982300885031</c:v>
                </c:pt>
                <c:pt idx="352">
                  <c:v>4550.8814159292115</c:v>
                </c:pt>
                <c:pt idx="353">
                  <c:v>4563.7646017699199</c:v>
                </c:pt>
                <c:pt idx="354">
                  <c:v>4576.6477876106283</c:v>
                </c:pt>
                <c:pt idx="355">
                  <c:v>4589.5309734513366</c:v>
                </c:pt>
                <c:pt idx="356">
                  <c:v>4602.414159292045</c:v>
                </c:pt>
                <c:pt idx="357">
                  <c:v>4615.2973451327534</c:v>
                </c:pt>
                <c:pt idx="358">
                  <c:v>4628.1805309734618</c:v>
                </c:pt>
                <c:pt idx="359">
                  <c:v>4641.0637168141702</c:v>
                </c:pt>
                <c:pt idx="360">
                  <c:v>4653.9469026548786</c:v>
                </c:pt>
                <c:pt idx="361">
                  <c:v>4666.830088495587</c:v>
                </c:pt>
                <c:pt idx="362">
                  <c:v>4679.7132743362954</c:v>
                </c:pt>
                <c:pt idx="363">
                  <c:v>4692.5964601770038</c:v>
                </c:pt>
                <c:pt idx="364">
                  <c:v>4705.4796460177122</c:v>
                </c:pt>
                <c:pt idx="365">
                  <c:v>4718.3628318584206</c:v>
                </c:pt>
                <c:pt idx="366">
                  <c:v>4731.246017699129</c:v>
                </c:pt>
                <c:pt idx="367">
                  <c:v>4744.1292035398374</c:v>
                </c:pt>
                <c:pt idx="368">
                  <c:v>4757.0123893805458</c:v>
                </c:pt>
                <c:pt idx="369">
                  <c:v>4769.8955752212541</c:v>
                </c:pt>
                <c:pt idx="370">
                  <c:v>4782.7787610619625</c:v>
                </c:pt>
                <c:pt idx="371">
                  <c:v>4795.6619469026709</c:v>
                </c:pt>
                <c:pt idx="372">
                  <c:v>4808.5451327433793</c:v>
                </c:pt>
                <c:pt idx="373">
                  <c:v>4821.4283185840877</c:v>
                </c:pt>
                <c:pt idx="374">
                  <c:v>4834.3115044247961</c:v>
                </c:pt>
                <c:pt idx="375">
                  <c:v>4847.1946902655045</c:v>
                </c:pt>
                <c:pt idx="376">
                  <c:v>4860.0778761062129</c:v>
                </c:pt>
                <c:pt idx="377">
                  <c:v>4872.9610619469213</c:v>
                </c:pt>
                <c:pt idx="378">
                  <c:v>4885.8442477876297</c:v>
                </c:pt>
                <c:pt idx="379">
                  <c:v>4898.7274336283381</c:v>
                </c:pt>
                <c:pt idx="380">
                  <c:v>4911.6106194690465</c:v>
                </c:pt>
                <c:pt idx="381">
                  <c:v>4924.4938053097549</c:v>
                </c:pt>
                <c:pt idx="382">
                  <c:v>4937.3769911504633</c:v>
                </c:pt>
                <c:pt idx="383">
                  <c:v>4950.2601769911716</c:v>
                </c:pt>
                <c:pt idx="384">
                  <c:v>4963.14336283188</c:v>
                </c:pt>
                <c:pt idx="385">
                  <c:v>4976.0265486725884</c:v>
                </c:pt>
                <c:pt idx="386">
                  <c:v>4988.9097345132968</c:v>
                </c:pt>
                <c:pt idx="387">
                  <c:v>5001.7929203540052</c:v>
                </c:pt>
                <c:pt idx="388">
                  <c:v>5014.6761061947136</c:v>
                </c:pt>
                <c:pt idx="389">
                  <c:v>5027.559292035422</c:v>
                </c:pt>
                <c:pt idx="390">
                  <c:v>5040.4424778761304</c:v>
                </c:pt>
                <c:pt idx="391">
                  <c:v>5053.3256637168388</c:v>
                </c:pt>
                <c:pt idx="392">
                  <c:v>5066.2088495575472</c:v>
                </c:pt>
                <c:pt idx="393">
                  <c:v>5079.0920353982556</c:v>
                </c:pt>
                <c:pt idx="394">
                  <c:v>5091.975221238964</c:v>
                </c:pt>
                <c:pt idx="395">
                  <c:v>5104.8584070796724</c:v>
                </c:pt>
                <c:pt idx="396">
                  <c:v>5117.7415929203808</c:v>
                </c:pt>
                <c:pt idx="397">
                  <c:v>5130.6247787610891</c:v>
                </c:pt>
                <c:pt idx="398">
                  <c:v>5143.5079646017975</c:v>
                </c:pt>
                <c:pt idx="399">
                  <c:v>5156.3911504425059</c:v>
                </c:pt>
                <c:pt idx="400">
                  <c:v>5169.2743362832143</c:v>
                </c:pt>
                <c:pt idx="401">
                  <c:v>5182.1575221239227</c:v>
                </c:pt>
                <c:pt idx="402">
                  <c:v>5195.0407079646311</c:v>
                </c:pt>
                <c:pt idx="403">
                  <c:v>5207.9238938053395</c:v>
                </c:pt>
                <c:pt idx="404">
                  <c:v>5220.8070796460479</c:v>
                </c:pt>
                <c:pt idx="405">
                  <c:v>5233.6902654867563</c:v>
                </c:pt>
                <c:pt idx="406">
                  <c:v>5246.5734513274647</c:v>
                </c:pt>
                <c:pt idx="407">
                  <c:v>5259.4566371681731</c:v>
                </c:pt>
                <c:pt idx="408">
                  <c:v>5272.3398230088815</c:v>
                </c:pt>
                <c:pt idx="409">
                  <c:v>5285.2230088495899</c:v>
                </c:pt>
                <c:pt idx="410">
                  <c:v>5298.1061946902983</c:v>
                </c:pt>
                <c:pt idx="411">
                  <c:v>5310.9893805310066</c:v>
                </c:pt>
                <c:pt idx="412">
                  <c:v>5323.872566371715</c:v>
                </c:pt>
                <c:pt idx="413">
                  <c:v>5336.7557522124234</c:v>
                </c:pt>
                <c:pt idx="414">
                  <c:v>5349.6389380531318</c:v>
                </c:pt>
                <c:pt idx="415">
                  <c:v>5362.5221238938402</c:v>
                </c:pt>
                <c:pt idx="416">
                  <c:v>5375.4053097345486</c:v>
                </c:pt>
                <c:pt idx="417">
                  <c:v>5388.288495575257</c:v>
                </c:pt>
                <c:pt idx="418">
                  <c:v>5401.1716814159654</c:v>
                </c:pt>
                <c:pt idx="419">
                  <c:v>5414.0548672566738</c:v>
                </c:pt>
                <c:pt idx="420">
                  <c:v>5426.9380530973822</c:v>
                </c:pt>
                <c:pt idx="421">
                  <c:v>5439.8212389380906</c:v>
                </c:pt>
                <c:pt idx="422">
                  <c:v>5452.704424778799</c:v>
                </c:pt>
                <c:pt idx="423">
                  <c:v>5465.5876106195074</c:v>
                </c:pt>
                <c:pt idx="424">
                  <c:v>5478.4707964602158</c:v>
                </c:pt>
                <c:pt idx="425">
                  <c:v>5491.3539823009241</c:v>
                </c:pt>
                <c:pt idx="426">
                  <c:v>5504.2371681416325</c:v>
                </c:pt>
                <c:pt idx="427">
                  <c:v>5517.1203539823409</c:v>
                </c:pt>
                <c:pt idx="428">
                  <c:v>5530.0035398230493</c:v>
                </c:pt>
                <c:pt idx="429">
                  <c:v>5542.8867256637577</c:v>
                </c:pt>
                <c:pt idx="430">
                  <c:v>5555.7699115044661</c:v>
                </c:pt>
                <c:pt idx="431">
                  <c:v>5568.6530973451745</c:v>
                </c:pt>
                <c:pt idx="432">
                  <c:v>5581.5362831858829</c:v>
                </c:pt>
                <c:pt idx="433">
                  <c:v>5594.4194690265913</c:v>
                </c:pt>
                <c:pt idx="434">
                  <c:v>5607.3026548672997</c:v>
                </c:pt>
                <c:pt idx="435">
                  <c:v>5620.1858407080081</c:v>
                </c:pt>
                <c:pt idx="436">
                  <c:v>5633.0690265487165</c:v>
                </c:pt>
                <c:pt idx="437">
                  <c:v>5645.9522123894249</c:v>
                </c:pt>
                <c:pt idx="438">
                  <c:v>5658.8353982301333</c:v>
                </c:pt>
                <c:pt idx="439">
                  <c:v>5671.7185840708416</c:v>
                </c:pt>
                <c:pt idx="440">
                  <c:v>5684.60176991155</c:v>
                </c:pt>
                <c:pt idx="441">
                  <c:v>5697.4849557522584</c:v>
                </c:pt>
                <c:pt idx="442">
                  <c:v>5710.3681415929668</c:v>
                </c:pt>
                <c:pt idx="443">
                  <c:v>5723.2513274336752</c:v>
                </c:pt>
                <c:pt idx="444">
                  <c:v>5736.1345132743836</c:v>
                </c:pt>
                <c:pt idx="445">
                  <c:v>5749.017699115092</c:v>
                </c:pt>
                <c:pt idx="446">
                  <c:v>5761.9008849558004</c:v>
                </c:pt>
                <c:pt idx="447">
                  <c:v>5774.7840707965088</c:v>
                </c:pt>
                <c:pt idx="448">
                  <c:v>5787.6672566372172</c:v>
                </c:pt>
                <c:pt idx="449">
                  <c:v>5800.5504424779256</c:v>
                </c:pt>
                <c:pt idx="450">
                  <c:v>5813.433628318634</c:v>
                </c:pt>
                <c:pt idx="451">
                  <c:v>5826.3168141593424</c:v>
                </c:pt>
                <c:pt idx="452">
                  <c:v>5839.2000000000507</c:v>
                </c:pt>
                <c:pt idx="453">
                  <c:v>5852.0831858407591</c:v>
                </c:pt>
                <c:pt idx="454">
                  <c:v>5864.9663716814675</c:v>
                </c:pt>
                <c:pt idx="455">
                  <c:v>5877.8495575221759</c:v>
                </c:pt>
                <c:pt idx="456">
                  <c:v>5890.7327433628843</c:v>
                </c:pt>
                <c:pt idx="457">
                  <c:v>5903.6159292035927</c:v>
                </c:pt>
                <c:pt idx="458">
                  <c:v>5916.4991150443011</c:v>
                </c:pt>
                <c:pt idx="459">
                  <c:v>5929.3823008850095</c:v>
                </c:pt>
                <c:pt idx="460">
                  <c:v>5942.2654867257179</c:v>
                </c:pt>
                <c:pt idx="461">
                  <c:v>5955.1486725664263</c:v>
                </c:pt>
                <c:pt idx="462">
                  <c:v>5968.0318584071347</c:v>
                </c:pt>
                <c:pt idx="463">
                  <c:v>5980.9150442478431</c:v>
                </c:pt>
                <c:pt idx="464">
                  <c:v>5993.7982300885515</c:v>
                </c:pt>
                <c:pt idx="465">
                  <c:v>6006.6814159292599</c:v>
                </c:pt>
                <c:pt idx="466">
                  <c:v>6019.5646017699682</c:v>
                </c:pt>
                <c:pt idx="467">
                  <c:v>6032.4477876106766</c:v>
                </c:pt>
                <c:pt idx="468">
                  <c:v>6045.330973451385</c:v>
                </c:pt>
                <c:pt idx="469">
                  <c:v>6058.2141592920934</c:v>
                </c:pt>
                <c:pt idx="470">
                  <c:v>6071.0973451328018</c:v>
                </c:pt>
                <c:pt idx="471">
                  <c:v>6083.9805309735102</c:v>
                </c:pt>
                <c:pt idx="472">
                  <c:v>6096.8637168142186</c:v>
                </c:pt>
                <c:pt idx="473">
                  <c:v>6109.746902654927</c:v>
                </c:pt>
                <c:pt idx="474">
                  <c:v>6122.6300884956354</c:v>
                </c:pt>
                <c:pt idx="475">
                  <c:v>6135.5132743363438</c:v>
                </c:pt>
                <c:pt idx="476">
                  <c:v>6148.3964601770522</c:v>
                </c:pt>
                <c:pt idx="477">
                  <c:v>6161.2796460177606</c:v>
                </c:pt>
                <c:pt idx="478">
                  <c:v>6174.162831858469</c:v>
                </c:pt>
                <c:pt idx="479">
                  <c:v>6187.0460176991774</c:v>
                </c:pt>
                <c:pt idx="480">
                  <c:v>6199.9292035398857</c:v>
                </c:pt>
                <c:pt idx="481">
                  <c:v>6212.8123893805941</c:v>
                </c:pt>
                <c:pt idx="482">
                  <c:v>6225.6955752213025</c:v>
                </c:pt>
                <c:pt idx="483">
                  <c:v>6238.5787610620109</c:v>
                </c:pt>
                <c:pt idx="484">
                  <c:v>6251.4619469027193</c:v>
                </c:pt>
                <c:pt idx="485">
                  <c:v>6264.3451327434277</c:v>
                </c:pt>
                <c:pt idx="486">
                  <c:v>6277.2283185841361</c:v>
                </c:pt>
                <c:pt idx="487">
                  <c:v>6290.1115044248445</c:v>
                </c:pt>
                <c:pt idx="488">
                  <c:v>6302.9946902655529</c:v>
                </c:pt>
                <c:pt idx="489">
                  <c:v>6315.8778761062613</c:v>
                </c:pt>
                <c:pt idx="490">
                  <c:v>6328.7610619469697</c:v>
                </c:pt>
                <c:pt idx="491">
                  <c:v>6341.6442477876781</c:v>
                </c:pt>
                <c:pt idx="492">
                  <c:v>6354.5274336283865</c:v>
                </c:pt>
                <c:pt idx="493">
                  <c:v>6367.4106194690949</c:v>
                </c:pt>
                <c:pt idx="494">
                  <c:v>6380.2938053098032</c:v>
                </c:pt>
                <c:pt idx="495">
                  <c:v>6393.1769911505116</c:v>
                </c:pt>
                <c:pt idx="496">
                  <c:v>6406.06017699122</c:v>
                </c:pt>
                <c:pt idx="497">
                  <c:v>6418.9433628319284</c:v>
                </c:pt>
                <c:pt idx="498">
                  <c:v>6431.8265486726368</c:v>
                </c:pt>
                <c:pt idx="499">
                  <c:v>6444.7097345133452</c:v>
                </c:pt>
                <c:pt idx="500">
                  <c:v>6457.5929203540536</c:v>
                </c:pt>
                <c:pt idx="501">
                  <c:v>6470.476106194762</c:v>
                </c:pt>
                <c:pt idx="502">
                  <c:v>6483.3592920354704</c:v>
                </c:pt>
                <c:pt idx="503">
                  <c:v>6496.2424778761788</c:v>
                </c:pt>
                <c:pt idx="504">
                  <c:v>6509.1256637168872</c:v>
                </c:pt>
                <c:pt idx="505">
                  <c:v>6522.0088495575956</c:v>
                </c:pt>
                <c:pt idx="506">
                  <c:v>6534.892035398304</c:v>
                </c:pt>
                <c:pt idx="507">
                  <c:v>6547.7752212390124</c:v>
                </c:pt>
                <c:pt idx="508">
                  <c:v>6560.6584070797207</c:v>
                </c:pt>
                <c:pt idx="509">
                  <c:v>6573.5415929204291</c:v>
                </c:pt>
                <c:pt idx="510">
                  <c:v>6586.4247787611375</c:v>
                </c:pt>
                <c:pt idx="511">
                  <c:v>6599.3079646018459</c:v>
                </c:pt>
                <c:pt idx="512">
                  <c:v>6612.1911504425543</c:v>
                </c:pt>
                <c:pt idx="513">
                  <c:v>6625.0743362832627</c:v>
                </c:pt>
                <c:pt idx="514">
                  <c:v>6637.9575221239711</c:v>
                </c:pt>
                <c:pt idx="515">
                  <c:v>6650.8407079646795</c:v>
                </c:pt>
                <c:pt idx="516">
                  <c:v>6663.7238938053879</c:v>
                </c:pt>
                <c:pt idx="517">
                  <c:v>6676.6070796460963</c:v>
                </c:pt>
                <c:pt idx="518">
                  <c:v>6689.4902654868047</c:v>
                </c:pt>
                <c:pt idx="519">
                  <c:v>6702.3734513275131</c:v>
                </c:pt>
                <c:pt idx="520">
                  <c:v>6715.2566371682215</c:v>
                </c:pt>
                <c:pt idx="521">
                  <c:v>6728.1398230089299</c:v>
                </c:pt>
                <c:pt idx="522">
                  <c:v>6741.0230088496382</c:v>
                </c:pt>
                <c:pt idx="523">
                  <c:v>6753.9061946903466</c:v>
                </c:pt>
                <c:pt idx="524">
                  <c:v>6766.789380531055</c:v>
                </c:pt>
                <c:pt idx="525">
                  <c:v>6779.6725663717634</c:v>
                </c:pt>
                <c:pt idx="526">
                  <c:v>6792.5557522124718</c:v>
                </c:pt>
                <c:pt idx="527">
                  <c:v>6805.4389380531802</c:v>
                </c:pt>
                <c:pt idx="528">
                  <c:v>6818.3221238938886</c:v>
                </c:pt>
                <c:pt idx="529">
                  <c:v>6831.205309734597</c:v>
                </c:pt>
                <c:pt idx="530">
                  <c:v>6844.0884955753054</c:v>
                </c:pt>
                <c:pt idx="531">
                  <c:v>6856.9716814160138</c:v>
                </c:pt>
                <c:pt idx="532">
                  <c:v>6869.8548672567222</c:v>
                </c:pt>
                <c:pt idx="533">
                  <c:v>6882.7380530974306</c:v>
                </c:pt>
                <c:pt idx="534">
                  <c:v>6895.621238938139</c:v>
                </c:pt>
                <c:pt idx="535">
                  <c:v>6908.5044247788474</c:v>
                </c:pt>
                <c:pt idx="536">
                  <c:v>6921.3876106195557</c:v>
                </c:pt>
                <c:pt idx="537">
                  <c:v>6934.2707964602641</c:v>
                </c:pt>
                <c:pt idx="538">
                  <c:v>6947.1539823009725</c:v>
                </c:pt>
                <c:pt idx="539">
                  <c:v>6960.0371681416809</c:v>
                </c:pt>
                <c:pt idx="540">
                  <c:v>6972.9203539823893</c:v>
                </c:pt>
                <c:pt idx="541">
                  <c:v>6985.8035398230977</c:v>
                </c:pt>
                <c:pt idx="542">
                  <c:v>6998.6867256638061</c:v>
                </c:pt>
                <c:pt idx="543">
                  <c:v>7011.5699115045145</c:v>
                </c:pt>
                <c:pt idx="544">
                  <c:v>7024.4530973452229</c:v>
                </c:pt>
                <c:pt idx="545">
                  <c:v>7037.3362831859313</c:v>
                </c:pt>
                <c:pt idx="546">
                  <c:v>7050.2194690266397</c:v>
                </c:pt>
                <c:pt idx="547">
                  <c:v>7063.1026548673481</c:v>
                </c:pt>
                <c:pt idx="548">
                  <c:v>7075.9858407080565</c:v>
                </c:pt>
                <c:pt idx="549">
                  <c:v>7088.8690265487649</c:v>
                </c:pt>
                <c:pt idx="550">
                  <c:v>7101.7522123894732</c:v>
                </c:pt>
                <c:pt idx="551">
                  <c:v>7114.6353982301816</c:v>
                </c:pt>
                <c:pt idx="552">
                  <c:v>7127.51858407089</c:v>
                </c:pt>
                <c:pt idx="553">
                  <c:v>7140.4017699115984</c:v>
                </c:pt>
                <c:pt idx="554">
                  <c:v>7153.2849557523068</c:v>
                </c:pt>
                <c:pt idx="555">
                  <c:v>7166.1681415930152</c:v>
                </c:pt>
                <c:pt idx="556">
                  <c:v>7179.0513274337236</c:v>
                </c:pt>
                <c:pt idx="557">
                  <c:v>7191.934513274432</c:v>
                </c:pt>
                <c:pt idx="558">
                  <c:v>7204.8176991151404</c:v>
                </c:pt>
                <c:pt idx="559">
                  <c:v>7217.7008849558488</c:v>
                </c:pt>
                <c:pt idx="560">
                  <c:v>7230.5840707965572</c:v>
                </c:pt>
                <c:pt idx="561">
                  <c:v>7243.4672566372656</c:v>
                </c:pt>
                <c:pt idx="562">
                  <c:v>7256.350442477974</c:v>
                </c:pt>
                <c:pt idx="563">
                  <c:v>7269.2336283186823</c:v>
                </c:pt>
                <c:pt idx="564">
                  <c:v>7282.1168141593907</c:v>
                </c:pt>
              </c:numCache>
            </c:numRef>
          </c:xVal>
          <c:yVal>
            <c:numRef>
              <c:f>'Statistical Analysis'!$C$2:$C$566</c:f>
              <c:numCache>
                <c:formatCode>General</c:formatCode>
                <c:ptCount val="565"/>
                <c:pt idx="0">
                  <c:v>2.5347390636345715E-4</c:v>
                </c:pt>
                <c:pt idx="1">
                  <c:v>2.5516734164794013E-4</c:v>
                </c:pt>
                <c:pt idx="2">
                  <c:v>2.5684550135582465E-4</c:v>
                </c:pt>
                <c:pt idx="3">
                  <c:v>2.5850793646353801E-4</c:v>
                </c:pt>
                <c:pt idx="4">
                  <c:v>2.6015419991679088E-4</c:v>
                </c:pt>
                <c:pt idx="5">
                  <c:v>2.6178384682901779E-4</c:v>
                </c:pt>
                <c:pt idx="6">
                  <c:v>2.6339643467996671E-4</c:v>
                </c:pt>
                <c:pt idx="7">
                  <c:v>2.6499152351431362E-4</c:v>
                </c:pt>
                <c:pt idx="8">
                  <c:v>2.6656867614018005E-4</c:v>
                </c:pt>
                <c:pt idx="9">
                  <c:v>2.6812745832742788E-4</c:v>
                </c:pt>
                <c:pt idx="10">
                  <c:v>2.696674390056076E-4</c:v>
                </c:pt>
                <c:pt idx="11">
                  <c:v>2.7118819046143434E-4</c:v>
                </c:pt>
                <c:pt idx="12">
                  <c:v>2.7268928853566553E-4</c:v>
                </c:pt>
                <c:pt idx="13">
                  <c:v>2.7417031281925462E-4</c:v>
                </c:pt>
                <c:pt idx="14">
                  <c:v>2.7563084684865448E-4</c:v>
                </c:pt>
                <c:pt idx="15">
                  <c:v>2.7707047830014393E-4</c:v>
                </c:pt>
                <c:pt idx="16">
                  <c:v>2.7848879918305173E-4</c:v>
                </c:pt>
                <c:pt idx="17">
                  <c:v>2.7988540603175055E-4</c:v>
                </c:pt>
                <c:pt idx="18">
                  <c:v>2.8125990009629682E-4</c:v>
                </c:pt>
                <c:pt idx="19">
                  <c:v>2.8261188753158885E-4</c:v>
                </c:pt>
                <c:pt idx="20">
                  <c:v>2.8394097958491947E-4</c:v>
                </c:pt>
                <c:pt idx="21">
                  <c:v>2.8524679278179812E-4</c:v>
                </c:pt>
                <c:pt idx="22">
                  <c:v>2.8652894910991781E-4</c:v>
                </c:pt>
                <c:pt idx="23">
                  <c:v>2.8778707620114464E-4</c:v>
                </c:pt>
                <c:pt idx="24">
                  <c:v>2.8902080751140705E-4</c:v>
                </c:pt>
                <c:pt idx="25">
                  <c:v>2.9022978249836334E-4</c:v>
                </c:pt>
                <c:pt idx="26">
                  <c:v>2.9141364679672688E-4</c:v>
                </c:pt>
                <c:pt idx="27">
                  <c:v>2.9257205239113066E-4</c:v>
                </c:pt>
                <c:pt idx="28">
                  <c:v>2.9370465778641273E-4</c:v>
                </c:pt>
                <c:pt idx="29">
                  <c:v>2.9481112817520598E-4</c:v>
                </c:pt>
                <c:pt idx="30">
                  <c:v>2.9589113560271716E-4</c:v>
                </c:pt>
                <c:pt idx="31">
                  <c:v>2.9694435912858282E-4</c:v>
                </c:pt>
                <c:pt idx="32">
                  <c:v>2.9797048498568876E-4</c:v>
                </c:pt>
                <c:pt idx="33">
                  <c:v>2.989692067358441E-4</c:v>
                </c:pt>
                <c:pt idx="34">
                  <c:v>2.9994022542220229E-4</c:v>
                </c:pt>
                <c:pt idx="35">
                  <c:v>3.0088324971832176E-4</c:v>
                </c:pt>
                <c:pt idx="36">
                  <c:v>3.0179799607376299E-4</c:v>
                </c:pt>
                <c:pt idx="37">
                  <c:v>3.0268418885612063E-4</c:v>
                </c:pt>
                <c:pt idx="38">
                  <c:v>3.0354156048938998E-4</c:v>
                </c:pt>
                <c:pt idx="39">
                  <c:v>3.043698515885715E-4</c:v>
                </c:pt>
                <c:pt idx="40">
                  <c:v>3.0516881109041833E-4</c:v>
                </c:pt>
                <c:pt idx="41">
                  <c:v>3.059381963802344E-4</c:v>
                </c:pt>
                <c:pt idx="42">
                  <c:v>3.0667777341463387E-4</c:v>
                </c:pt>
                <c:pt idx="43">
                  <c:v>3.073873168401746E-4</c:v>
                </c:pt>
                <c:pt idx="44">
                  <c:v>3.0806661010778196E-4</c:v>
                </c:pt>
                <c:pt idx="45">
                  <c:v>3.0871544558288064E-4</c:v>
                </c:pt>
                <c:pt idx="46">
                  <c:v>3.0933362465115747E-4</c:v>
                </c:pt>
                <c:pt idx="47">
                  <c:v>3.0992095781987884E-4</c:v>
                </c:pt>
                <c:pt idx="48">
                  <c:v>3.1047726481469077E-4</c:v>
                </c:pt>
                <c:pt idx="49">
                  <c:v>3.1100237467183192E-4</c:v>
                </c:pt>
                <c:pt idx="50">
                  <c:v>3.1149612582569408E-4</c:v>
                </c:pt>
                <c:pt idx="51">
                  <c:v>3.1195836619166779E-4</c:v>
                </c:pt>
                <c:pt idx="52">
                  <c:v>3.1238895324421184E-4</c:v>
                </c:pt>
                <c:pt idx="53">
                  <c:v>3.1278775409009248E-4</c:v>
                </c:pt>
                <c:pt idx="54">
                  <c:v>3.1315464553673892E-4</c:v>
                </c:pt>
                <c:pt idx="55">
                  <c:v>3.1348951415566527E-4</c:v>
                </c:pt>
                <c:pt idx="56">
                  <c:v>3.1379225634091444E-4</c:v>
                </c:pt>
                <c:pt idx="57">
                  <c:v>3.1406277836248074E-4</c:v>
                </c:pt>
                <c:pt idx="58">
                  <c:v>3.1430099641467337E-4</c:v>
                </c:pt>
                <c:pt idx="59">
                  <c:v>3.1450683665938537E-4</c:v>
                </c:pt>
                <c:pt idx="60">
                  <c:v>3.1468023526423709E-4</c:v>
                </c:pt>
                <c:pt idx="61">
                  <c:v>3.1482113843556641E-4</c:v>
                </c:pt>
                <c:pt idx="62">
                  <c:v>3.1492950244624176E-4</c:v>
                </c:pt>
                <c:pt idx="63">
                  <c:v>3.150052936582784E-4</c:v>
                </c:pt>
                <c:pt idx="64">
                  <c:v>3.150484885402405E-4</c:v>
                </c:pt>
                <c:pt idx="65">
                  <c:v>3.1505907367941724E-4</c:v>
                </c:pt>
                <c:pt idx="66">
                  <c:v>3.1503704578876465E-4</c:v>
                </c:pt>
                <c:pt idx="67">
                  <c:v>3.1498241170860585E-4</c:v>
                </c:pt>
                <c:pt idx="68">
                  <c:v>3.1489518840309172E-4</c:v>
                </c:pt>
                <c:pt idx="69">
                  <c:v>3.1477540295142179E-4</c:v>
                </c:pt>
                <c:pt idx="70">
                  <c:v>3.1462309253383323E-4</c:v>
                </c:pt>
                <c:pt idx="71">
                  <c:v>3.1443830441236728E-4</c:v>
                </c:pt>
                <c:pt idx="72">
                  <c:v>3.142210959064282E-4</c:v>
                </c:pt>
                <c:pt idx="73">
                  <c:v>3.1397153436315043E-4</c:v>
                </c:pt>
                <c:pt idx="74">
                  <c:v>3.1368969712259823E-4</c:v>
                </c:pt>
                <c:pt idx="75">
                  <c:v>3.1337567147781954E-4</c:v>
                </c:pt>
                <c:pt idx="76">
                  <c:v>3.1302955462978648E-4</c:v>
                </c:pt>
                <c:pt idx="77">
                  <c:v>3.1265145363725233E-4</c:v>
                </c:pt>
                <c:pt idx="78">
                  <c:v>3.122414853615623E-4</c:v>
                </c:pt>
                <c:pt idx="79">
                  <c:v>3.1179977640645847E-4</c:v>
                </c:pt>
                <c:pt idx="80">
                  <c:v>3.1132646305292083E-4</c:v>
                </c:pt>
                <c:pt idx="81">
                  <c:v>3.1082169118909307E-4</c:v>
                </c:pt>
                <c:pt idx="82">
                  <c:v>3.1028561623534188E-4</c:v>
                </c:pt>
                <c:pt idx="83">
                  <c:v>3.0971840306450523E-4</c:v>
                </c:pt>
                <c:pt idx="84">
                  <c:v>3.0912022591738562E-4</c:v>
                </c:pt>
                <c:pt idx="85">
                  <c:v>3.0849126831354969E-4</c:v>
                </c:pt>
                <c:pt idx="86">
                  <c:v>3.0783172295749812E-4</c:v>
                </c:pt>
                <c:pt idx="87">
                  <c:v>3.0714179164027236E-4</c:v>
                </c:pt>
                <c:pt idx="88">
                  <c:v>3.0642168513656925E-4</c:v>
                </c:pt>
                <c:pt idx="89">
                  <c:v>3.0567162309743642E-4</c:v>
                </c:pt>
                <c:pt idx="90">
                  <c:v>3.0489183393862541E-4</c:v>
                </c:pt>
                <c:pt idx="91">
                  <c:v>3.0408255472468151E-4</c:v>
                </c:pt>
                <c:pt idx="92">
                  <c:v>3.0324403104885255E-4</c:v>
                </c:pt>
                <c:pt idx="93">
                  <c:v>3.0237651690890287E-4</c:v>
                </c:pt>
                <c:pt idx="94">
                  <c:v>3.0148027457891881E-4</c:v>
                </c:pt>
                <c:pt idx="95">
                  <c:v>3.0055557447719724E-4</c:v>
                </c:pt>
                <c:pt idx="96">
                  <c:v>2.996026950303101E-4</c:v>
                </c:pt>
                <c:pt idx="97">
                  <c:v>2.9862192253344097E-4</c:v>
                </c:pt>
                <c:pt idx="98">
                  <c:v>2.9761355100709012E-4</c:v>
                </c:pt>
                <c:pt idx="99">
                  <c:v>2.9657788205025078E-4</c:v>
                </c:pt>
                <c:pt idx="100">
                  <c:v>2.9551522469015737E-4</c:v>
                </c:pt>
                <c:pt idx="101">
                  <c:v>2.9442589522871095E-4</c:v>
                </c:pt>
                <c:pt idx="102">
                  <c:v>2.9331021708568907E-4</c:v>
                </c:pt>
                <c:pt idx="103">
                  <c:v>2.9216852063884826E-4</c:v>
                </c:pt>
                <c:pt idx="104">
                  <c:v>2.9100114306102981E-4</c:v>
                </c:pt>
                <c:pt idx="105">
                  <c:v>2.8980842815438143E-4</c:v>
                </c:pt>
                <c:pt idx="106">
                  <c:v>2.8859072618180824E-4</c:v>
                </c:pt>
                <c:pt idx="107">
                  <c:v>2.8734839369576949E-4</c:v>
                </c:pt>
                <c:pt idx="108">
                  <c:v>2.8608179336453692E-4</c:v>
                </c:pt>
                <c:pt idx="109">
                  <c:v>2.8479129379603395E-4</c:v>
                </c:pt>
                <c:pt idx="110">
                  <c:v>2.8347726935937505E-4</c:v>
                </c:pt>
                <c:pt idx="111">
                  <c:v>2.821401000042255E-4</c:v>
                </c:pt>
                <c:pt idx="112">
                  <c:v>2.8078017107810432E-4</c:v>
                </c:pt>
                <c:pt idx="113">
                  <c:v>2.7939787314175206E-4</c:v>
                </c:pt>
                <c:pt idx="114">
                  <c:v>2.7799360178268746E-4</c:v>
                </c:pt>
                <c:pt idx="115">
                  <c:v>2.7656775742707735E-4</c:v>
                </c:pt>
                <c:pt idx="116">
                  <c:v>2.7512074515004411E-4</c:v>
                </c:pt>
                <c:pt idx="117">
                  <c:v>2.7365297448453678E-4</c:v>
                </c:pt>
                <c:pt idx="118">
                  <c:v>2.7216485922889054E-4</c:v>
                </c:pt>
                <c:pt idx="119">
                  <c:v>2.706568172532021E-4</c:v>
                </c:pt>
                <c:pt idx="120">
                  <c:v>2.691292703046457E-4</c:v>
                </c:pt>
                <c:pt idx="121">
                  <c:v>2.6758264381185706E-4</c:v>
                </c:pt>
                <c:pt idx="122">
                  <c:v>2.6601736668851122E-4</c:v>
                </c:pt>
                <c:pt idx="123">
                  <c:v>2.6443387113622068E-4</c:v>
                </c:pt>
                <c:pt idx="124">
                  <c:v>2.6283259244687916E-4</c:v>
                </c:pt>
                <c:pt idx="125">
                  <c:v>2.61213968804578E-4</c:v>
                </c:pt>
                <c:pt idx="126">
                  <c:v>2.5957844108721835E-4</c:v>
                </c:pt>
                <c:pt idx="127">
                  <c:v>2.5792645266794583E-4</c:v>
                </c:pt>
                <c:pt idx="128">
                  <c:v>2.5625844921653093E-4</c:v>
                </c:pt>
                <c:pt idx="129">
                  <c:v>2.545748785008171E-4</c:v>
                </c:pt>
                <c:pt idx="130">
                  <c:v>2.5287619018836204E-4</c:v>
                </c:pt>
                <c:pt idx="131">
                  <c:v>2.5116283564839047E-4</c:v>
                </c:pt>
                <c:pt idx="132">
                  <c:v>2.4943526775418124E-4</c:v>
                </c:pt>
                <c:pt idx="133">
                  <c:v>2.4769394068600701E-4</c:v>
                </c:pt>
                <c:pt idx="134">
                  <c:v>2.4593930973474526E-4</c:v>
                </c:pt>
                <c:pt idx="135">
                  <c:v>2.4417183110627717E-4</c:v>
                </c:pt>
                <c:pt idx="136">
                  <c:v>2.4239196172679041E-4</c:v>
                </c:pt>
                <c:pt idx="137">
                  <c:v>2.4060015904909916E-4</c:v>
                </c:pt>
                <c:pt idx="138">
                  <c:v>2.3879688086009507E-4</c:v>
                </c:pt>
                <c:pt idx="139">
                  <c:v>2.3698258508943854E-4</c:v>
                </c:pt>
                <c:pt idx="140">
                  <c:v>2.3515772961960098E-4</c:v>
                </c:pt>
                <c:pt idx="141">
                  <c:v>2.3332277209736461E-4</c:v>
                </c:pt>
                <c:pt idx="142">
                  <c:v>2.3147816974688552E-4</c:v>
                </c:pt>
                <c:pt idx="143">
                  <c:v>2.2962437918442338E-4</c:v>
                </c:pt>
                <c:pt idx="144">
                  <c:v>2.2776185623484045E-4</c:v>
                </c:pt>
                <c:pt idx="145">
                  <c:v>2.2589105574996742E-4</c:v>
                </c:pt>
                <c:pt idx="146">
                  <c:v>2.2401243142893595E-4</c:v>
                </c:pt>
                <c:pt idx="147">
                  <c:v>2.2212643564057069E-4</c:v>
                </c:pt>
                <c:pt idx="148">
                  <c:v>2.2023351924793579E-4</c:v>
                </c:pt>
                <c:pt idx="149">
                  <c:v>2.1833413143512457E-4</c:v>
                </c:pt>
                <c:pt idx="150">
                  <c:v>2.1642871953638258E-4</c:v>
                </c:pt>
                <c:pt idx="151">
                  <c:v>2.1451772886764788E-4</c:v>
                </c:pt>
                <c:pt idx="152">
                  <c:v>2.1260160256059339E-4</c:v>
                </c:pt>
                <c:pt idx="153">
                  <c:v>2.10680781399251E-4</c:v>
                </c:pt>
                <c:pt idx="154">
                  <c:v>2.0875570365929682E-4</c:v>
                </c:pt>
                <c:pt idx="155">
                  <c:v>2.0682680495007162E-4</c:v>
                </c:pt>
                <c:pt idx="156">
                  <c:v>2.0489451805941094E-4</c:v>
                </c:pt>
                <c:pt idx="157">
                  <c:v>2.0295927280135424E-4</c:v>
                </c:pt>
                <c:pt idx="158">
                  <c:v>2.0102149586680065E-4</c:v>
                </c:pt>
                <c:pt idx="159">
                  <c:v>1.9908161067717686E-4</c:v>
                </c:pt>
                <c:pt idx="160">
                  <c:v>1.9714003724117786E-4</c:v>
                </c:pt>
                <c:pt idx="161">
                  <c:v>1.9519719201464093E-4</c:v>
                </c:pt>
                <c:pt idx="162">
                  <c:v>1.9325348776360896E-4</c:v>
                </c:pt>
                <c:pt idx="163">
                  <c:v>1.913093334306358E-4</c:v>
                </c:pt>
                <c:pt idx="164">
                  <c:v>1.8936513400438575E-4</c:v>
                </c:pt>
                <c:pt idx="165">
                  <c:v>1.874212903925733E-4</c:v>
                </c:pt>
                <c:pt idx="166">
                  <c:v>1.8547819929828996E-4</c:v>
                </c:pt>
                <c:pt idx="167">
                  <c:v>1.8353625309975815E-4</c:v>
                </c:pt>
                <c:pt idx="168">
                  <c:v>1.8159583973355277E-4</c:v>
                </c:pt>
                <c:pt idx="169">
                  <c:v>1.7965734258132602E-4</c:v>
                </c:pt>
                <c:pt idx="170">
                  <c:v>1.7772114036006882E-4</c:v>
                </c:pt>
                <c:pt idx="171">
                  <c:v>1.7578760701593944E-4</c:v>
                </c:pt>
                <c:pt idx="172">
                  <c:v>1.7385711162168623E-4</c:v>
                </c:pt>
                <c:pt idx="173">
                  <c:v>1.719300182776902E-4</c:v>
                </c:pt>
                <c:pt idx="174">
                  <c:v>1.70006686016648E-4</c:v>
                </c:pt>
                <c:pt idx="175">
                  <c:v>1.6808746871191504E-4</c:v>
                </c:pt>
                <c:pt idx="176">
                  <c:v>1.6617271498952415E-4</c:v>
                </c:pt>
                <c:pt idx="177">
                  <c:v>1.6426276814389361E-4</c:v>
                </c:pt>
                <c:pt idx="178">
                  <c:v>1.623579660572345E-4</c:v>
                </c:pt>
                <c:pt idx="179">
                  <c:v>1.6045864112266531E-4</c:v>
                </c:pt>
                <c:pt idx="180">
                  <c:v>1.5856512017103816E-4</c:v>
                </c:pt>
                <c:pt idx="181">
                  <c:v>1.5667772440147964E-4</c:v>
                </c:pt>
                <c:pt idx="182">
                  <c:v>1.5479676931564478E-4</c:v>
                </c:pt>
                <c:pt idx="183">
                  <c:v>1.5292256465568158E-4</c:v>
                </c:pt>
                <c:pt idx="184">
                  <c:v>1.5105541434589972E-4</c:v>
                </c:pt>
                <c:pt idx="185">
                  <c:v>1.4919561643813567E-4</c:v>
                </c:pt>
                <c:pt idx="186">
                  <c:v>1.4734346306080238E-4</c:v>
                </c:pt>
                <c:pt idx="187">
                  <c:v>1.4549924037161055E-4</c:v>
                </c:pt>
                <c:pt idx="188">
                  <c:v>1.4366322851394527E-4</c:v>
                </c:pt>
                <c:pt idx="189">
                  <c:v>1.4183570157687978E-4</c:v>
                </c:pt>
                <c:pt idx="190">
                  <c:v>1.4001692755880496E-4</c:v>
                </c:pt>
                <c:pt idx="191">
                  <c:v>1.3820716833465221E-4</c:v>
                </c:pt>
                <c:pt idx="192">
                  <c:v>1.3640667962668319E-4</c:v>
                </c:pt>
                <c:pt idx="193">
                  <c:v>1.3461571097882005E-4</c:v>
                </c:pt>
                <c:pt idx="194">
                  <c:v>1.3283450573448478E-4</c:v>
                </c:pt>
                <c:pt idx="195">
                  <c:v>1.3106330101791665E-4</c:v>
                </c:pt>
                <c:pt idx="196">
                  <c:v>1.2930232771893318E-4</c:v>
                </c:pt>
                <c:pt idx="197">
                  <c:v>1.2755181048109874E-4</c:v>
                </c:pt>
                <c:pt idx="198">
                  <c:v>1.2581196769326239E-4</c:v>
                </c:pt>
                <c:pt idx="199">
                  <c:v>1.2408301148442483E-4</c:v>
                </c:pt>
                <c:pt idx="200">
                  <c:v>1.2236514772189311E-4</c:v>
                </c:pt>
                <c:pt idx="201">
                  <c:v>1.2065857601267859E-4</c:v>
                </c:pt>
                <c:pt idx="202">
                  <c:v>1.1896348970809358E-4</c:v>
                </c:pt>
                <c:pt idx="203">
                  <c:v>1.1728007591149877E-4</c:v>
                </c:pt>
                <c:pt idx="204">
                  <c:v>1.1560851548915331E-4</c:v>
                </c:pt>
                <c:pt idx="205">
                  <c:v>1.1394898308411681E-4</c:v>
                </c:pt>
                <c:pt idx="206">
                  <c:v>1.1230164713315198E-4</c:v>
                </c:pt>
                <c:pt idx="207">
                  <c:v>1.1066666988657426E-4</c:v>
                </c:pt>
                <c:pt idx="208">
                  <c:v>1.0904420743099424E-4</c:v>
                </c:pt>
                <c:pt idx="209">
                  <c:v>1.0743440971489667E-4</c:v>
                </c:pt>
                <c:pt idx="210">
                  <c:v>1.0583742057699956E-4</c:v>
                </c:pt>
                <c:pt idx="211">
                  <c:v>1.0425337777733461E-4</c:v>
                </c:pt>
                <c:pt idx="212">
                  <c:v>1.026824130309897E-4</c:v>
                </c:pt>
                <c:pt idx="213">
                  <c:v>1.0112465204445343E-4</c:v>
                </c:pt>
                <c:pt idx="214">
                  <c:v>9.9580214554499972E-5</c:v>
                </c:pt>
                <c:pt idx="215">
                  <c:v>9.8049214369552284E-5</c:v>
                </c:pt>
                <c:pt idx="216">
                  <c:v>9.6531759413460232E-5</c:v>
                </c:pt>
                <c:pt idx="217">
                  <c:v>9.5027951771630188E-5</c:v>
                </c:pt>
                <c:pt idx="218">
                  <c:v>9.3537887739441374E-5</c:v>
                </c:pt>
                <c:pt idx="219">
                  <c:v>9.2061657872883419E-5</c:v>
                </c:pt>
                <c:pt idx="220">
                  <c:v>9.0599347041349845E-5</c:v>
                </c:pt>
                <c:pt idx="221">
                  <c:v>8.9151034482520721E-5</c:v>
                </c:pt>
                <c:pt idx="222">
                  <c:v>8.7716793859268007E-5</c:v>
                </c:pt>
                <c:pt idx="223">
                  <c:v>8.6296693318516166E-5</c:v>
                </c:pt>
                <c:pt idx="224">
                  <c:v>8.4890795551990708E-5</c:v>
                </c:pt>
                <c:pt idx="225">
                  <c:v>8.3499157858786652E-5</c:v>
                </c:pt>
                <c:pt idx="226">
                  <c:v>8.212183220968938E-5</c:v>
                </c:pt>
                <c:pt idx="227">
                  <c:v>8.0758865313178683E-5</c:v>
                </c:pt>
                <c:pt idx="228">
                  <c:v>7.9410298683049526E-5</c:v>
                </c:pt>
                <c:pt idx="229">
                  <c:v>7.8076168707578943E-5</c:v>
                </c:pt>
                <c:pt idx="230">
                  <c:v>7.6756506720173113E-5</c:v>
                </c:pt>
                <c:pt idx="231">
                  <c:v>7.5451339071424197E-5</c:v>
                </c:pt>
                <c:pt idx="232">
                  <c:v>7.4160687202511131E-5</c:v>
                </c:pt>
                <c:pt idx="233">
                  <c:v>7.2884567719874152E-5</c:v>
                </c:pt>
                <c:pt idx="234">
                  <c:v>7.1622992471097682E-5</c:v>
                </c:pt>
                <c:pt idx="235">
                  <c:v>7.0375968621931852E-5</c:v>
                </c:pt>
                <c:pt idx="236">
                  <c:v>6.9143498734388178E-5</c:v>
                </c:pt>
                <c:pt idx="237">
                  <c:v>6.7925580845840146E-5</c:v>
                </c:pt>
                <c:pt idx="238">
                  <c:v>6.6722208549064969E-5</c:v>
                </c:pt>
                <c:pt idx="239">
                  <c:v>6.553337107315835E-5</c:v>
                </c:pt>
                <c:pt idx="240">
                  <c:v>6.4359053365259597E-5</c:v>
                </c:pt>
                <c:pt idx="241">
                  <c:v>6.3199236173019729E-5</c:v>
                </c:pt>
                <c:pt idx="242">
                  <c:v>6.2053896127751347E-5</c:v>
                </c:pt>
                <c:pt idx="243">
                  <c:v>6.0923005828194223E-5</c:v>
                </c:pt>
                <c:pt idx="244">
                  <c:v>5.9806533924836536E-5</c:v>
                </c:pt>
                <c:pt idx="245">
                  <c:v>5.8704445204727053E-5</c:v>
                </c:pt>
                <c:pt idx="246">
                  <c:v>5.7616700676720087E-5</c:v>
                </c:pt>
                <c:pt idx="247">
                  <c:v>5.6543257657089882E-5</c:v>
                </c:pt>
                <c:pt idx="248">
                  <c:v>5.5484069855457735E-5</c:v>
                </c:pt>
                <c:pt idx="249">
                  <c:v>5.4439087460970532E-5</c:v>
                </c:pt>
                <c:pt idx="250">
                  <c:v>5.3408257228675562E-5</c:v>
                </c:pt>
                <c:pt idx="251">
                  <c:v>5.2391522566032323E-5</c:v>
                </c:pt>
                <c:pt idx="252">
                  <c:v>5.1388823619508027E-5</c:v>
                </c:pt>
                <c:pt idx="253">
                  <c:v>5.040009736119924E-5</c:v>
                </c:pt>
                <c:pt idx="254">
                  <c:v>4.942527767542868E-5</c:v>
                </c:pt>
                <c:pt idx="255">
                  <c:v>4.8464295445261831E-5</c:v>
                </c:pt>
                <c:pt idx="256">
                  <c:v>4.7517078638893899E-5</c:v>
                </c:pt>
                <c:pt idx="257">
                  <c:v>4.6583552395854459E-5</c:v>
                </c:pt>
                <c:pt idx="258">
                  <c:v>4.5663639112982324E-5</c:v>
                </c:pt>
                <c:pt idx="259">
                  <c:v>4.4757258530120291E-5</c:v>
                </c:pt>
                <c:pt idx="260">
                  <c:v>4.3864327815484636E-5</c:v>
                </c:pt>
                <c:pt idx="261">
                  <c:v>4.2984761650660917E-5</c:v>
                </c:pt>
                <c:pt idx="262">
                  <c:v>4.2118472315183843E-5</c:v>
                </c:pt>
                <c:pt idx="263">
                  <c:v>4.1265369770655005E-5</c:v>
                </c:pt>
                <c:pt idx="264">
                  <c:v>4.0425361744358311E-5</c:v>
                </c:pt>
                <c:pt idx="265">
                  <c:v>3.9598353812329521E-5</c:v>
                </c:pt>
                <c:pt idx="266">
                  <c:v>3.8784249481842411E-5</c:v>
                </c:pt>
                <c:pt idx="267">
                  <c:v>3.7982950273270185E-5</c:v>
                </c:pt>
                <c:pt idx="268">
                  <c:v>3.7194355801286779E-5</c:v>
                </c:pt>
                <c:pt idx="269">
                  <c:v>3.6418363855370058E-5</c:v>
                </c:pt>
                <c:pt idx="270">
                  <c:v>3.5654870479573291E-5</c:v>
                </c:pt>
                <c:pt idx="271">
                  <c:v>3.4903770051529433E-5</c:v>
                </c:pt>
                <c:pt idx="272">
                  <c:v>3.4164955360657589E-5</c:v>
                </c:pt>
                <c:pt idx="273">
                  <c:v>3.3438317685538318E-5</c:v>
                </c:pt>
                <c:pt idx="274">
                  <c:v>3.272374687042967E-5</c:v>
                </c:pt>
                <c:pt idx="275">
                  <c:v>3.2021131400893358E-5</c:v>
                </c:pt>
                <c:pt idx="276">
                  <c:v>3.1330358478505093E-5</c:v>
                </c:pt>
                <c:pt idx="277">
                  <c:v>3.0651314094621353E-5</c:v>
                </c:pt>
                <c:pt idx="278">
                  <c:v>2.998388310317896E-5</c:v>
                </c:pt>
                <c:pt idx="279">
                  <c:v>2.9327949292501891E-5</c:v>
                </c:pt>
                <c:pt idx="280">
                  <c:v>2.868339545609474E-5</c:v>
                </c:pt>
                <c:pt idx="281">
                  <c:v>2.8050103462399324E-5</c:v>
                </c:pt>
                <c:pt idx="282">
                  <c:v>2.7427954323496258E-5</c:v>
                </c:pt>
                <c:pt idx="283">
                  <c:v>2.681682826273062E-5</c:v>
                </c:pt>
                <c:pt idx="284">
                  <c:v>2.621660478124568E-5</c:v>
                </c:pt>
                <c:pt idx="285">
                  <c:v>2.5627162723406442E-5</c:v>
                </c:pt>
                <c:pt idx="286">
                  <c:v>2.5048380341099085E-5</c:v>
                </c:pt>
                <c:pt idx="287">
                  <c:v>2.4480135356890382E-5</c:v>
                </c:pt>
                <c:pt idx="288">
                  <c:v>2.3922305026035651E-5</c:v>
                </c:pt>
                <c:pt idx="289">
                  <c:v>2.3374766197321481E-5</c:v>
                </c:pt>
                <c:pt idx="290">
                  <c:v>2.2837395372733866E-5</c:v>
                </c:pt>
                <c:pt idx="291">
                  <c:v>2.2310068765940477E-5</c:v>
                </c:pt>
                <c:pt idx="292">
                  <c:v>2.1792662359579549E-5</c:v>
                </c:pt>
                <c:pt idx="293">
                  <c:v>2.1285051961346596E-5</c:v>
                </c:pt>
                <c:pt idx="294">
                  <c:v>2.078711325887326E-5</c:v>
                </c:pt>
                <c:pt idx="295">
                  <c:v>2.0298721873391508E-5</c:v>
                </c:pt>
                <c:pt idx="296">
                  <c:v>1.981975341217986E-5</c:v>
                </c:pt>
                <c:pt idx="297">
                  <c:v>1.9350083519786464E-5</c:v>
                </c:pt>
                <c:pt idx="298">
                  <c:v>1.8889587928027929E-5</c:v>
                </c:pt>
                <c:pt idx="299">
                  <c:v>1.8438142504760415E-5</c:v>
                </c:pt>
                <c:pt idx="300">
                  <c:v>1.7995623301423807E-5</c:v>
                </c:pt>
                <c:pt idx="301">
                  <c:v>1.7561906599357513E-5</c:v>
                </c:pt>
                <c:pt idx="302">
                  <c:v>1.713686895489016E-5</c:v>
                </c:pt>
                <c:pt idx="303">
                  <c:v>1.6720387243203628E-5</c:v>
                </c:pt>
                <c:pt idx="304">
                  <c:v>1.6312338700975363E-5</c:v>
                </c:pt>
                <c:pt idx="305">
                  <c:v>1.5912600967801174E-5</c:v>
                </c:pt>
                <c:pt idx="306">
                  <c:v>1.5521052126403765E-5</c:v>
                </c:pt>
                <c:pt idx="307">
                  <c:v>1.5137570741631085E-5</c:v>
                </c:pt>
                <c:pt idx="308">
                  <c:v>1.4762035898251016E-5</c:v>
                </c:pt>
                <c:pt idx="309">
                  <c:v>1.4394327237548158E-5</c:v>
                </c:pt>
                <c:pt idx="310">
                  <c:v>1.4034324992730447E-5</c:v>
                </c:pt>
                <c:pt idx="311">
                  <c:v>1.3681910023152793E-5</c:v>
                </c:pt>
                <c:pt idx="312">
                  <c:v>1.3336963847366959E-5</c:v>
                </c:pt>
                <c:pt idx="313">
                  <c:v>1.2999368675005933E-5</c:v>
                </c:pt>
                <c:pt idx="314">
                  <c:v>1.2669007437513377E-5</c:v>
                </c:pt>
                <c:pt idx="315">
                  <c:v>1.2345763817727578E-5</c:v>
                </c:pt>
                <c:pt idx="316">
                  <c:v>1.2029522278331477E-5</c:v>
                </c:pt>
                <c:pt idx="317">
                  <c:v>1.172016808917967E-5</c:v>
                </c:pt>
                <c:pt idx="318">
                  <c:v>1.1417587353514496E-5</c:v>
                </c:pt>
                <c:pt idx="319">
                  <c:v>1.1121667033083576E-5</c:v>
                </c:pt>
                <c:pt idx="320">
                  <c:v>1.083229497217157E-5</c:v>
                </c:pt>
                <c:pt idx="321">
                  <c:v>1.0549359920559511E-5</c:v>
                </c:pt>
                <c:pt idx="322">
                  <c:v>1.0272751555425498E-5</c:v>
                </c:pt>
                <c:pt idx="323">
                  <c:v>1.0002360502200737E-5</c:v>
                </c:pt>
                <c:pt idx="324">
                  <c:v>9.7380783543954924E-6</c:v>
                </c:pt>
                <c:pt idx="325">
                  <c:v>9.4797976924098919E-6</c:v>
                </c:pt>
                <c:pt idx="326">
                  <c:v>9.2274121013446142E-6</c:v>
                </c:pt>
                <c:pt idx="327">
                  <c:v>8.9808161878270311E-6</c:v>
                </c:pt>
                <c:pt idx="328">
                  <c:v>8.7399055958687382E-6</c:v>
                </c:pt>
                <c:pt idx="329">
                  <c:v>8.5045770217703513E-6</c:v>
                </c:pt>
                <c:pt idx="330">
                  <c:v>8.2747282280899084E-6</c:v>
                </c:pt>
                <c:pt idx="331">
                  <c:v>8.050258056691683E-6</c:v>
                </c:pt>
                <c:pt idx="332">
                  <c:v>7.8310664408918271E-6</c:v>
                </c:pt>
                <c:pt idx="333">
                  <c:v>7.6170544167180393E-6</c:v>
                </c:pt>
                <c:pt idx="334">
                  <c:v>7.408124133300377E-6</c:v>
                </c:pt>
                <c:pt idx="335">
                  <c:v>7.2041788624103834E-6</c:v>
                </c:pt>
                <c:pt idx="336">
                  <c:v>7.0051230071661051E-6</c:v>
                </c:pt>
                <c:pt idx="337">
                  <c:v>6.8108621099203834E-6</c:v>
                </c:pt>
                <c:pt idx="338">
                  <c:v>6.6213028593503141E-6</c:v>
                </c:pt>
                <c:pt idx="339">
                  <c:v>6.4363530967653172E-6</c:v>
                </c:pt>
                <c:pt idx="340">
                  <c:v>6.2559218216518172E-6</c:v>
                </c:pt>
                <c:pt idx="341">
                  <c:v>6.0799191964723663E-6</c:v>
                </c:pt>
                <c:pt idx="342">
                  <c:v>5.908256550737E-6</c:v>
                </c:pt>
                <c:pt idx="343">
                  <c:v>5.7408463843647907E-6</c:v>
                </c:pt>
                <c:pt idx="344">
                  <c:v>5.577602370353586E-6</c:v>
                </c:pt>
                <c:pt idx="345">
                  <c:v>5.418439356775671E-6</c:v>
                </c:pt>
                <c:pt idx="346">
                  <c:v>5.2632733681173192E-6</c:v>
                </c:pt>
                <c:pt idx="347">
                  <c:v>5.1120216059801449E-6</c:v>
                </c:pt>
                <c:pt idx="348">
                  <c:v>4.9646024491618796E-6</c:v>
                </c:pt>
                <c:pt idx="349">
                  <c:v>4.8209354531343518E-6</c:v>
                </c:pt>
                <c:pt idx="350">
                  <c:v>4.6809413489364381E-6</c:v>
                </c:pt>
                <c:pt idx="351">
                  <c:v>4.5445420414993105E-6</c:v>
                </c:pt>
                <c:pt idx="352">
                  <c:v>4.4116606074216102E-6</c:v>
                </c:pt>
                <c:pt idx="353">
                  <c:v>4.2822212922117913E-6</c:v>
                </c:pt>
                <c:pt idx="354">
                  <c:v>4.1561495070149146E-6</c:v>
                </c:pt>
                <c:pt idx="355">
                  <c:v>4.0333718248408747E-6</c:v>
                </c:pt>
                <c:pt idx="356">
                  <c:v>3.9138159763110839E-6</c:v>
                </c:pt>
                <c:pt idx="357">
                  <c:v>3.7974108449403533E-6</c:v>
                </c:pt>
                <c:pt idx="358">
                  <c:v>3.6840864619705942E-6</c:v>
                </c:pt>
                <c:pt idx="359">
                  <c:v>3.5737740007727601E-6</c:v>
                </c:pt>
                <c:pt idx="360">
                  <c:v>3.4664057708333516E-6</c:v>
                </c:pt>
                <c:pt idx="361">
                  <c:v>3.3619152113414942E-6</c:v>
                </c:pt>
                <c:pt idx="362">
                  <c:v>3.2602368843925143E-6</c:v>
                </c:pt>
                <c:pt idx="363">
                  <c:v>3.161306467823695E-6</c:v>
                </c:pt>
                <c:pt idx="364">
                  <c:v>3.065060747697644E-6</c:v>
                </c:pt>
                <c:pt idx="365">
                  <c:v>2.9714376104485267E-6</c:v>
                </c:pt>
                <c:pt idx="366">
                  <c:v>2.8803760347062951E-6</c:v>
                </c:pt>
                <c:pt idx="367">
                  <c:v>2.7918160828135542E-6</c:v>
                </c:pt>
                <c:pt idx="368">
                  <c:v>2.7056988920497852E-6</c:v>
                </c:pt>
                <c:pt idx="369">
                  <c:v>2.6219666655771485E-6</c:v>
                </c:pt>
                <c:pt idx="370">
                  <c:v>2.5405626631220825E-6</c:v>
                </c:pt>
                <c:pt idx="371">
                  <c:v>2.4614311914064217E-6</c:v>
                </c:pt>
                <c:pt idx="372">
                  <c:v>2.3845175943416896E-6</c:v>
                </c:pt>
                <c:pt idx="373">
                  <c:v>2.3097682429999644E-6</c:v>
                </c:pt>
                <c:pt idx="374">
                  <c:v>2.2371305253743071E-6</c:v>
                </c:pt>
                <c:pt idx="375">
                  <c:v>2.1665528359416476E-6</c:v>
                </c:pt>
                <c:pt idx="376">
                  <c:v>2.0979845650407121E-6</c:v>
                </c:pt>
                <c:pt idx="377">
                  <c:v>2.0313760880772564E-6</c:v>
                </c:pt>
                <c:pt idx="378">
                  <c:v>1.9666787545686674E-6</c:v>
                </c:pt>
                <c:pt idx="379">
                  <c:v>1.903844877039741E-6</c:v>
                </c:pt>
                <c:pt idx="380">
                  <c:v>1.8428277197811052E-6</c:v>
                </c:pt>
                <c:pt idx="381">
                  <c:v>1.7835814874815376E-6</c:v>
                </c:pt>
                <c:pt idx="382">
                  <c:v>1.7260613137452035E-6</c:v>
                </c:pt>
                <c:pt idx="383">
                  <c:v>1.6702232495044423E-6</c:v>
                </c:pt>
                <c:pt idx="384">
                  <c:v>1.6160242513385875E-6</c:v>
                </c:pt>
                <c:pt idx="385">
                  <c:v>1.5634221697089939E-6</c:v>
                </c:pt>
                <c:pt idx="386">
                  <c:v>1.5123757371201352E-6</c:v>
                </c:pt>
                <c:pt idx="387">
                  <c:v>1.4628445562164307E-6</c:v>
                </c:pt>
                <c:pt idx="388">
                  <c:v>1.4147890878241399E-6</c:v>
                </c:pt>
                <c:pt idx="389">
                  <c:v>1.3681706389474717E-6</c:v>
                </c:pt>
                <c:pt idx="390">
                  <c:v>1.3229513507276725E-6</c:v>
                </c:pt>
                <c:pt idx="391">
                  <c:v>1.2790941863737078E-6</c:v>
                </c:pt>
                <c:pt idx="392">
                  <c:v>1.2365629190728518E-6</c:v>
                </c:pt>
                <c:pt idx="393">
                  <c:v>1.1953221198891892E-6</c:v>
                </c:pt>
                <c:pt idx="394">
                  <c:v>1.1553371456578521E-6</c:v>
                </c:pt>
                <c:pt idx="395">
                  <c:v>1.1165741268825372E-6</c:v>
                </c:pt>
                <c:pt idx="396">
                  <c:v>1.0789999556435465E-6</c:v>
                </c:pt>
                <c:pt idx="397">
                  <c:v>1.0425822735234049E-6</c:v>
                </c:pt>
                <c:pt idx="398">
                  <c:v>1.0072894595568433E-6</c:v>
                </c:pt>
                <c:pt idx="399">
                  <c:v>9.7309061821167449E-7</c:v>
                </c:pt>
                <c:pt idx="400">
                  <c:v>9.3995556740684313E-7</c:v>
                </c:pt>
                <c:pt idx="401">
                  <c:v>9.0785482657374248E-7</c:v>
                </c:pt>
                <c:pt idx="402">
                  <c:v>8.7675960476657987E-7</c:v>
                </c:pt>
                <c:pt idx="403">
                  <c:v>8.4664178882739983E-7</c:v>
                </c:pt>
                <c:pt idx="404">
                  <c:v>8.1747393161110515E-7</c:v>
                </c:pt>
                <c:pt idx="405">
                  <c:v>7.8922924027563869E-7</c:v>
                </c:pt>
                <c:pt idx="406">
                  <c:v>7.6188156464219306E-7</c:v>
                </c:pt>
                <c:pt idx="407">
                  <c:v>7.3540538563016523E-7</c:v>
                </c:pt>
                <c:pt idx="408">
                  <c:v>7.0977580377133728E-7</c:v>
                </c:pt>
                <c:pt idx="409">
                  <c:v>6.8496852780751862E-7</c:v>
                </c:pt>
                <c:pt idx="410">
                  <c:v>6.6095986337572866E-7</c:v>
                </c:pt>
                <c:pt idx="411">
                  <c:v>6.3772670178477976E-7</c:v>
                </c:pt>
                <c:pt idx="412">
                  <c:v>6.1524650888688287E-7</c:v>
                </c:pt>
                <c:pt idx="413">
                  <c:v>5.9349731404776494E-7</c:v>
                </c:pt>
                <c:pt idx="414">
                  <c:v>5.7245769921855356E-7</c:v>
                </c:pt>
                <c:pt idx="415">
                  <c:v>5.5210678811250189E-7</c:v>
                </c:pt>
                <c:pt idx="416">
                  <c:v>5.3242423548945556E-7</c:v>
                </c:pt>
                <c:pt idx="417">
                  <c:v>5.1339021655078742E-7</c:v>
                </c:pt>
                <c:pt idx="418">
                  <c:v>4.949854164473206E-7</c:v>
                </c:pt>
                <c:pt idx="419">
                  <c:v>4.7719101990262964E-7</c:v>
                </c:pt>
                <c:pt idx="420">
                  <c:v>4.5998870095391413E-7</c:v>
                </c:pt>
                <c:pt idx="421">
                  <c:v>4.4336061281249393E-7</c:v>
                </c:pt>
                <c:pt idx="422">
                  <c:v>4.2728937784579726E-7</c:v>
                </c:pt>
                <c:pt idx="423">
                  <c:v>4.1175807768258159E-7</c:v>
                </c:pt>
                <c:pt idx="424">
                  <c:v>3.9675024344296386E-7</c:v>
                </c:pt>
                <c:pt idx="425">
                  <c:v>3.8224984609469055E-7</c:v>
                </c:pt>
                <c:pt idx="426">
                  <c:v>3.6824128693693282E-7</c:v>
                </c:pt>
                <c:pt idx="427">
                  <c:v>3.5470938821278106E-7</c:v>
                </c:pt>
                <c:pt idx="428">
                  <c:v>3.4163938385143044E-7</c:v>
                </c:pt>
                <c:pt idx="429">
                  <c:v>3.2901691034096939E-7</c:v>
                </c:pt>
                <c:pt idx="430">
                  <c:v>3.1682799773252812E-7</c:v>
                </c:pt>
                <c:pt idx="431">
                  <c:v>3.0505906077642771E-7</c:v>
                </c:pt>
                <c:pt idx="432">
                  <c:v>2.9369689019085768E-7</c:v>
                </c:pt>
                <c:pt idx="433">
                  <c:v>2.8272864406349936E-7</c:v>
                </c:pt>
                <c:pt idx="434">
                  <c:v>2.7214183938638604E-7</c:v>
                </c:pt>
                <c:pt idx="435">
                  <c:v>2.6192434372420426E-7</c:v>
                </c:pt>
                <c:pt idx="436">
                  <c:v>2.5206436701613011E-7</c:v>
                </c:pt>
                <c:pt idx="437">
                  <c:v>2.4255045351119096E-7</c:v>
                </c:pt>
                <c:pt idx="438">
                  <c:v>2.3337147383705773E-7</c:v>
                </c:pt>
                <c:pt idx="439">
                  <c:v>2.245166172020746E-7</c:v>
                </c:pt>
                <c:pt idx="440">
                  <c:v>2.1597538373025295E-7</c:v>
                </c:pt>
                <c:pt idx="441">
                  <c:v>2.0773757692886041E-7</c:v>
                </c:pt>
                <c:pt idx="442">
                  <c:v>1.9979329628816769E-7</c:v>
                </c:pt>
                <c:pt idx="443">
                  <c:v>1.9213293001283435E-7</c:v>
                </c:pt>
                <c:pt idx="444">
                  <c:v>1.8474714788433655E-7</c:v>
                </c:pt>
                <c:pt idx="445">
                  <c:v>1.7762689425377339E-7</c:v>
                </c:pt>
                <c:pt idx="446">
                  <c:v>1.7076338116432671E-7</c:v>
                </c:pt>
                <c:pt idx="447">
                  <c:v>1.6414808160257106E-7</c:v>
                </c:pt>
                <c:pt idx="448">
                  <c:v>1.5777272287778161E-7</c:v>
                </c:pt>
                <c:pt idx="449">
                  <c:v>1.5162928012832991E-7</c:v>
                </c:pt>
                <c:pt idx="450">
                  <c:v>1.4570996995419108E-7</c:v>
                </c:pt>
                <c:pt idx="451">
                  <c:v>1.4000724417454647E-7</c:v>
                </c:pt>
                <c:pt idx="452">
                  <c:v>1.3451378370941271E-7</c:v>
                </c:pt>
                <c:pt idx="453">
                  <c:v>1.2922249258417663E-7</c:v>
                </c:pt>
                <c:pt idx="454">
                  <c:v>1.2412649205587902E-7</c:v>
                </c:pt>
                <c:pt idx="455">
                  <c:v>1.1921911486004564E-7</c:v>
                </c:pt>
                <c:pt idx="456">
                  <c:v>1.1449389957682566E-7</c:v>
                </c:pt>
                <c:pt idx="457">
                  <c:v>1.0994458511516237E-7</c:v>
                </c:pt>
                <c:pt idx="458">
                  <c:v>1.0556510531368658E-7</c:v>
                </c:pt>
                <c:pt idx="459">
                  <c:v>1.0134958365699388E-7</c:v>
                </c:pt>
                <c:pt idx="460">
                  <c:v>9.7292328105937187E-8</c:v>
                </c:pt>
                <c:pt idx="461">
                  <c:v>9.3387826040537322E-8</c:v>
                </c:pt>
                <c:pt idx="462">
                  <c:v>8.9630739314094901E-8</c:v>
                </c:pt>
                <c:pt idx="463">
                  <c:v>8.6015899417059553E-8</c:v>
                </c:pt>
                <c:pt idx="464">
                  <c:v>8.253830274919612E-8</c:v>
                </c:pt>
                <c:pt idx="465">
                  <c:v>7.919310599856731E-8</c:v>
                </c:pt>
                <c:pt idx="466">
                  <c:v>7.5975621625835726E-8</c:v>
                </c:pt>
                <c:pt idx="467">
                  <c:v>7.2881313452377678E-8</c:v>
                </c:pt>
                <c:pt idx="468">
                  <c:v>6.9905792350681239E-8</c:v>
                </c:pt>
                <c:pt idx="469">
                  <c:v>6.7044812035498577E-8</c:v>
                </c:pt>
                <c:pt idx="470">
                  <c:v>6.4294264954207839E-8</c:v>
                </c:pt>
                <c:pt idx="471">
                  <c:v>6.1650178274834209E-8</c:v>
                </c:pt>
                <c:pt idx="472">
                  <c:v>5.9108709970173591E-8</c:v>
                </c:pt>
                <c:pt idx="473">
                  <c:v>5.6666144996459319E-8</c:v>
                </c:pt>
                <c:pt idx="474">
                  <c:v>5.4318891565006736E-8</c:v>
                </c:pt>
                <c:pt idx="475">
                  <c:v>5.2063477505270258E-8</c:v>
                </c:pt>
                <c:pt idx="476">
                  <c:v>4.9896546717748873E-8</c:v>
                </c:pt>
                <c:pt idx="477">
                  <c:v>4.781485571517317E-8</c:v>
                </c:pt>
                <c:pt idx="478">
                  <c:v>4.5815270250413337E-8</c:v>
                </c:pt>
                <c:pt idx="479">
                  <c:v>4.3894762029549658E-8</c:v>
                </c:pt>
                <c:pt idx="480">
                  <c:v>4.2050405508548036E-8</c:v>
                </c:pt>
                <c:pt idx="481">
                  <c:v>4.0279374771995814E-8</c:v>
                </c:pt>
                <c:pt idx="482">
                  <c:v>3.8578940492352742E-8</c:v>
                </c:pt>
                <c:pt idx="483">
                  <c:v>3.6946466968184468E-8</c:v>
                </c:pt>
                <c:pt idx="484">
                  <c:v>3.5379409239851491E-8</c:v>
                </c:pt>
                <c:pt idx="485">
                  <c:v>3.3875310281137088E-8</c:v>
                </c:pt>
                <c:pt idx="486">
                  <c:v>3.243179826530945E-8</c:v>
                </c:pt>
                <c:pt idx="487">
                  <c:v>3.1046583904120277E-8</c:v>
                </c:pt>
                <c:pt idx="488">
                  <c:v>2.9717457858258414E-8</c:v>
                </c:pt>
                <c:pt idx="489">
                  <c:v>2.8442288217786557E-8</c:v>
                </c:pt>
                <c:pt idx="490">
                  <c:v>2.7219018051103092E-8</c:v>
                </c:pt>
                <c:pt idx="491">
                  <c:v>2.6045663020985419E-8</c:v>
                </c:pt>
                <c:pt idx="492">
                  <c:v>2.4920309066285146E-8</c:v>
                </c:pt>
                <c:pt idx="493">
                  <c:v>2.3841110147859134E-8</c:v>
                </c:pt>
                <c:pt idx="494">
                  <c:v>2.2806286057338116E-8</c:v>
                </c:pt>
                <c:pt idx="495">
                  <c:v>2.1814120287348722E-8</c:v>
                </c:pt>
                <c:pt idx="496">
                  <c:v>2.0862957961821379E-8</c:v>
                </c:pt>
                <c:pt idx="497">
                  <c:v>1.9951203825034019E-8</c:v>
                </c:pt>
                <c:pt idx="498">
                  <c:v>1.9077320288056813E-8</c:v>
                </c:pt>
                <c:pt idx="499">
                  <c:v>1.8239825531283768E-8</c:v>
                </c:pt>
                <c:pt idx="500">
                  <c:v>1.7437291661750472E-8</c:v>
                </c:pt>
                <c:pt idx="501">
                  <c:v>1.666834292395872E-8</c:v>
                </c:pt>
                <c:pt idx="502">
                  <c:v>1.5931653962945864E-8</c:v>
                </c:pt>
                <c:pt idx="503">
                  <c:v>1.5225948138354464E-8</c:v>
                </c:pt>
                <c:pt idx="504">
                  <c:v>1.4549995888277249E-8</c:v>
                </c:pt>
                <c:pt idx="505">
                  <c:v>1.3902613141671824E-8</c:v>
                </c:pt>
                <c:pt idx="506">
                  <c:v>1.3282659778156428E-8</c:v>
                </c:pt>
                <c:pt idx="507">
                  <c:v>1.2689038134019546E-8</c:v>
                </c:pt>
                <c:pt idx="508">
                  <c:v>1.2120691553293937E-8</c:v>
                </c:pt>
                <c:pt idx="509">
                  <c:v>1.1576602982765162E-8</c:v>
                </c:pt>
                <c:pt idx="510">
                  <c:v>1.1055793609804077E-8</c:v>
                </c:pt>
                <c:pt idx="511">
                  <c:v>1.0557321541932647E-8</c:v>
                </c:pt>
                <c:pt idx="512">
                  <c:v>1.0080280527050561E-8</c:v>
                </c:pt>
                <c:pt idx="513">
                  <c:v>9.6237987132707177E-9</c:v>
                </c:pt>
                <c:pt idx="514">
                  <c:v>9.1870374473304195E-9</c:v>
                </c:pt>
                <c:pt idx="515">
                  <c:v>8.7691901105644811E-9</c:v>
                </c:pt>
                <c:pt idx="516">
                  <c:v>8.3694809914458952E-9</c:v>
                </c:pt>
                <c:pt idx="517">
                  <c:v>7.9871641937183971E-9</c:v>
                </c:pt>
                <c:pt idx="518">
                  <c:v>7.6215225791653672E-9</c:v>
                </c:pt>
                <c:pt idx="519">
                  <c:v>7.2718667440772679E-9</c:v>
                </c:pt>
                <c:pt idx="520">
                  <c:v>6.9375340284997066E-9</c:v>
                </c:pt>
                <c:pt idx="521">
                  <c:v>6.6178875573625624E-9</c:v>
                </c:pt>
                <c:pt idx="522">
                  <c:v>6.3123153126094272E-9</c:v>
                </c:pt>
                <c:pt idx="523">
                  <c:v>6.0202292354647473E-9</c:v>
                </c:pt>
                <c:pt idx="524">
                  <c:v>5.7410643579952968E-9</c:v>
                </c:pt>
                <c:pt idx="525">
                  <c:v>5.4742779631395804E-9</c:v>
                </c:pt>
                <c:pt idx="526">
                  <c:v>5.2193487723977471E-9</c:v>
                </c:pt>
                <c:pt idx="527">
                  <c:v>4.975776160392186E-9</c:v>
                </c:pt>
                <c:pt idx="528">
                  <c:v>4.7430793955263917E-9</c:v>
                </c:pt>
                <c:pt idx="529">
                  <c:v>4.5207969059872311E-9</c:v>
                </c:pt>
                <c:pt idx="530">
                  <c:v>4.3084855703534479E-9</c:v>
                </c:pt>
                <c:pt idx="531">
                  <c:v>4.1057200320895187E-9</c:v>
                </c:pt>
                <c:pt idx="532">
                  <c:v>3.9120920372213104E-9</c:v>
                </c:pt>
                <c:pt idx="533">
                  <c:v>3.7272097945066662E-9</c:v>
                </c:pt>
                <c:pt idx="534">
                  <c:v>3.5506973574299763E-9</c:v>
                </c:pt>
                <c:pt idx="535">
                  <c:v>3.3821940273665244E-9</c:v>
                </c:pt>
                <c:pt idx="536">
                  <c:v>3.2213537772776631E-9</c:v>
                </c:pt>
                <c:pt idx="537">
                  <c:v>3.0678446953143803E-9</c:v>
                </c:pt>
                <c:pt idx="538">
                  <c:v>2.9213484477213593E-9</c:v>
                </c:pt>
                <c:pt idx="539">
                  <c:v>2.7815597604495886E-9</c:v>
                </c:pt>
                <c:pt idx="540">
                  <c:v>2.6481859189001543E-9</c:v>
                </c:pt>
                <c:pt idx="541">
                  <c:v>2.5209462852366125E-9</c:v>
                </c:pt>
                <c:pt idx="542">
                  <c:v>2.3995718327178949E-9</c:v>
                </c:pt>
                <c:pt idx="543">
                  <c:v>2.2838046965179267E-9</c:v>
                </c:pt>
                <c:pt idx="544">
                  <c:v>2.1733977405118708E-9</c:v>
                </c:pt>
                <c:pt idx="545">
                  <c:v>2.0681141395230097E-9</c:v>
                </c:pt>
                <c:pt idx="546">
                  <c:v>1.9677269765374174E-9</c:v>
                </c:pt>
                <c:pt idx="547">
                  <c:v>1.8720188544069155E-9</c:v>
                </c:pt>
                <c:pt idx="548">
                  <c:v>1.7807815215738446E-9</c:v>
                </c:pt>
                <c:pt idx="549">
                  <c:v>1.6938155113636797E-9</c:v>
                </c:pt>
                <c:pt idx="550">
                  <c:v>1.6109297944042707E-9</c:v>
                </c:pt>
                <c:pt idx="551">
                  <c:v>1.5319414437423996E-9</c:v>
                </c:pt>
                <c:pt idx="552">
                  <c:v>1.456675312240526E-9</c:v>
                </c:pt>
                <c:pt idx="553">
                  <c:v>1.3849637218482252E-9</c:v>
                </c:pt>
                <c:pt idx="554">
                  <c:v>1.3166461643543032E-9</c:v>
                </c:pt>
                <c:pt idx="555">
                  <c:v>1.2515690132367395E-9</c:v>
                </c:pt>
                <c:pt idx="556">
                  <c:v>1.1895852462387923E-9</c:v>
                </c:pt>
                <c:pt idx="557">
                  <c:v>1.1305541783100082E-9</c:v>
                </c:pt>
                <c:pt idx="558">
                  <c:v>1.0743412045617406E-9</c:v>
                </c:pt>
                <c:pt idx="559">
                  <c:v>1.0208175528967938E-9</c:v>
                </c:pt>
                <c:pt idx="560">
                  <c:v>9.6986004598297066E-10</c:v>
                </c:pt>
                <c:pt idx="561">
                  <c:v>9.2135087225004332E-10</c:v>
                </c:pt>
                <c:pt idx="562">
                  <c:v>8.7517736559932525E-10</c:v>
                </c:pt>
                <c:pt idx="563">
                  <c:v>8.3123179352422776E-10</c:v>
                </c:pt>
                <c:pt idx="564">
                  <c:v>7.8941115334947404E-10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573-8EFF-3AFAEDC56B31}"/>
            </c:ext>
          </c:extLst>
        </c:ser>
        <c:ser>
          <c:idx val="1"/>
          <c:order val="1"/>
          <c:tx>
            <c:v>Failed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'Statistical Analysis'!$D$2:$D$365</c:f>
              <c:numCache>
                <c:formatCode>0</c:formatCode>
                <c:ptCount val="364"/>
                <c:pt idx="0">
                  <c:v>0</c:v>
                </c:pt>
                <c:pt idx="1">
                  <c:v>16.703296703296704</c:v>
                </c:pt>
                <c:pt idx="2">
                  <c:v>33.406593406593409</c:v>
                </c:pt>
                <c:pt idx="3">
                  <c:v>50.109890109890117</c:v>
                </c:pt>
                <c:pt idx="4">
                  <c:v>66.813186813186817</c:v>
                </c:pt>
                <c:pt idx="5">
                  <c:v>83.516483516483518</c:v>
                </c:pt>
                <c:pt idx="6">
                  <c:v>100.21978021978022</c:v>
                </c:pt>
                <c:pt idx="7">
                  <c:v>116.92307692307692</c:v>
                </c:pt>
                <c:pt idx="8">
                  <c:v>133.62637362637363</c:v>
                </c:pt>
                <c:pt idx="9">
                  <c:v>150.32967032967034</c:v>
                </c:pt>
                <c:pt idx="10">
                  <c:v>167.03296703296704</c:v>
                </c:pt>
                <c:pt idx="11">
                  <c:v>183.73626373626374</c:v>
                </c:pt>
                <c:pt idx="12">
                  <c:v>200.43956043956044</c:v>
                </c:pt>
                <c:pt idx="13">
                  <c:v>217.14285714285714</c:v>
                </c:pt>
                <c:pt idx="14">
                  <c:v>233.84615384615384</c:v>
                </c:pt>
                <c:pt idx="15">
                  <c:v>250.54945054945054</c:v>
                </c:pt>
                <c:pt idx="16">
                  <c:v>267.25274725274727</c:v>
                </c:pt>
                <c:pt idx="17">
                  <c:v>283.95604395604397</c:v>
                </c:pt>
                <c:pt idx="18">
                  <c:v>300.65934065934067</c:v>
                </c:pt>
                <c:pt idx="19">
                  <c:v>317.36263736263737</c:v>
                </c:pt>
                <c:pt idx="20">
                  <c:v>334.06593406593407</c:v>
                </c:pt>
                <c:pt idx="21">
                  <c:v>350.76923076923077</c:v>
                </c:pt>
                <c:pt idx="22">
                  <c:v>367.47252747252747</c:v>
                </c:pt>
                <c:pt idx="23">
                  <c:v>384.17582417582418</c:v>
                </c:pt>
                <c:pt idx="24">
                  <c:v>400.87912087912088</c:v>
                </c:pt>
                <c:pt idx="25">
                  <c:v>417.58241758241758</c:v>
                </c:pt>
                <c:pt idx="26">
                  <c:v>434.28571428571428</c:v>
                </c:pt>
                <c:pt idx="27">
                  <c:v>450.98901098901098</c:v>
                </c:pt>
                <c:pt idx="28">
                  <c:v>467.69230769230768</c:v>
                </c:pt>
                <c:pt idx="29">
                  <c:v>484.39560439560438</c:v>
                </c:pt>
                <c:pt idx="30">
                  <c:v>501.09890109890108</c:v>
                </c:pt>
                <c:pt idx="31">
                  <c:v>517.80219780219784</c:v>
                </c:pt>
                <c:pt idx="32">
                  <c:v>534.50549450549454</c:v>
                </c:pt>
                <c:pt idx="33">
                  <c:v>551.20879120879124</c:v>
                </c:pt>
                <c:pt idx="34">
                  <c:v>567.91208791208794</c:v>
                </c:pt>
                <c:pt idx="35">
                  <c:v>584.61538461538464</c:v>
                </c:pt>
                <c:pt idx="36">
                  <c:v>601.31868131868134</c:v>
                </c:pt>
                <c:pt idx="37">
                  <c:v>618.02197802197804</c:v>
                </c:pt>
                <c:pt idx="38">
                  <c:v>634.72527472527474</c:v>
                </c:pt>
                <c:pt idx="39">
                  <c:v>651.42857142857144</c:v>
                </c:pt>
                <c:pt idx="40">
                  <c:v>668.13186813186815</c:v>
                </c:pt>
                <c:pt idx="41">
                  <c:v>684.83516483516485</c:v>
                </c:pt>
                <c:pt idx="42">
                  <c:v>701.53846153846155</c:v>
                </c:pt>
                <c:pt idx="43">
                  <c:v>718.24175824175825</c:v>
                </c:pt>
                <c:pt idx="44">
                  <c:v>734.94505494505495</c:v>
                </c:pt>
                <c:pt idx="45">
                  <c:v>751.64835164835165</c:v>
                </c:pt>
                <c:pt idx="46">
                  <c:v>768.35164835164835</c:v>
                </c:pt>
                <c:pt idx="47">
                  <c:v>785.05494505494505</c:v>
                </c:pt>
                <c:pt idx="48">
                  <c:v>801.75824175824175</c:v>
                </c:pt>
                <c:pt idx="49">
                  <c:v>818.46153846153845</c:v>
                </c:pt>
                <c:pt idx="50">
                  <c:v>835.16483516483515</c:v>
                </c:pt>
                <c:pt idx="51">
                  <c:v>851.86813186813185</c:v>
                </c:pt>
                <c:pt idx="52">
                  <c:v>868.57142857142856</c:v>
                </c:pt>
                <c:pt idx="53">
                  <c:v>885.27472527472526</c:v>
                </c:pt>
                <c:pt idx="54">
                  <c:v>901.97802197802196</c:v>
                </c:pt>
                <c:pt idx="55">
                  <c:v>918.68131868131866</c:v>
                </c:pt>
                <c:pt idx="56">
                  <c:v>935.38461538461536</c:v>
                </c:pt>
                <c:pt idx="57">
                  <c:v>952.08791208791206</c:v>
                </c:pt>
                <c:pt idx="58">
                  <c:v>968.79120879120876</c:v>
                </c:pt>
                <c:pt idx="59">
                  <c:v>985.49450549450546</c:v>
                </c:pt>
                <c:pt idx="60">
                  <c:v>1002.1978021978022</c:v>
                </c:pt>
                <c:pt idx="61">
                  <c:v>1018.9010989010989</c:v>
                </c:pt>
                <c:pt idx="62">
                  <c:v>1035.6043956043957</c:v>
                </c:pt>
                <c:pt idx="63">
                  <c:v>1052.3076923076924</c:v>
                </c:pt>
                <c:pt idx="64">
                  <c:v>1069.0109890109891</c:v>
                </c:pt>
                <c:pt idx="65">
                  <c:v>1085.7142857142858</c:v>
                </c:pt>
                <c:pt idx="66">
                  <c:v>1102.4175824175825</c:v>
                </c:pt>
                <c:pt idx="67">
                  <c:v>1119.1208791208792</c:v>
                </c:pt>
                <c:pt idx="68">
                  <c:v>1135.8241758241759</c:v>
                </c:pt>
                <c:pt idx="69">
                  <c:v>1152.5274725274726</c:v>
                </c:pt>
                <c:pt idx="70">
                  <c:v>1169.2307692307693</c:v>
                </c:pt>
                <c:pt idx="71">
                  <c:v>1185.934065934066</c:v>
                </c:pt>
                <c:pt idx="72">
                  <c:v>1202.6373626373627</c:v>
                </c:pt>
                <c:pt idx="73">
                  <c:v>1219.3406593406594</c:v>
                </c:pt>
                <c:pt idx="74">
                  <c:v>1236.0439560439561</c:v>
                </c:pt>
                <c:pt idx="75">
                  <c:v>1252.7472527472528</c:v>
                </c:pt>
                <c:pt idx="76">
                  <c:v>1269.4505494505495</c:v>
                </c:pt>
                <c:pt idx="77">
                  <c:v>1286.1538461538462</c:v>
                </c:pt>
                <c:pt idx="78">
                  <c:v>1302.8571428571429</c:v>
                </c:pt>
                <c:pt idx="79">
                  <c:v>1319.5604395604396</c:v>
                </c:pt>
                <c:pt idx="80">
                  <c:v>1336.2637362637363</c:v>
                </c:pt>
                <c:pt idx="81">
                  <c:v>1352.967032967033</c:v>
                </c:pt>
                <c:pt idx="82">
                  <c:v>1369.6703296703297</c:v>
                </c:pt>
                <c:pt idx="83">
                  <c:v>1386.3736263736264</c:v>
                </c:pt>
                <c:pt idx="84">
                  <c:v>1403.0769230769231</c:v>
                </c:pt>
                <c:pt idx="85">
                  <c:v>1419.7802197802198</c:v>
                </c:pt>
                <c:pt idx="86">
                  <c:v>1436.4835164835165</c:v>
                </c:pt>
                <c:pt idx="87">
                  <c:v>1453.1868131868132</c:v>
                </c:pt>
                <c:pt idx="88">
                  <c:v>1469.8901098901099</c:v>
                </c:pt>
                <c:pt idx="89">
                  <c:v>1486.5934065934066</c:v>
                </c:pt>
                <c:pt idx="90">
                  <c:v>1503.2967032967033</c:v>
                </c:pt>
                <c:pt idx="91">
                  <c:v>1520</c:v>
                </c:pt>
                <c:pt idx="92">
                  <c:v>1536.7032967032967</c:v>
                </c:pt>
                <c:pt idx="93">
                  <c:v>1553.4065934065934</c:v>
                </c:pt>
                <c:pt idx="94">
                  <c:v>1570.1098901098901</c:v>
                </c:pt>
                <c:pt idx="95">
                  <c:v>1586.8131868131868</c:v>
                </c:pt>
                <c:pt idx="96">
                  <c:v>1603.5164835164835</c:v>
                </c:pt>
                <c:pt idx="97">
                  <c:v>1620.2197802197802</c:v>
                </c:pt>
                <c:pt idx="98">
                  <c:v>1636.9230769230769</c:v>
                </c:pt>
                <c:pt idx="99">
                  <c:v>1653.6263736263736</c:v>
                </c:pt>
                <c:pt idx="100">
                  <c:v>1670.3296703296703</c:v>
                </c:pt>
                <c:pt idx="101">
                  <c:v>1687.032967032967</c:v>
                </c:pt>
                <c:pt idx="102">
                  <c:v>1703.7362637362637</c:v>
                </c:pt>
                <c:pt idx="103">
                  <c:v>1720.4395604395604</c:v>
                </c:pt>
                <c:pt idx="104">
                  <c:v>1737.1428571428571</c:v>
                </c:pt>
                <c:pt idx="105">
                  <c:v>1753.8461538461538</c:v>
                </c:pt>
                <c:pt idx="106">
                  <c:v>1770.5494505494505</c:v>
                </c:pt>
                <c:pt idx="107">
                  <c:v>1787.2527472527472</c:v>
                </c:pt>
                <c:pt idx="108">
                  <c:v>1803.9560439560439</c:v>
                </c:pt>
                <c:pt idx="109">
                  <c:v>1820.6593406593406</c:v>
                </c:pt>
                <c:pt idx="110">
                  <c:v>1837.3626373626373</c:v>
                </c:pt>
                <c:pt idx="111">
                  <c:v>1854.065934065934</c:v>
                </c:pt>
                <c:pt idx="112">
                  <c:v>1870.7692307692307</c:v>
                </c:pt>
                <c:pt idx="113">
                  <c:v>1887.4725274725274</c:v>
                </c:pt>
                <c:pt idx="114">
                  <c:v>1904.1758241758241</c:v>
                </c:pt>
                <c:pt idx="115">
                  <c:v>1920.8791208791208</c:v>
                </c:pt>
                <c:pt idx="116">
                  <c:v>1937.5824175824175</c:v>
                </c:pt>
                <c:pt idx="117">
                  <c:v>1954.2857142857142</c:v>
                </c:pt>
                <c:pt idx="118">
                  <c:v>1970.9890109890109</c:v>
                </c:pt>
                <c:pt idx="119">
                  <c:v>1987.6923076923076</c:v>
                </c:pt>
                <c:pt idx="120">
                  <c:v>2004.3956043956043</c:v>
                </c:pt>
                <c:pt idx="121">
                  <c:v>2021.098901098901</c:v>
                </c:pt>
                <c:pt idx="122">
                  <c:v>2037.8021978021977</c:v>
                </c:pt>
                <c:pt idx="123">
                  <c:v>2054.5054945054944</c:v>
                </c:pt>
                <c:pt idx="124">
                  <c:v>2071.2087912087914</c:v>
                </c:pt>
                <c:pt idx="125">
                  <c:v>2087.9120879120883</c:v>
                </c:pt>
                <c:pt idx="126">
                  <c:v>2104.6153846153852</c:v>
                </c:pt>
                <c:pt idx="127">
                  <c:v>2121.3186813186821</c:v>
                </c:pt>
                <c:pt idx="128">
                  <c:v>2138.0219780219791</c:v>
                </c:pt>
                <c:pt idx="129">
                  <c:v>2154.725274725276</c:v>
                </c:pt>
                <c:pt idx="130">
                  <c:v>2171.4285714285729</c:v>
                </c:pt>
                <c:pt idx="131">
                  <c:v>2188.1318681318699</c:v>
                </c:pt>
                <c:pt idx="132">
                  <c:v>2204.8351648351668</c:v>
                </c:pt>
                <c:pt idx="133">
                  <c:v>2221.5384615384637</c:v>
                </c:pt>
                <c:pt idx="134">
                  <c:v>2238.2417582417606</c:v>
                </c:pt>
                <c:pt idx="135">
                  <c:v>2254.9450549450576</c:v>
                </c:pt>
                <c:pt idx="136">
                  <c:v>2271.6483516483545</c:v>
                </c:pt>
                <c:pt idx="137">
                  <c:v>2288.3516483516514</c:v>
                </c:pt>
                <c:pt idx="138">
                  <c:v>2305.0549450549483</c:v>
                </c:pt>
                <c:pt idx="139">
                  <c:v>2321.7582417582453</c:v>
                </c:pt>
                <c:pt idx="140">
                  <c:v>2338.4615384615422</c:v>
                </c:pt>
                <c:pt idx="141">
                  <c:v>2355.1648351648391</c:v>
                </c:pt>
                <c:pt idx="142">
                  <c:v>2371.8681318681361</c:v>
                </c:pt>
                <c:pt idx="143">
                  <c:v>2388.571428571433</c:v>
                </c:pt>
                <c:pt idx="144">
                  <c:v>2405.2747252747299</c:v>
                </c:pt>
                <c:pt idx="145">
                  <c:v>2421.9780219780268</c:v>
                </c:pt>
                <c:pt idx="146">
                  <c:v>2438.6813186813238</c:v>
                </c:pt>
                <c:pt idx="147">
                  <c:v>2455.3846153846207</c:v>
                </c:pt>
                <c:pt idx="148">
                  <c:v>2472.0879120879176</c:v>
                </c:pt>
                <c:pt idx="149">
                  <c:v>2488.7912087912146</c:v>
                </c:pt>
                <c:pt idx="150">
                  <c:v>2505.4945054945115</c:v>
                </c:pt>
                <c:pt idx="151">
                  <c:v>2522.1978021978084</c:v>
                </c:pt>
                <c:pt idx="152">
                  <c:v>2538.9010989011053</c:v>
                </c:pt>
                <c:pt idx="153">
                  <c:v>2555.6043956044023</c:v>
                </c:pt>
                <c:pt idx="154">
                  <c:v>2572.3076923076992</c:v>
                </c:pt>
                <c:pt idx="155">
                  <c:v>2589.0109890109961</c:v>
                </c:pt>
                <c:pt idx="156">
                  <c:v>2605.7142857142931</c:v>
                </c:pt>
                <c:pt idx="157">
                  <c:v>2622.41758241759</c:v>
                </c:pt>
                <c:pt idx="158">
                  <c:v>2639.1208791208869</c:v>
                </c:pt>
                <c:pt idx="159">
                  <c:v>2655.8241758241838</c:v>
                </c:pt>
                <c:pt idx="160">
                  <c:v>2672.5274725274808</c:v>
                </c:pt>
                <c:pt idx="161">
                  <c:v>2689.2307692307777</c:v>
                </c:pt>
                <c:pt idx="162">
                  <c:v>2705.9340659340746</c:v>
                </c:pt>
                <c:pt idx="163">
                  <c:v>2722.6373626373716</c:v>
                </c:pt>
                <c:pt idx="164">
                  <c:v>2739.3406593406685</c:v>
                </c:pt>
                <c:pt idx="165">
                  <c:v>2756.0439560439654</c:v>
                </c:pt>
                <c:pt idx="166">
                  <c:v>2772.7472527472623</c:v>
                </c:pt>
                <c:pt idx="167">
                  <c:v>2789.4505494505593</c:v>
                </c:pt>
                <c:pt idx="168">
                  <c:v>2806.1538461538562</c:v>
                </c:pt>
                <c:pt idx="169">
                  <c:v>2822.8571428571531</c:v>
                </c:pt>
                <c:pt idx="170">
                  <c:v>2839.56043956045</c:v>
                </c:pt>
                <c:pt idx="171">
                  <c:v>2856.263736263747</c:v>
                </c:pt>
                <c:pt idx="172">
                  <c:v>2872.9670329670439</c:v>
                </c:pt>
                <c:pt idx="173">
                  <c:v>2889.6703296703408</c:v>
                </c:pt>
                <c:pt idx="174">
                  <c:v>2906.3736263736378</c:v>
                </c:pt>
                <c:pt idx="175">
                  <c:v>2923.0769230769347</c:v>
                </c:pt>
                <c:pt idx="176">
                  <c:v>2939.7802197802316</c:v>
                </c:pt>
                <c:pt idx="177">
                  <c:v>2956.4835164835285</c:v>
                </c:pt>
                <c:pt idx="178">
                  <c:v>2973.1868131868255</c:v>
                </c:pt>
                <c:pt idx="179">
                  <c:v>2989.8901098901224</c:v>
                </c:pt>
                <c:pt idx="180">
                  <c:v>3006.5934065934193</c:v>
                </c:pt>
                <c:pt idx="181">
                  <c:v>3023.2967032967163</c:v>
                </c:pt>
                <c:pt idx="182">
                  <c:v>3040.0000000000132</c:v>
                </c:pt>
                <c:pt idx="183">
                  <c:v>3056.7032967033101</c:v>
                </c:pt>
                <c:pt idx="184">
                  <c:v>3073.406593406607</c:v>
                </c:pt>
                <c:pt idx="185">
                  <c:v>3090.109890109904</c:v>
                </c:pt>
                <c:pt idx="186">
                  <c:v>3106.8131868132009</c:v>
                </c:pt>
                <c:pt idx="187">
                  <c:v>3123.5164835164978</c:v>
                </c:pt>
                <c:pt idx="188">
                  <c:v>3140.2197802197948</c:v>
                </c:pt>
                <c:pt idx="189">
                  <c:v>3156.9230769230917</c:v>
                </c:pt>
                <c:pt idx="190">
                  <c:v>3173.6263736263886</c:v>
                </c:pt>
                <c:pt idx="191">
                  <c:v>3190.3296703296855</c:v>
                </c:pt>
                <c:pt idx="192">
                  <c:v>3207.0329670329825</c:v>
                </c:pt>
                <c:pt idx="193">
                  <c:v>3223.7362637362794</c:v>
                </c:pt>
                <c:pt idx="194">
                  <c:v>3240.4395604395763</c:v>
                </c:pt>
                <c:pt idx="195">
                  <c:v>3257.1428571428733</c:v>
                </c:pt>
                <c:pt idx="196">
                  <c:v>3273.8461538461702</c:v>
                </c:pt>
                <c:pt idx="197">
                  <c:v>3290.5494505494671</c:v>
                </c:pt>
                <c:pt idx="198">
                  <c:v>3307.252747252764</c:v>
                </c:pt>
                <c:pt idx="199">
                  <c:v>3323.956043956061</c:v>
                </c:pt>
                <c:pt idx="200">
                  <c:v>3340.6593406593579</c:v>
                </c:pt>
                <c:pt idx="201">
                  <c:v>3357.3626373626548</c:v>
                </c:pt>
                <c:pt idx="202">
                  <c:v>3374.0659340659518</c:v>
                </c:pt>
                <c:pt idx="203">
                  <c:v>3390.7692307692487</c:v>
                </c:pt>
                <c:pt idx="204">
                  <c:v>3407.4725274725456</c:v>
                </c:pt>
                <c:pt idx="205">
                  <c:v>3424.1758241758425</c:v>
                </c:pt>
                <c:pt idx="206">
                  <c:v>3440.8791208791395</c:v>
                </c:pt>
                <c:pt idx="207">
                  <c:v>3457.5824175824364</c:v>
                </c:pt>
                <c:pt idx="208">
                  <c:v>3474.2857142857333</c:v>
                </c:pt>
                <c:pt idx="209">
                  <c:v>3490.9890109890302</c:v>
                </c:pt>
                <c:pt idx="210">
                  <c:v>3507.6923076923272</c:v>
                </c:pt>
                <c:pt idx="211">
                  <c:v>3524.3956043956241</c:v>
                </c:pt>
                <c:pt idx="212">
                  <c:v>3541.098901098921</c:v>
                </c:pt>
                <c:pt idx="213">
                  <c:v>3557.802197802218</c:v>
                </c:pt>
                <c:pt idx="214">
                  <c:v>3574.5054945055149</c:v>
                </c:pt>
                <c:pt idx="215">
                  <c:v>3591.2087912088118</c:v>
                </c:pt>
                <c:pt idx="216">
                  <c:v>3607.9120879121087</c:v>
                </c:pt>
                <c:pt idx="217">
                  <c:v>3624.6153846154057</c:v>
                </c:pt>
                <c:pt idx="218">
                  <c:v>3641.3186813187026</c:v>
                </c:pt>
                <c:pt idx="219">
                  <c:v>3658.0219780219995</c:v>
                </c:pt>
                <c:pt idx="220">
                  <c:v>3674.7252747252965</c:v>
                </c:pt>
                <c:pt idx="221">
                  <c:v>3691.4285714285934</c:v>
                </c:pt>
                <c:pt idx="222">
                  <c:v>3708.1318681318903</c:v>
                </c:pt>
                <c:pt idx="223">
                  <c:v>3724.8351648351872</c:v>
                </c:pt>
                <c:pt idx="224">
                  <c:v>3741.5384615384842</c:v>
                </c:pt>
                <c:pt idx="225">
                  <c:v>3758.2417582417811</c:v>
                </c:pt>
                <c:pt idx="226">
                  <c:v>3774.945054945078</c:v>
                </c:pt>
                <c:pt idx="227">
                  <c:v>3791.648351648375</c:v>
                </c:pt>
                <c:pt idx="228">
                  <c:v>3808.3516483516719</c:v>
                </c:pt>
                <c:pt idx="229">
                  <c:v>3825.0549450549688</c:v>
                </c:pt>
                <c:pt idx="230">
                  <c:v>3841.7582417582657</c:v>
                </c:pt>
                <c:pt idx="231">
                  <c:v>3858.4615384615627</c:v>
                </c:pt>
                <c:pt idx="232">
                  <c:v>3875.1648351648596</c:v>
                </c:pt>
                <c:pt idx="233">
                  <c:v>3891.8681318681565</c:v>
                </c:pt>
                <c:pt idx="234">
                  <c:v>3908.5714285714535</c:v>
                </c:pt>
                <c:pt idx="235">
                  <c:v>3925.2747252747504</c:v>
                </c:pt>
                <c:pt idx="236">
                  <c:v>3941.9780219780473</c:v>
                </c:pt>
                <c:pt idx="237">
                  <c:v>3958.6813186813442</c:v>
                </c:pt>
                <c:pt idx="238">
                  <c:v>3975.3846153846412</c:v>
                </c:pt>
                <c:pt idx="239">
                  <c:v>3992.0879120879381</c:v>
                </c:pt>
                <c:pt idx="240">
                  <c:v>4008.791208791235</c:v>
                </c:pt>
                <c:pt idx="241">
                  <c:v>4025.4945054945319</c:v>
                </c:pt>
                <c:pt idx="242">
                  <c:v>4042.1978021978289</c:v>
                </c:pt>
                <c:pt idx="243">
                  <c:v>4058.9010989011258</c:v>
                </c:pt>
                <c:pt idx="244">
                  <c:v>4075.6043956044227</c:v>
                </c:pt>
                <c:pt idx="245">
                  <c:v>4092.3076923077197</c:v>
                </c:pt>
                <c:pt idx="246">
                  <c:v>4109.0109890110161</c:v>
                </c:pt>
                <c:pt idx="247">
                  <c:v>4125.7142857143126</c:v>
                </c:pt>
                <c:pt idx="248">
                  <c:v>4142.4175824176091</c:v>
                </c:pt>
                <c:pt idx="249">
                  <c:v>4159.1208791209056</c:v>
                </c:pt>
                <c:pt idx="250">
                  <c:v>4175.824175824202</c:v>
                </c:pt>
                <c:pt idx="251">
                  <c:v>4192.5274725274985</c:v>
                </c:pt>
                <c:pt idx="252">
                  <c:v>4209.230769230795</c:v>
                </c:pt>
                <c:pt idx="253">
                  <c:v>4225.9340659340914</c:v>
                </c:pt>
                <c:pt idx="254">
                  <c:v>4242.6373626373879</c:v>
                </c:pt>
                <c:pt idx="255">
                  <c:v>4259.3406593406844</c:v>
                </c:pt>
                <c:pt idx="256">
                  <c:v>4276.0439560439809</c:v>
                </c:pt>
                <c:pt idx="257">
                  <c:v>4292.7472527472773</c:v>
                </c:pt>
                <c:pt idx="258">
                  <c:v>4309.4505494505738</c:v>
                </c:pt>
                <c:pt idx="259">
                  <c:v>4326.1538461538703</c:v>
                </c:pt>
                <c:pt idx="260">
                  <c:v>4342.8571428571668</c:v>
                </c:pt>
                <c:pt idx="261">
                  <c:v>4359.5604395604632</c:v>
                </c:pt>
                <c:pt idx="262">
                  <c:v>4376.2637362637597</c:v>
                </c:pt>
                <c:pt idx="263">
                  <c:v>4392.9670329670562</c:v>
                </c:pt>
                <c:pt idx="264">
                  <c:v>4409.6703296703527</c:v>
                </c:pt>
                <c:pt idx="265">
                  <c:v>4426.3736263736491</c:v>
                </c:pt>
                <c:pt idx="266">
                  <c:v>4443.0769230769456</c:v>
                </c:pt>
                <c:pt idx="267">
                  <c:v>4459.7802197802421</c:v>
                </c:pt>
                <c:pt idx="268">
                  <c:v>4476.4835164835386</c:v>
                </c:pt>
                <c:pt idx="269">
                  <c:v>4493.186813186835</c:v>
                </c:pt>
                <c:pt idx="270">
                  <c:v>4509.8901098901315</c:v>
                </c:pt>
                <c:pt idx="271">
                  <c:v>4526.593406593428</c:v>
                </c:pt>
                <c:pt idx="272">
                  <c:v>4543.2967032967244</c:v>
                </c:pt>
                <c:pt idx="273">
                  <c:v>4560.0000000000209</c:v>
                </c:pt>
                <c:pt idx="274">
                  <c:v>4576.7032967033174</c:v>
                </c:pt>
                <c:pt idx="275">
                  <c:v>4593.4065934066139</c:v>
                </c:pt>
                <c:pt idx="276">
                  <c:v>4610.1098901099103</c:v>
                </c:pt>
                <c:pt idx="277">
                  <c:v>4626.8131868132068</c:v>
                </c:pt>
                <c:pt idx="278">
                  <c:v>4643.5164835165033</c:v>
                </c:pt>
                <c:pt idx="279">
                  <c:v>4660.2197802197998</c:v>
                </c:pt>
                <c:pt idx="280">
                  <c:v>4676.9230769230962</c:v>
                </c:pt>
                <c:pt idx="281">
                  <c:v>4693.6263736263927</c:v>
                </c:pt>
                <c:pt idx="282">
                  <c:v>4710.3296703296892</c:v>
                </c:pt>
                <c:pt idx="283">
                  <c:v>4727.0329670329857</c:v>
                </c:pt>
                <c:pt idx="284">
                  <c:v>4743.7362637362821</c:v>
                </c:pt>
                <c:pt idx="285">
                  <c:v>4760.4395604395786</c:v>
                </c:pt>
                <c:pt idx="286">
                  <c:v>4777.1428571428751</c:v>
                </c:pt>
                <c:pt idx="287">
                  <c:v>4793.8461538461715</c:v>
                </c:pt>
                <c:pt idx="288">
                  <c:v>4810.549450549468</c:v>
                </c:pt>
                <c:pt idx="289">
                  <c:v>4827.2527472527645</c:v>
                </c:pt>
                <c:pt idx="290">
                  <c:v>4843.956043956061</c:v>
                </c:pt>
                <c:pt idx="291">
                  <c:v>4860.6593406593574</c:v>
                </c:pt>
                <c:pt idx="292">
                  <c:v>4877.3626373626539</c:v>
                </c:pt>
                <c:pt idx="293">
                  <c:v>4894.0659340659504</c:v>
                </c:pt>
                <c:pt idx="294">
                  <c:v>4910.7692307692469</c:v>
                </c:pt>
                <c:pt idx="295">
                  <c:v>4927.4725274725433</c:v>
                </c:pt>
                <c:pt idx="296">
                  <c:v>4944.1758241758398</c:v>
                </c:pt>
                <c:pt idx="297">
                  <c:v>4960.8791208791363</c:v>
                </c:pt>
                <c:pt idx="298">
                  <c:v>4977.5824175824328</c:v>
                </c:pt>
                <c:pt idx="299">
                  <c:v>4994.2857142857292</c:v>
                </c:pt>
                <c:pt idx="300">
                  <c:v>5010.9890109890257</c:v>
                </c:pt>
                <c:pt idx="301">
                  <c:v>5027.6923076923222</c:v>
                </c:pt>
                <c:pt idx="302">
                  <c:v>5044.3956043956186</c:v>
                </c:pt>
                <c:pt idx="303">
                  <c:v>5061.0989010989151</c:v>
                </c:pt>
                <c:pt idx="304">
                  <c:v>5077.8021978022116</c:v>
                </c:pt>
                <c:pt idx="305">
                  <c:v>5094.5054945055081</c:v>
                </c:pt>
                <c:pt idx="306">
                  <c:v>5111.2087912088045</c:v>
                </c:pt>
                <c:pt idx="307">
                  <c:v>5127.912087912101</c:v>
                </c:pt>
                <c:pt idx="308">
                  <c:v>5144.6153846153975</c:v>
                </c:pt>
                <c:pt idx="309">
                  <c:v>5161.318681318694</c:v>
                </c:pt>
                <c:pt idx="310">
                  <c:v>5178.0219780219904</c:v>
                </c:pt>
                <c:pt idx="311">
                  <c:v>5194.7252747252869</c:v>
                </c:pt>
                <c:pt idx="312">
                  <c:v>5211.4285714285834</c:v>
                </c:pt>
                <c:pt idx="313">
                  <c:v>5228.1318681318799</c:v>
                </c:pt>
                <c:pt idx="314">
                  <c:v>5244.8351648351763</c:v>
                </c:pt>
                <c:pt idx="315">
                  <c:v>5261.5384615384728</c:v>
                </c:pt>
                <c:pt idx="316">
                  <c:v>5278.2417582417693</c:v>
                </c:pt>
                <c:pt idx="317">
                  <c:v>5294.9450549450657</c:v>
                </c:pt>
                <c:pt idx="318">
                  <c:v>5311.6483516483622</c:v>
                </c:pt>
                <c:pt idx="319">
                  <c:v>5328.3516483516587</c:v>
                </c:pt>
                <c:pt idx="320">
                  <c:v>5345.0549450549552</c:v>
                </c:pt>
                <c:pt idx="321">
                  <c:v>5361.7582417582516</c:v>
                </c:pt>
                <c:pt idx="322">
                  <c:v>5378.4615384615481</c:v>
                </c:pt>
                <c:pt idx="323">
                  <c:v>5395.1648351648446</c:v>
                </c:pt>
                <c:pt idx="324">
                  <c:v>5411.8681318681411</c:v>
                </c:pt>
                <c:pt idx="325">
                  <c:v>5428.5714285714375</c:v>
                </c:pt>
                <c:pt idx="326">
                  <c:v>5445.274725274734</c:v>
                </c:pt>
                <c:pt idx="327">
                  <c:v>5461.9780219780305</c:v>
                </c:pt>
                <c:pt idx="328">
                  <c:v>5478.681318681327</c:v>
                </c:pt>
                <c:pt idx="329">
                  <c:v>5495.3846153846234</c:v>
                </c:pt>
                <c:pt idx="330">
                  <c:v>5512.0879120879199</c:v>
                </c:pt>
                <c:pt idx="331">
                  <c:v>5528.7912087912164</c:v>
                </c:pt>
                <c:pt idx="332">
                  <c:v>5545.4945054945129</c:v>
                </c:pt>
                <c:pt idx="333">
                  <c:v>5562.1978021978093</c:v>
                </c:pt>
                <c:pt idx="334">
                  <c:v>5578.9010989011058</c:v>
                </c:pt>
                <c:pt idx="335">
                  <c:v>5595.6043956044023</c:v>
                </c:pt>
                <c:pt idx="336">
                  <c:v>5612.3076923076987</c:v>
                </c:pt>
                <c:pt idx="337">
                  <c:v>5629.0109890109952</c:v>
                </c:pt>
                <c:pt idx="338">
                  <c:v>5645.7142857142917</c:v>
                </c:pt>
                <c:pt idx="339">
                  <c:v>5662.4175824175882</c:v>
                </c:pt>
                <c:pt idx="340">
                  <c:v>5679.1208791208846</c:v>
                </c:pt>
                <c:pt idx="341">
                  <c:v>5695.8241758241811</c:v>
                </c:pt>
                <c:pt idx="342">
                  <c:v>5712.5274725274776</c:v>
                </c:pt>
                <c:pt idx="343">
                  <c:v>5729.2307692307741</c:v>
                </c:pt>
                <c:pt idx="344">
                  <c:v>5745.9340659340705</c:v>
                </c:pt>
                <c:pt idx="345">
                  <c:v>5762.637362637367</c:v>
                </c:pt>
                <c:pt idx="346">
                  <c:v>5779.3406593406635</c:v>
                </c:pt>
                <c:pt idx="347">
                  <c:v>5796.04395604396</c:v>
                </c:pt>
                <c:pt idx="348">
                  <c:v>5812.7472527472564</c:v>
                </c:pt>
                <c:pt idx="349">
                  <c:v>5829.4505494505529</c:v>
                </c:pt>
                <c:pt idx="350">
                  <c:v>5846.1538461538494</c:v>
                </c:pt>
                <c:pt idx="351">
                  <c:v>5862.8571428571458</c:v>
                </c:pt>
                <c:pt idx="352">
                  <c:v>5879.5604395604423</c:v>
                </c:pt>
                <c:pt idx="353">
                  <c:v>5896.2637362637388</c:v>
                </c:pt>
                <c:pt idx="354">
                  <c:v>5912.9670329670353</c:v>
                </c:pt>
                <c:pt idx="355">
                  <c:v>5929.6703296703317</c:v>
                </c:pt>
                <c:pt idx="356">
                  <c:v>5946.3736263736282</c:v>
                </c:pt>
                <c:pt idx="357">
                  <c:v>5963.0769230769247</c:v>
                </c:pt>
                <c:pt idx="358">
                  <c:v>5979.7802197802212</c:v>
                </c:pt>
                <c:pt idx="359">
                  <c:v>5996.4835164835176</c:v>
                </c:pt>
                <c:pt idx="360">
                  <c:v>6013.1868131868141</c:v>
                </c:pt>
                <c:pt idx="361">
                  <c:v>6029.8901098901106</c:v>
                </c:pt>
                <c:pt idx="362">
                  <c:v>6046.5934065934071</c:v>
                </c:pt>
                <c:pt idx="363">
                  <c:v>6063.2967032967035</c:v>
                </c:pt>
              </c:numCache>
            </c:numRef>
          </c:xVal>
          <c:yVal>
            <c:numRef>
              <c:f>'Statistical Analysis'!$F$2:$F$365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3.4864365031340918E-4</c:v>
                </c:pt>
                <c:pt idx="2">
                  <c:v>3.5220392864937961E-4</c:v>
                </c:pt>
                <c:pt idx="3">
                  <c:v>3.5569286406291823E-4</c:v>
                </c:pt>
                <c:pt idx="4">
                  <c:v>3.5910762718815466E-4</c:v>
                </c:pt>
                <c:pt idx="5">
                  <c:v>3.6244542874747408E-4</c:v>
                </c:pt>
                <c:pt idx="6">
                  <c:v>3.6570352332948906E-4</c:v>
                </c:pt>
                <c:pt idx="7">
                  <c:v>3.6887921313600328E-4</c:v>
                </c:pt>
                <c:pt idx="8">
                  <c:v>3.7196985169084441E-4</c:v>
                </c:pt>
                <c:pt idx="9">
                  <c:v>3.7497284750345755E-4</c:v>
                </c:pt>
                <c:pt idx="10">
                  <c:v>3.7788566768018534E-4</c:v>
                </c:pt>
                <c:pt idx="11">
                  <c:v>3.8070584147621212E-4</c:v>
                </c:pt>
                <c:pt idx="12">
                  <c:v>3.8343096378121606E-4</c:v>
                </c:pt>
                <c:pt idx="13">
                  <c:v>3.8605869853186185E-4</c:v>
                </c:pt>
                <c:pt idx="14">
                  <c:v>3.8858678204436688E-4</c:v>
                </c:pt>
                <c:pt idx="15">
                  <c:v>3.9101302626049731E-4</c:v>
                </c:pt>
                <c:pt idx="16">
                  <c:v>3.9333532190048443E-4</c:v>
                </c:pt>
                <c:pt idx="17">
                  <c:v>3.9555164151651028E-4</c:v>
                </c:pt>
                <c:pt idx="18">
                  <c:v>3.9766004244057746E-4</c:v>
                </c:pt>
                <c:pt idx="19">
                  <c:v>3.9965866962076926E-4</c:v>
                </c:pt>
                <c:pt idx="20">
                  <c:v>4.0154575834010437E-4</c:v>
                </c:pt>
                <c:pt idx="21">
                  <c:v>4.0331963681241261E-4</c:v>
                </c:pt>
                <c:pt idx="22">
                  <c:v>4.049787286498861E-4</c:v>
                </c:pt>
                <c:pt idx="23">
                  <c:v>4.0652155519720995E-4</c:v>
                </c:pt>
                <c:pt idx="24">
                  <c:v>4.0794673772743498E-4</c:v>
                </c:pt>
                <c:pt idx="25">
                  <c:v>4.0925299949502806E-4</c:v>
                </c:pt>
                <c:pt idx="26">
                  <c:v>4.1043916764182091E-4</c:v>
                </c:pt>
                <c:pt idx="27">
                  <c:v>4.1150417495187556E-4</c:v>
                </c:pt>
                <c:pt idx="28">
                  <c:v>4.124470614515894E-4</c:v>
                </c:pt>
                <c:pt idx="29">
                  <c:v>4.1326697585168334E-4</c:v>
                </c:pt>
                <c:pt idx="30">
                  <c:v>4.1396317682803994E-4</c:v>
                </c:pt>
                <c:pt idx="31">
                  <c:v>4.145350341386941E-4</c:v>
                </c:pt>
                <c:pt idx="32">
                  <c:v>4.1498202957462009E-4</c:v>
                </c:pt>
                <c:pt idx="33">
                  <c:v>4.1530375774230792E-4</c:v>
                </c:pt>
                <c:pt idx="34">
                  <c:v>4.1549992667647362E-4</c:v>
                </c:pt>
                <c:pt idx="35">
                  <c:v>4.1557035828160732E-4</c:v>
                </c:pt>
                <c:pt idx="36">
                  <c:v>4.1551498860142476E-4</c:v>
                </c:pt>
                <c:pt idx="37">
                  <c:v>4.1533386791565166E-4</c:v>
                </c:pt>
                <c:pt idx="38">
                  <c:v>4.1502716066393495E-4</c:v>
                </c:pt>
                <c:pt idx="39">
                  <c:v>4.1459514519704332E-4</c:v>
                </c:pt>
                <c:pt idx="40">
                  <c:v>4.1403821335588259E-4</c:v>
                </c:pt>
                <c:pt idx="41">
                  <c:v>4.1335686987921941E-4</c:v>
                </c:pt>
                <c:pt idx="42">
                  <c:v>4.1255173164136326E-4</c:v>
                </c:pt>
                <c:pt idx="43">
                  <c:v>4.1162352672142224E-4</c:v>
                </c:pt>
                <c:pt idx="44">
                  <c:v>4.1057309330609485E-4</c:v>
                </c:pt>
                <c:pt idx="45">
                  <c:v>4.0940137842831569E-4</c:v>
                </c:pt>
                <c:pt idx="46">
                  <c:v>4.0810943654440949E-4</c:v>
                </c:pt>
                <c:pt idx="47">
                  <c:v>4.0669842795274723E-4</c:v>
                </c:pt>
                <c:pt idx="48">
                  <c:v>4.0516961705722436E-4</c:v>
                </c:pt>
                <c:pt idx="49">
                  <c:v>4.0352437047919799E-4</c:v>
                </c:pt>
                <c:pt idx="50">
                  <c:v>4.0176415502183026E-4</c:v>
                </c:pt>
                <c:pt idx="51">
                  <c:v>3.9989053549108167E-4</c:v>
                </c:pt>
                <c:pt idx="52">
                  <c:v>3.9790517237788545E-4</c:v>
                </c:pt>
                <c:pt idx="53">
                  <c:v>3.9580981940630778E-4</c:v>
                </c:pt>
                <c:pt idx="54">
                  <c:v>3.9360632095276085E-4</c:v>
                </c:pt>
                <c:pt idx="55">
                  <c:v>3.9129660934158339E-4</c:v>
                </c:pt>
                <c:pt idx="56">
                  <c:v>3.8888270202253733E-4</c:v>
                </c:pt>
                <c:pt idx="57">
                  <c:v>3.8636669863598952E-4</c:v>
                </c:pt>
                <c:pt idx="58">
                  <c:v>3.8375077797175009E-4</c:v>
                </c:pt>
                <c:pt idx="59">
                  <c:v>3.8103719482772983E-4</c:v>
                </c:pt>
                <c:pt idx="60">
                  <c:v>3.7822827677474932E-4</c:v>
                </c:pt>
                <c:pt idx="61">
                  <c:v>3.7532642083399026E-4</c:v>
                </c:pt>
                <c:pt idx="62">
                  <c:v>3.7233409007371931E-4</c:v>
                </c:pt>
                <c:pt idx="63">
                  <c:v>3.6925381013203502E-4</c:v>
                </c:pt>
                <c:pt idx="64">
                  <c:v>3.6608816567249681E-4</c:v>
                </c:pt>
                <c:pt idx="65">
                  <c:v>3.6283979677958025E-4</c:v>
                </c:pt>
                <c:pt idx="66">
                  <c:v>3.5951139530097584E-4</c:v>
                </c:pt>
                <c:pt idx="67">
                  <c:v>3.561057011437983E-4</c:v>
                </c:pt>
                <c:pt idx="68">
                  <c:v>3.5262549853181399E-4</c:v>
                </c:pt>
                <c:pt idx="69">
                  <c:v>3.4907361223080591E-4</c:v>
                </c:pt>
                <c:pt idx="70">
                  <c:v>3.4545290374920188E-4</c:v>
                </c:pt>
                <c:pt idx="71">
                  <c:v>3.4176626752107259E-4</c:v>
                </c:pt>
                <c:pt idx="72">
                  <c:v>3.3801662707857246E-4</c:v>
                </c:pt>
                <c:pt idx="73">
                  <c:v>3.3420693122084819E-4</c:v>
                </c:pt>
                <c:pt idx="74">
                  <c:v>3.3034015018637108E-4</c:v>
                </c:pt>
                <c:pt idx="75">
                  <c:v>3.264192718355688E-4</c:v>
                </c:pt>
                <c:pt idx="76">
                  <c:v>3.2244729785053299E-4</c:v>
                </c:pt>
                <c:pt idx="77">
                  <c:v>3.1842723995846519E-4</c:v>
                </c:pt>
                <c:pt idx="78">
                  <c:v>3.1436211618539794E-4</c:v>
                </c:pt>
                <c:pt idx="79">
                  <c:v>3.102549471465818E-4</c:v>
                </c:pt>
                <c:pt idx="80">
                  <c:v>3.0610875237977781E-4</c:v>
                </c:pt>
                <c:pt idx="81">
                  <c:v>3.0192654672752094E-4</c:v>
                </c:pt>
                <c:pt idx="82">
                  <c:v>2.9771133677424281E-4</c:v>
                </c:pt>
                <c:pt idx="83">
                  <c:v>2.9346611734394639E-4</c:v>
                </c:pt>
                <c:pt idx="84">
                  <c:v>2.8919386806392151E-4</c:v>
                </c:pt>
                <c:pt idx="85">
                  <c:v>2.8489754999977651E-4</c:v>
                </c:pt>
                <c:pt idx="86">
                  <c:v>2.8058010236683392E-4</c:v>
                </c:pt>
                <c:pt idx="87">
                  <c:v>2.762444393227091E-4</c:v>
                </c:pt>
                <c:pt idx="88">
                  <c:v>2.7189344684564517E-4</c:v>
                </c:pt>
                <c:pt idx="89">
                  <c:v>2.6752997970293078E-4</c:v>
                </c:pt>
                <c:pt idx="90">
                  <c:v>2.6315685851347116E-4</c:v>
                </c:pt>
                <c:pt idx="91">
                  <c:v>2.5877686690832215E-4</c:v>
                </c:pt>
                <c:pt idx="92">
                  <c:v>2.5439274879272865E-4</c:v>
                </c:pt>
                <c:pt idx="93">
                  <c:v>2.5000720571294088E-4</c:v>
                </c:pt>
                <c:pt idx="94">
                  <c:v>2.4562289433080535E-4</c:v>
                </c:pt>
                <c:pt idx="95">
                  <c:v>2.4124242400885252E-4</c:v>
                </c:pt>
                <c:pt idx="96">
                  <c:v>2.3686835450832335E-4</c:v>
                </c:pt>
                <c:pt idx="97">
                  <c:v>2.3250319380229778E-4</c:v>
                </c:pt>
                <c:pt idx="98">
                  <c:v>2.2814939600580806E-4</c:v>
                </c:pt>
                <c:pt idx="99">
                  <c:v>2.2380935942454254E-4</c:v>
                </c:pt>
                <c:pt idx="100">
                  <c:v>2.1948542472346067E-4</c:v>
                </c:pt>
                <c:pt idx="101">
                  <c:v>2.1517987321637472E-4</c:v>
                </c:pt>
                <c:pt idx="102">
                  <c:v>2.1089492527726802E-4</c:v>
                </c:pt>
                <c:pt idx="103">
                  <c:v>2.0663273887385882E-4</c:v>
                </c:pt>
                <c:pt idx="104">
                  <c:v>2.023954082236462E-4</c:v>
                </c:pt>
                <c:pt idx="105">
                  <c:v>1.9818496257241808E-4</c:v>
                </c:pt>
                <c:pt idx="106">
                  <c:v>1.9400336509493906E-4</c:v>
                </c:pt>
                <c:pt idx="107">
                  <c:v>1.8985251191729201E-4</c:v>
                </c:pt>
                <c:pt idx="108">
                  <c:v>1.8573423126009642E-4</c:v>
                </c:pt>
                <c:pt idx="109">
                  <c:v>1.816502827015968E-4</c:v>
                </c:pt>
                <c:pt idx="110">
                  <c:v>1.7760235655937546E-4</c:v>
                </c:pt>
                <c:pt idx="111">
                  <c:v>1.7359207338923311E-4</c:v>
                </c:pt>
                <c:pt idx="112">
                  <c:v>1.6962098359955577E-4</c:v>
                </c:pt>
                <c:pt idx="113">
                  <c:v>1.6569056717929205E-4</c:v>
                </c:pt>
                <c:pt idx="114">
                  <c:v>1.6180223353746002E-4</c:v>
                </c:pt>
                <c:pt idx="115">
                  <c:v>1.579573214519248E-4</c:v>
                </c:pt>
                <c:pt idx="116">
                  <c:v>1.541570991250033E-4</c:v>
                </c:pt>
                <c:pt idx="117">
                  <c:v>1.5040276434329333E-4</c:v>
                </c:pt>
                <c:pt idx="118">
                  <c:v>1.4669544473896057E-4</c:v>
                </c:pt>
                <c:pt idx="119">
                  <c:v>1.4303619814957797E-4</c:v>
                </c:pt>
                <c:pt idx="120">
                  <c:v>1.3942601307346763E-4</c:v>
                </c:pt>
                <c:pt idx="121">
                  <c:v>1.3586580921737991E-4</c:v>
                </c:pt>
                <c:pt idx="122">
                  <c:v>1.323564381332206E-4</c:v>
                </c:pt>
                <c:pt idx="123">
                  <c:v>1.2889868394044002E-4</c:v>
                </c:pt>
                <c:pt idx="124">
                  <c:v>1.2549326413060016E-4</c:v>
                </c:pt>
                <c:pt idx="125">
                  <c:v>1.2214083045055803E-4</c:v>
                </c:pt>
                <c:pt idx="126">
                  <c:v>1.1884196986062567E-4</c:v>
                </c:pt>
                <c:pt idx="127">
                  <c:v>1.155972055640124E-4</c:v>
                </c:pt>
                <c:pt idx="128">
                  <c:v>1.1240699810379984E-4</c:v>
                </c:pt>
                <c:pt idx="129">
                  <c:v>1.0927174652366078E-4</c:v>
                </c:pt>
                <c:pt idx="130">
                  <c:v>1.0619178958850387E-4</c:v>
                </c:pt>
                <c:pt idx="131">
                  <c:v>1.031674070612039E-4</c:v>
                </c:pt>
                <c:pt idx="132">
                  <c:v>1.0019882103156823E-4</c:v>
                </c:pt>
                <c:pt idx="133">
                  <c:v>9.7286197293687914E-5</c:v>
                </c:pt>
                <c:pt idx="134">
                  <c:v>9.4429646767830861E-5</c:v>
                </c:pt>
                <c:pt idx="135">
                  <c:v>9.1629226963049916E-5</c:v>
                </c:pt>
                <c:pt idx="136">
                  <c:v>8.8884943476706671E-5</c:v>
                </c:pt>
                <c:pt idx="137">
                  <c:v>8.6196751527143535E-5</c:v>
                </c:pt>
                <c:pt idx="138">
                  <c:v>8.3564557515780017E-5</c:v>
                </c:pt>
                <c:pt idx="139">
                  <c:v>8.0988220614958069E-5</c:v>
                </c:pt>
                <c:pt idx="140">
                  <c:v>7.8467554377918035E-5</c:v>
                </c:pt>
                <c:pt idx="141">
                  <c:v>7.6002328367351669E-5</c:v>
                </c:pt>
                <c:pt idx="142">
                  <c:v>7.3592269799047452E-5</c:v>
                </c:pt>
                <c:pt idx="143">
                  <c:v>7.1237065197220882E-5</c:v>
                </c:pt>
                <c:pt idx="144">
                  <c:v>6.8936362058204115E-5</c:v>
                </c:pt>
                <c:pt idx="145">
                  <c:v>6.6689770519257513E-5</c:v>
                </c:pt>
                <c:pt idx="146">
                  <c:v>6.4496865029356942E-5</c:v>
                </c:pt>
                <c:pt idx="147">
                  <c:v>6.2357186018908799E-5</c:v>
                </c:pt>
                <c:pt idx="148">
                  <c:v>6.0270241565445622E-5</c:v>
                </c:pt>
                <c:pt idx="149">
                  <c:v>5.8235509052458749E-5</c:v>
                </c:pt>
                <c:pt idx="150">
                  <c:v>5.6252436818635092E-5</c:v>
                </c:pt>
                <c:pt idx="151">
                  <c:v>5.432044579487364E-5</c:v>
                </c:pt>
                <c:pt idx="152">
                  <c:v>5.2438931126572609E-5</c:v>
                </c:pt>
                <c:pt idx="153">
                  <c:v>5.0607263778792928E-5</c:v>
                </c:pt>
                <c:pt idx="154">
                  <c:v>4.8824792122022345E-5</c:v>
                </c:pt>
                <c:pt idx="155">
                  <c:v>4.709084349638164E-5</c:v>
                </c:pt>
                <c:pt idx="156">
                  <c:v>4.5404725752236243E-5</c:v>
                </c:pt>
                <c:pt idx="157">
                  <c:v>4.3765728765295945E-5</c:v>
                </c:pt>
                <c:pt idx="158">
                  <c:v>4.2173125924405788E-5</c:v>
                </c:pt>
                <c:pt idx="159">
                  <c:v>4.0626175590354391E-5</c:v>
                </c:pt>
                <c:pt idx="160">
                  <c:v>3.9124122524143162E-5</c:v>
                </c:pt>
                <c:pt idx="161">
                  <c:v>3.7666199283282383E-5</c:v>
                </c:pt>
                <c:pt idx="162">
                  <c:v>3.625162758479828E-5</c:v>
                </c:pt>
                <c:pt idx="163">
                  <c:v>3.4879619633751924E-5</c:v>
                </c:pt>
                <c:pt idx="164">
                  <c:v>3.3549379416188423E-5</c:v>
                </c:pt>
                <c:pt idx="165">
                  <c:v>3.2260103955548352E-5</c:v>
                </c:pt>
                <c:pt idx="166">
                  <c:v>3.1010984531685632E-5</c:v>
                </c:pt>
                <c:pt idx="167">
                  <c:v>2.9801207861747689E-5</c:v>
                </c:pt>
                <c:pt idx="168">
                  <c:v>2.8629957242279342E-5</c:v>
                </c:pt>
                <c:pt idx="169">
                  <c:v>2.7496413652018606E-5</c:v>
                </c:pt>
                <c:pt idx="170">
                  <c:v>2.6399756814954665E-5</c:v>
                </c:pt>
                <c:pt idx="171">
                  <c:v>2.5339166223316835E-5</c:v>
                </c:pt>
                <c:pt idx="172">
                  <c:v>2.4313822120260699E-5</c:v>
                </c:pt>
                <c:pt idx="173">
                  <c:v>2.3322906442109494E-5</c:v>
                </c:pt>
                <c:pt idx="174">
                  <c:v>2.2365603720099256E-5</c:v>
                </c:pt>
                <c:pt idx="175">
                  <c:v>2.1441101941662194E-5</c:v>
                </c:pt>
                <c:pt idx="176">
                  <c:v>2.0548593371364671E-5</c:v>
                </c:pt>
                <c:pt idx="177">
                  <c:v>1.9687275331696295E-5</c:v>
                </c:pt>
                <c:pt idx="178">
                  <c:v>1.885635094398066E-5</c:v>
                </c:pt>
                <c:pt idx="179">
                  <c:v>1.8055029829750367E-5</c:v>
                </c:pt>
                <c:pt idx="180">
                  <c:v>1.7282528772996985E-5</c:v>
                </c:pt>
                <c:pt idx="181">
                  <c:v>1.6538072343769193E-5</c:v>
                </c:pt>
                <c:pt idx="182">
                  <c:v>1.5820893483654228E-5</c:v>
                </c:pt>
                <c:pt idx="183">
                  <c:v>1.5130234053732176E-5</c:v>
                </c:pt>
                <c:pt idx="184">
                  <c:v>1.4465345345646477E-5</c:v>
                </c:pt>
                <c:pt idx="185">
                  <c:v>1.3825488556481963E-5</c:v>
                </c:pt>
                <c:pt idx="186">
                  <c:v>1.3209935228186749E-5</c:v>
                </c:pt>
                <c:pt idx="187">
                  <c:v>1.2617967652315616E-5</c:v>
                </c:pt>
                <c:pt idx="188">
                  <c:v>1.2048879240910178E-5</c:v>
                </c:pt>
                <c:pt idx="189">
                  <c:v>1.1501974864364651E-5</c:v>
                </c:pt>
                <c:pt idx="190">
                  <c:v>1.0976571157157129E-5</c:v>
                </c:pt>
                <c:pt idx="191">
                  <c:v>1.0471996792352639E-5</c:v>
                </c:pt>
                <c:pt idx="192">
                  <c:v>9.9875927258082503E-6</c:v>
                </c:pt>
                <c:pt idx="193">
                  <c:v>9.5227124110309291E-6</c:v>
                </c:pt>
                <c:pt idx="194">
                  <c:v>9.0767219856556046E-6</c:v>
                </c:pt>
                <c:pt idx="195">
                  <c:v>8.6490004305255642E-6</c:v>
                </c:pt>
                <c:pt idx="196">
                  <c:v>8.2389397023679446E-6</c:v>
                </c:pt>
                <c:pt idx="197">
                  <c:v>7.8459448410655909E-6</c:v>
                </c:pt>
                <c:pt idx="198">
                  <c:v>7.4694340525322131E-6</c:v>
                </c:pt>
                <c:pt idx="199">
                  <c:v>7.1088387682001493E-6</c:v>
                </c:pt>
                <c:pt idx="200">
                  <c:v>6.763603682131022E-6</c:v>
                </c:pt>
                <c:pt idx="201">
                  <c:v>6.4331867667569842E-6</c:v>
                </c:pt>
                <c:pt idx="202">
                  <c:v>6.1170592682562252E-6</c:v>
                </c:pt>
                <c:pt idx="203">
                  <c:v>5.8147056825599189E-6</c:v>
                </c:pt>
                <c:pt idx="204">
                  <c:v>5.5256237129789453E-6</c:v>
                </c:pt>
                <c:pt idx="205">
                  <c:v>5.2493242104287531E-6</c:v>
                </c:pt>
                <c:pt idx="206">
                  <c:v>4.9853310972180042E-6</c:v>
                </c:pt>
                <c:pt idx="207">
                  <c:v>4.7331812753530558E-6</c:v>
                </c:pt>
                <c:pt idx="208">
                  <c:v>4.4924245202947137E-6</c:v>
                </c:pt>
                <c:pt idx="209">
                  <c:v>4.2626233610867557E-6</c:v>
                </c:pt>
                <c:pt idx="210">
                  <c:v>4.0433529477575598E-6</c:v>
                </c:pt>
                <c:pt idx="211">
                  <c:v>3.8342009068767606E-6</c:v>
                </c:pt>
                <c:pt idx="212">
                  <c:v>3.6347671861281693E-6</c:v>
                </c:pt>
                <c:pt idx="213">
                  <c:v>3.4446638887388911E-6</c:v>
                </c:pt>
                <c:pt idx="214">
                  <c:v>3.2635150985820159E-6</c:v>
                </c:pt>
                <c:pt idx="215">
                  <c:v>3.0909566967472077E-6</c:v>
                </c:pt>
                <c:pt idx="216">
                  <c:v>2.9266361703496905E-6</c:v>
                </c:pt>
                <c:pt idx="217">
                  <c:v>2.770212414323623E-6</c:v>
                </c:pt>
                <c:pt idx="218">
                  <c:v>2.6213555269211693E-6</c:v>
                </c:pt>
                <c:pt idx="219">
                  <c:v>2.4797465996131645E-6</c:v>
                </c:pt>
                <c:pt idx="220">
                  <c:v>2.345077502061759E-6</c:v>
                </c:pt>
                <c:pt idx="221">
                  <c:v>2.2170506628097795E-6</c:v>
                </c:pt>
                <c:pt idx="222">
                  <c:v>2.09537884630541E-6</c:v>
                </c:pt>
                <c:pt idx="223">
                  <c:v>1.9797849268551016E-6</c:v>
                </c:pt>
                <c:pt idx="224">
                  <c:v>1.8700016600714771E-6</c:v>
                </c:pt>
                <c:pt idx="225">
                  <c:v>1.7657714523572223E-6</c:v>
                </c:pt>
                <c:pt idx="226">
                  <c:v>1.6668461289402577E-6</c:v>
                </c:pt>
                <c:pt idx="227">
                  <c:v>1.5729867009499024E-6</c:v>
                </c:pt>
                <c:pt idx="228">
                  <c:v>1.4839631319985545E-6</c:v>
                </c:pt>
                <c:pt idx="229">
                  <c:v>1.3995541047084654E-6</c:v>
                </c:pt>
                <c:pt idx="230">
                  <c:v>1.3195467875985652E-6</c:v>
                </c:pt>
                <c:pt idx="231">
                  <c:v>1.2437366027222434E-6</c:v>
                </c:pt>
                <c:pt idx="232">
                  <c:v>1.1719269944231118E-6</c:v>
                </c:pt>
                <c:pt idx="233">
                  <c:v>1.1039291995527102E-6</c:v>
                </c:pt>
                <c:pt idx="234">
                  <c:v>1.0395620194712908E-6</c:v>
                </c:pt>
                <c:pt idx="235">
                  <c:v>9.7865159413068872E-7</c:v>
                </c:pt>
                <c:pt idx="236">
                  <c:v>9.210311785167411E-7</c:v>
                </c:pt>
                <c:pt idx="237">
                  <c:v>8.6654092170764561E-7</c:v>
                </c:pt>
                <c:pt idx="238">
                  <c:v>8.1502764878436728E-7</c:v>
                </c:pt>
                <c:pt idx="239">
                  <c:v>7.6634464580944939E-7</c:v>
                </c:pt>
                <c:pt idx="240">
                  <c:v>7.203514480714669E-7</c:v>
                </c:pt>
                <c:pt idx="241">
                  <c:v>6.7691363177403918E-7</c:v>
                </c:pt>
                <c:pt idx="242">
                  <c:v>6.3590260933050025E-7</c:v>
                </c:pt>
                <c:pt idx="243">
                  <c:v>5.971954284083204E-7</c:v>
                </c:pt>
                <c:pt idx="244">
                  <c:v>5.6067457485100402E-7</c:v>
                </c:pt>
                <c:pt idx="245">
                  <c:v>5.2622777958947247E-7</c:v>
                </c:pt>
                <c:pt idx="246">
                  <c:v>4.9374782963998178E-7</c:v>
                </c:pt>
                <c:pt idx="247">
                  <c:v>4.6313238327130768E-7</c:v>
                </c:pt>
                <c:pt idx="248">
                  <c:v>4.3428378941028489E-7</c:v>
                </c:pt>
                <c:pt idx="249">
                  <c:v>4.0710891134185833E-7</c:v>
                </c:pt>
                <c:pt idx="250">
                  <c:v>3.8151895474749139E-7</c:v>
                </c:pt>
                <c:pt idx="251">
                  <c:v>3.5742930011418014E-7</c:v>
                </c:pt>
                <c:pt idx="252">
                  <c:v>3.347593395353127E-7</c:v>
                </c:pt>
                <c:pt idx="253">
                  <c:v>3.1343231791429822E-7</c:v>
                </c:pt>
                <c:pt idx="254">
                  <c:v>2.9337517857214791E-7</c:v>
                </c:pt>
                <c:pt idx="255">
                  <c:v>2.7451841325111039E-7</c:v>
                </c:pt>
                <c:pt idx="256">
                  <c:v>2.5679591649792718E-7</c:v>
                </c:pt>
                <c:pt idx="257">
                  <c:v>2.4014484440236185E-7</c:v>
                </c:pt>
                <c:pt idx="258">
                  <c:v>2.2450547765928756E-7</c:v>
                </c:pt>
                <c:pt idx="259">
                  <c:v>2.0982108891578866E-7</c:v>
                </c:pt>
                <c:pt idx="260">
                  <c:v>1.9603781435846457E-7</c:v>
                </c:pt>
                <c:pt idx="261">
                  <c:v>1.8310452949032409E-7</c:v>
                </c:pt>
                <c:pt idx="262">
                  <c:v>1.709727290414058E-7</c:v>
                </c:pt>
                <c:pt idx="263">
                  <c:v>1.5959641095242605E-7</c:v>
                </c:pt>
                <c:pt idx="264">
                  <c:v>1.4893196436643802E-7</c:v>
                </c:pt>
                <c:pt idx="265">
                  <c:v>1.3893806155955058E-7</c:v>
                </c:pt>
                <c:pt idx="266">
                  <c:v>1.295755537382918E-7</c:v>
                </c:pt>
                <c:pt idx="267">
                  <c:v>1.2080737062809901E-7</c:v>
                </c:pt>
                <c:pt idx="268">
                  <c:v>1.1259842377471624E-7</c:v>
                </c:pt>
                <c:pt idx="269">
                  <c:v>1.0491551347795211E-7</c:v>
                </c:pt>
                <c:pt idx="270">
                  <c:v>9.7727239275244222E-8</c:v>
                </c:pt>
                <c:pt idx="271">
                  <c:v>9.1003913890814625E-8</c:v>
                </c:pt>
                <c:pt idx="272">
                  <c:v>8.4717480564851873E-8</c:v>
                </c:pt>
                <c:pt idx="273">
                  <c:v>7.884143367608499E-8</c:v>
                </c:pt>
                <c:pt idx="274">
                  <c:v>7.3350742570330071E-8</c:v>
                </c:pt>
                <c:pt idx="275">
                  <c:v>6.822177850705829E-8</c:v>
                </c:pt>
                <c:pt idx="276">
                  <c:v>6.3432244635753211E-8</c:v>
                </c:pt>
                <c:pt idx="277">
                  <c:v>5.896110891375793E-8</c:v>
                </c:pt>
                <c:pt idx="278">
                  <c:v>5.4788539877464555E-8</c:v>
                </c:pt>
                <c:pt idx="279">
                  <c:v>5.0895845179040598E-8</c:v>
                </c:pt>
                <c:pt idx="280">
                  <c:v>4.7265412801419203E-8</c:v>
                </c:pt>
                <c:pt idx="281">
                  <c:v>4.3880654864965564E-8</c:v>
                </c:pt>
                <c:pt idx="282">
                  <c:v>4.0725953940077146E-8</c:v>
                </c:pt>
                <c:pt idx="283">
                  <c:v>3.7786611780968749E-8</c:v>
                </c:pt>
                <c:pt idx="284">
                  <c:v>3.5048800396996204E-8</c:v>
                </c:pt>
                <c:pt idx="285">
                  <c:v>3.2499515379108701E-8</c:v>
                </c:pt>
                <c:pt idx="286">
                  <c:v>3.012653140034671E-8</c:v>
                </c:pt>
                <c:pt idx="287">
                  <c:v>2.7918359810732653E-8</c:v>
                </c:pt>
                <c:pt idx="288">
                  <c:v>2.586420824840511E-8</c:v>
                </c:pt>
                <c:pt idx="289">
                  <c:v>2.3953942190430982E-8</c:v>
                </c:pt>
                <c:pt idx="290">
                  <c:v>2.2178048368370037E-8</c:v>
                </c:pt>
                <c:pt idx="291">
                  <c:v>2.0527599975369243E-8</c:v>
                </c:pt>
                <c:pt idx="292">
                  <c:v>1.8994223593302619E-8</c:v>
                </c:pt>
                <c:pt idx="293">
                  <c:v>1.7570067770255998E-8</c:v>
                </c:pt>
                <c:pt idx="294">
                  <c:v>1.6247773180469364E-8</c:v>
                </c:pt>
                <c:pt idx="295">
                  <c:v>1.5020444300681129E-8</c:v>
                </c:pt>
                <c:pt idx="296">
                  <c:v>1.3881622538673741E-8</c:v>
                </c:pt>
                <c:pt idx="297">
                  <c:v>1.2825260751680299E-8</c:v>
                </c:pt>
                <c:pt idx="298">
                  <c:v>1.1845699094181348E-8</c:v>
                </c:pt>
                <c:pt idx="299">
                  <c:v>1.0937642136487122E-8</c:v>
                </c:pt>
                <c:pt idx="300">
                  <c:v>1.0096137197363518E-8</c:v>
                </c:pt>
                <c:pt idx="301">
                  <c:v>9.3165538358116415E-9</c:v>
                </c:pt>
                <c:pt idx="302">
                  <c:v>8.594564448951376E-9</c:v>
                </c:pt>
                <c:pt idx="303">
                  <c:v>7.9261259247795069E-9</c:v>
                </c:pt>
                <c:pt idx="304">
                  <c:v>7.3074623003732882E-9</c:v>
                </c:pt>
                <c:pt idx="305">
                  <c:v>6.7350483778881926E-9</c:v>
                </c:pt>
                <c:pt idx="306">
                  <c:v>6.2055942524467796E-9</c:v>
                </c:pt>
                <c:pt idx="307">
                  <c:v>5.7160307077367894E-9</c:v>
                </c:pt>
                <c:pt idx="308">
                  <c:v>5.2634954368249969E-9</c:v>
                </c:pt>
                <c:pt idx="309">
                  <c:v>4.8453200473492741E-9</c:v>
                </c:pt>
                <c:pt idx="310">
                  <c:v>4.4590178118706542E-9</c:v>
                </c:pt>
                <c:pt idx="311">
                  <c:v>4.1022721257516388E-9</c:v>
                </c:pt>
                <c:pt idx="312">
                  <c:v>3.7729256364716964E-9</c:v>
                </c:pt>
                <c:pt idx="313">
                  <c:v>3.4689700097985465E-9</c:v>
                </c:pt>
                <c:pt idx="314">
                  <c:v>3.1885362997001304E-9</c:v>
                </c:pt>
                <c:pt idx="315">
                  <c:v>2.9298858903087309E-9</c:v>
                </c:pt>
                <c:pt idx="316">
                  <c:v>2.6914019796348392E-9</c:v>
                </c:pt>
                <c:pt idx="317">
                  <c:v>2.4715815760720756E-9</c:v>
                </c:pt>
                <c:pt idx="318">
                  <c:v>2.2690279800379222E-9</c:v>
                </c:pt>
                <c:pt idx="319">
                  <c:v>2.0824437243560846E-9</c:v>
                </c:pt>
                <c:pt idx="320">
                  <c:v>1.9106239482068033E-9</c:v>
                </c:pt>
                <c:pt idx="321">
                  <c:v>1.7524501806499533E-9</c:v>
                </c:pt>
                <c:pt idx="322">
                  <c:v>1.6068845108638613E-9</c:v>
                </c:pt>
                <c:pt idx="323">
                  <c:v>1.4729641233401088E-9</c:v>
                </c:pt>
                <c:pt idx="324">
                  <c:v>1.3497961773321092E-9</c:v>
                </c:pt>
                <c:pt idx="325">
                  <c:v>1.2365530108729396E-9</c:v>
                </c:pt>
                <c:pt idx="326">
                  <c:v>1.1324676506568672E-9</c:v>
                </c:pt>
                <c:pt idx="327">
                  <c:v>1.0368296100199974E-9</c:v>
                </c:pt>
                <c:pt idx="328">
                  <c:v>9.4898095815851449E-10</c:v>
                </c:pt>
                <c:pt idx="329">
                  <c:v>8.6831264458975602E-10</c:v>
                </c:pt>
                <c:pt idx="330">
                  <c:v>7.9426106369203761E-10</c:v>
                </c:pt>
                <c:pt idx="331">
                  <c:v>7.2630484495497556E-10</c:v>
                </c:pt>
                <c:pt idx="332">
                  <c:v>6.6396185533356952E-10</c:v>
                </c:pt>
                <c:pt idx="333">
                  <c:v>6.0678640082783938E-10</c:v>
                </c:pt>
                <c:pt idx="334">
                  <c:v>5.543666151058045E-10</c:v>
                </c:pt>
                <c:pt idx="335">
                  <c:v>5.0632202365256465E-10</c:v>
                </c:pt>
                <c:pt idx="336">
                  <c:v>4.6230127256251234E-10</c:v>
                </c:pt>
                <c:pt idx="337">
                  <c:v>4.2198001169673678E-10</c:v>
                </c:pt>
                <c:pt idx="338">
                  <c:v>3.8505892250425018E-10</c:v>
                </c:pt>
                <c:pt idx="339">
                  <c:v>3.5126188135462968E-10</c:v>
                </c:pt>
                <c:pt idx="340">
                  <c:v>3.2033424975217672E-10</c:v>
                </c:pt>
                <c:pt idx="341">
                  <c:v>2.9204128329856118E-10</c:v>
                </c:pt>
                <c:pt idx="342">
                  <c:v>2.6616665174318676E-10</c:v>
                </c:pt>
                <c:pt idx="343">
                  <c:v>2.4251106290898058E-10</c:v>
                </c:pt>
                <c:pt idx="344">
                  <c:v>2.2089098370705866E-10</c:v>
                </c:pt>
                <c:pt idx="345">
                  <c:v>2.0113745185748985E-10</c:v>
                </c:pt>
                <c:pt idx="346">
                  <c:v>1.8309497231622842E-10</c:v>
                </c:pt>
                <c:pt idx="347">
                  <c:v>1.6662049277088682E-10</c:v>
                </c:pt>
                <c:pt idx="348">
                  <c:v>1.5158245291140378E-10</c:v>
                </c:pt>
                <c:pt idx="349">
                  <c:v>1.3785990250655707E-10</c:v>
                </c:pt>
                <c:pt idx="350">
                  <c:v>1.2534168362449406E-10</c:v>
                </c:pt>
                <c:pt idx="351">
                  <c:v>1.1392567262582845E-10</c:v>
                </c:pt>
                <c:pt idx="352">
                  <c:v>1.0351807783210483E-10</c:v>
                </c:pt>
                <c:pt idx="353">
                  <c:v>9.4032789031355313E-11</c:v>
                </c:pt>
                <c:pt idx="354">
                  <c:v>8.5390775226709672E-11</c:v>
                </c:pt>
                <c:pt idx="355">
                  <c:v>7.7519527264355407E-11</c:v>
                </c:pt>
                <c:pt idx="356">
                  <c:v>7.035254219417583E-11</c:v>
                </c:pt>
                <c:pt idx="357">
                  <c:v>6.3828846420834347E-11</c:v>
                </c:pt>
                <c:pt idx="358">
                  <c:v>5.7892554895490041E-11</c:v>
                </c:pt>
                <c:pt idx="359">
                  <c:v>5.2492463779384066E-11</c:v>
                </c:pt>
                <c:pt idx="360">
                  <c:v>4.7581674180756977E-11</c:v>
                </c:pt>
                <c:pt idx="361">
                  <c:v>4.3117244726557478E-11</c:v>
                </c:pt>
                <c:pt idx="362">
                  <c:v>3.9059870880661349E-11</c:v>
                </c:pt>
                <c:pt idx="363">
                  <c:v>3.5373589061397514E-11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573-8EFF-3AFAEDC5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69744"/>
        <c:axId val="1826766384"/>
      </c:scatterChart>
      <c:valAx>
        <c:axId val="182676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6384"/>
        <c:crosses val="autoZero"/>
        <c:crossBetween val="midCat"/>
      </c:valAx>
      <c:valAx>
        <c:axId val="18267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4BA8F-0044-46BE-9AAC-6EEEC1DEF61F}">
  <sheetPr codeName="Chart7"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340041</xdr:colOff>
      <xdr:row>2</xdr:row>
      <xdr:rowOff>36193</xdr:rowOff>
    </xdr:from>
    <xdr:to>
      <xdr:col>18</xdr:col>
      <xdr:colOff>546734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C8F2-DEA2-BF43-431F-9CE12BA94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101916</xdr:colOff>
      <xdr:row>1</xdr:row>
      <xdr:rowOff>179068</xdr:rowOff>
    </xdr:from>
    <xdr:to>
      <xdr:col>19</xdr:col>
      <xdr:colOff>483869</xdr:colOff>
      <xdr:row>33</xdr:row>
      <xdr:rowOff>118109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13999-31EA-44D5-8776-1236EBF7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359092</xdr:colOff>
      <xdr:row>2</xdr:row>
      <xdr:rowOff>123825</xdr:rowOff>
    </xdr:from>
    <xdr:to>
      <xdr:col>16</xdr:col>
      <xdr:colOff>381000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01D1E-5F2E-2946-9716-A81CE7D8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1011555</xdr:colOff>
      <xdr:row>13</xdr:row>
      <xdr:rowOff>171450</xdr:rowOff>
    </xdr:from>
    <xdr:to>
      <xdr:col>7</xdr:col>
      <xdr:colOff>695325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C311C-B84A-0B45-B06C-59D8269D4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33379" cy="78607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6CBE2-FBD2-46F9-7FA9-EF24FC1CCD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0.61418</cdr:x>
      <cdr:y>0.07811</cdr:y>
    </cdr:from>
    <cdr:to>
      <cdr:x>0.97408</cdr:x>
      <cdr:y>0.31738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9C2ACA3-C928-F097-2B3E-8ACF8BA1E1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46333" y="613832"/>
          <a:ext cx="3894667" cy="1880184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Kerkman" refreshedDate="45085.591243402778" createdVersion="8" refreshedVersion="8" minRefreshableVersion="3" recordCount="1001" xr:uid="{2FFCDC83-31D5-4549-BAE8-6B354184C92A}">
  <cacheSource type="worksheet">
    <worksheetSource ref="A1:T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Month" numFmtId="0">
      <sharedItems containsString="0" containsBlank="1" containsNumber="1" containsInteger="1" minValue="1" maxValue="12"/>
    </cacheField>
    <cacheField name="Date Ended Month" numFmtId="0">
      <sharedItems containsString="0" containsBlank="1" containsNumber="1" containsInteger="1" minValue="1" maxValue="12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rant Kerkman" refreshedDate="45089.820057986108" createdVersion="8" refreshedVersion="8" minRefreshableVersion="3" recordCount="1001" xr:uid="{75552E89-DC05-4F42-9B86-46134B3D2E74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n v="11"/>
    <n v="12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n v="8"/>
    <n v="8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n v="11"/>
    <n v="11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n v="8"/>
    <n v="9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n v="1"/>
    <n v="1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n v="8"/>
    <n v="9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n v="9"/>
    <n v="9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n v="8"/>
    <n v="8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n v="8"/>
    <n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n v="9"/>
    <n v="11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n v="8"/>
    <n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n v="9"/>
    <n v="9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n v="10"/>
    <n v="1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n v="6"/>
    <n v="6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n v="3"/>
    <n v="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n v="12"/>
    <n v="12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n v="1"/>
    <n v="2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n v="1"/>
    <n v="1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n v="9"/>
    <n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n v="3"/>
    <n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n v="7"/>
    <n v="7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n v="8"/>
    <n v="9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n v="4"/>
    <n v="4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n v="2"/>
    <n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n v="6"/>
    <n v="6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n v="5"/>
    <n v="6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n v="7"/>
    <n v="8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n v="10"/>
    <n v="1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n v="2"/>
    <n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n v="7"/>
    <n v="8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n v="5"/>
    <n v="5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n v="1"/>
    <n v="2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n v="1"/>
    <n v="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n v="10"/>
    <n v="1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n v="3"/>
    <n v="3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n v="1"/>
    <n v="3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n v="2"/>
    <n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n v="10"/>
    <n v="11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n v="10"/>
    <n v="1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n v="2"/>
    <n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n v="6"/>
    <n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n v="9"/>
    <n v="9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n v="7"/>
    <n v="7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n v="7"/>
    <n v="8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n v="3"/>
    <n v="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n v="11"/>
    <n v="11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n v="7"/>
    <n v="7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n v="3"/>
    <n v="4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n v="6"/>
    <n v="7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n v="10"/>
    <n v="12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n v="8"/>
    <n v="8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n v="3"/>
    <n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n v="9"/>
    <n v="9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n v="5"/>
    <n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n v="3"/>
    <n v="3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n v="7"/>
    <n v="8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n v="1"/>
    <n v="1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n v="9"/>
    <n v="9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n v="9"/>
    <n v="1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n v="6"/>
    <n v="6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n v="7"/>
    <n v="7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n v="2"/>
    <n v="4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n v="6"/>
    <n v="6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n v="4"/>
    <n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n v="7"/>
    <n v="7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n v="1"/>
    <n v="2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n v="4"/>
    <n v="4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n v="1"/>
    <n v="1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n v="7"/>
    <n v="9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n v="12"/>
    <n v="1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n v="11"/>
    <n v="12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n v="11"/>
    <n v="12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n v="7"/>
    <n v="8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n v="11"/>
    <n v="11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n v="3"/>
    <n v="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n v="7"/>
    <n v="7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n v="1"/>
    <n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n v="9"/>
    <n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n v="4"/>
    <n v="4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n v="6"/>
    <n v="6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n v="8"/>
    <n v="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n v="11"/>
    <n v="12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n v="1"/>
    <n v="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n v="7"/>
    <n v="8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n v="7"/>
    <n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n v="9"/>
    <n v="9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n v="5"/>
    <n v="5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n v="3"/>
    <n v="3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n v="4"/>
    <n v="5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n v="4"/>
    <n v="4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n v="2"/>
    <n v="2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n v="8"/>
    <n v="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n v="6"/>
    <n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n v="10"/>
    <n v="1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n v="4"/>
    <n v="4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n v="10"/>
    <n v="1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n v="3"/>
    <n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n v="6"/>
    <n v="8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n v="7"/>
    <n v="7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n v="11"/>
    <n v="12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n v="10"/>
    <n v="11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n v="2"/>
    <n v="2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n v="5"/>
    <n v="5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n v="10"/>
    <n v="11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n v="5"/>
    <n v="5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n v="4"/>
    <n v="4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n v="9"/>
    <n v="9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n v="4"/>
    <n v="5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n v="4"/>
    <n v="5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n v="1"/>
    <n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n v="9"/>
    <n v="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n v="9"/>
    <n v="9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n v="8"/>
    <n v="9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n v="9"/>
    <n v="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n v="4"/>
    <n v="4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n v="11"/>
    <n v="12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n v="9"/>
    <n v="9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n v="9"/>
    <n v="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n v="1"/>
    <n v="2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n v="6"/>
    <n v="7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n v="4"/>
    <n v="4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n v="10"/>
    <n v="1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n v="11"/>
    <n v="12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n v="11"/>
    <n v="11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n v="5"/>
    <n v="7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n v="9"/>
    <n v="9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n v="8"/>
    <n v="9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n v="5"/>
    <n v="5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n v="8"/>
    <n v="9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n v="2"/>
    <n v="2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n v="10"/>
    <n v="11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n v="11"/>
    <n v="1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n v="1"/>
    <n v="1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n v="8"/>
    <n v="9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n v="6"/>
    <n v="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n v="3"/>
    <n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n v="6"/>
    <n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n v="10"/>
    <n v="1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n v="9"/>
    <n v="1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n v="4"/>
    <n v="5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n v="2"/>
    <n v="3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n v="6"/>
    <n v="6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n v="4"/>
    <n v="5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n v="6"/>
    <n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n v="6"/>
    <n v="6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n v="9"/>
    <n v="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n v="11"/>
    <n v="11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n v="6"/>
    <n v="6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n v="7"/>
    <n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n v="1"/>
    <n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n v="12"/>
    <n v="12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n v="6"/>
    <n v="7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n v="2"/>
    <n v="2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n v="10"/>
    <n v="1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n v="5"/>
    <n v="6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n v="3"/>
    <n v="4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n v="10"/>
    <n v="1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n v="12"/>
    <n v="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n v="12"/>
    <n v="1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n v="3"/>
    <n v="4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n v="4"/>
    <n v="5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n v="9"/>
    <n v="9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n v="12"/>
    <n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n v="10"/>
    <n v="12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n v="10"/>
    <n v="1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n v="8"/>
    <n v="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n v="12"/>
    <n v="12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n v="6"/>
    <n v="6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n v="2"/>
    <n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n v="6"/>
    <n v="7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n v="8"/>
    <n v="8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n v="3"/>
    <n v="4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n v="7"/>
    <n v="8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n v="5"/>
    <n v="5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n v="10"/>
    <n v="1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n v="8"/>
    <n v="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n v="9"/>
    <n v="9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n v="11"/>
    <n v="12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n v="9"/>
    <n v="9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n v="3"/>
    <n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n v="3"/>
    <n v="3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n v="10"/>
    <n v="1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n v="6"/>
    <n v="7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n v="9"/>
    <n v="9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n v="5"/>
    <n v="5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n v="5"/>
    <n v="5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n v="5"/>
    <n v="6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n v="2"/>
    <n v="3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n v="12"/>
    <n v="1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n v="3"/>
    <n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n v="6"/>
    <n v="6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n v="3"/>
    <n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n v="6"/>
    <n v="7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n v="4"/>
    <n v="4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n v="9"/>
    <n v="9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n v="7"/>
    <n v="8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n v="9"/>
    <n v="9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n v="6"/>
    <n v="7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n v="8"/>
    <n v="9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n v="7"/>
    <n v="7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n v="3"/>
    <n v="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n v="7"/>
    <n v="8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n v="10"/>
    <n v="1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n v="1"/>
    <n v="1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n v="4"/>
    <n v="4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n v="10"/>
    <n v="1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n v="2"/>
    <n v="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n v="8"/>
    <n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n v="11"/>
    <n v="1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n v="5"/>
    <n v="5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n v="3"/>
    <n v="3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n v="8"/>
    <n v="9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n v="12"/>
    <n v="1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n v="11"/>
    <n v="11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n v="8"/>
    <n v="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n v="2"/>
    <n v="2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n v="11"/>
    <n v="11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n v="4"/>
    <n v="5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n v="11"/>
    <n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n v="8"/>
    <n v="8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n v="7"/>
    <n v="7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n v="6"/>
    <n v="6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n v="10"/>
    <n v="1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n v="3"/>
    <n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n v="9"/>
    <n v="11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n v="5"/>
    <n v="5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n v="4"/>
    <n v="5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n v="5"/>
    <n v="5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n v="8"/>
    <n v="9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n v="6"/>
    <n v="7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n v="12"/>
    <n v="12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n v="5"/>
    <n v="7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n v="7"/>
    <n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n v="6"/>
    <n v="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n v="8"/>
    <n v="8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n v="2"/>
    <n v="2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n v="6"/>
    <n v="7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n v="4"/>
    <n v="4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n v="12"/>
    <n v="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n v="8"/>
    <n v="9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n v="8"/>
    <n v="8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n v="4"/>
    <n v="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n v="5"/>
    <n v="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n v="3"/>
    <n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n v="7"/>
    <n v="9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n v="4"/>
    <n v="4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n v="8"/>
    <n v="8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n v="12"/>
    <n v="1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n v="12"/>
    <n v="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n v="1"/>
    <n v="1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n v="1"/>
    <n v="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n v="12"/>
    <n v="12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n v="10"/>
    <n v="1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n v="4"/>
    <n v="4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n v="2"/>
    <n v="2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n v="2"/>
    <n v="2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n v="1"/>
    <n v="3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n v="3"/>
    <n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n v="12"/>
    <n v="12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n v="12"/>
    <n v="1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n v="9"/>
    <n v="1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n v="8"/>
    <n v="8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n v="4"/>
    <n v="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n v="1"/>
    <n v="1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n v="2"/>
    <n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n v="1"/>
    <n v="2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n v="11"/>
    <n v="12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n v="10"/>
    <n v="11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n v="10"/>
    <n v="1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n v="1"/>
    <n v="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n v="12"/>
    <n v="12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n v="12"/>
    <n v="1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n v="7"/>
    <n v="8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n v="9"/>
    <n v="9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n v="11"/>
    <n v="11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n v="4"/>
    <n v="4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n v="4"/>
    <n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n v="7"/>
    <n v="7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n v="11"/>
    <n v="1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n v="9"/>
    <n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n v="11"/>
    <n v="11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n v="3"/>
    <n v="4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n v="11"/>
    <n v="12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n v="5"/>
    <n v="6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n v="5"/>
    <n v="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n v="9"/>
    <n v="1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n v="11"/>
    <n v="11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n v="4"/>
    <n v="4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n v="3"/>
    <n v="3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n v="8"/>
    <n v="8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n v="5"/>
    <n v="6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n v="10"/>
    <n v="1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n v="3"/>
    <n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n v="10"/>
    <n v="1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n v="10"/>
    <n v="11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n v="10"/>
    <n v="11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n v="1"/>
    <n v="2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n v="1"/>
    <n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n v="2"/>
    <n v="3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n v="3"/>
    <n v="4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n v="8"/>
    <n v="8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n v="2"/>
    <n v="3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n v="9"/>
    <n v="9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n v="1"/>
    <n v="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n v="8"/>
    <n v="9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n v="3"/>
    <n v="4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n v="7"/>
    <n v="7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n v="6"/>
    <n v="6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n v="4"/>
    <n v="4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n v="9"/>
    <n v="1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n v="4"/>
    <n v="4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n v="2"/>
    <n v="2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n v="10"/>
    <n v="11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n v="2"/>
    <n v="2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n v="3"/>
    <n v="3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n v="5"/>
    <n v="6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n v="11"/>
    <n v="11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n v="5"/>
    <n v="5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n v="2"/>
    <n v="2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n v="8"/>
    <n v="9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n v="5"/>
    <n v="5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n v="4"/>
    <n v="4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n v="11"/>
    <n v="12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n v="3"/>
    <n v="3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n v="6"/>
    <n v="7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n v="6"/>
    <n v="7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n v="12"/>
    <n v="1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n v="8"/>
    <n v="9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n v="11"/>
    <n v="12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n v="12"/>
    <n v="12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n v="12"/>
    <n v="12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n v="12"/>
    <n v="12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n v="3"/>
    <n v="3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n v="11"/>
    <n v="12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n v="1"/>
    <n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n v="11"/>
    <n v="1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n v="12"/>
    <n v="12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n v="11"/>
    <n v="11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n v="10"/>
    <n v="11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n v="8"/>
    <n v="8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n v="12"/>
    <n v="12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n v="8"/>
    <n v="9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n v="7"/>
    <n v="8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n v="11"/>
    <n v="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n v="1"/>
    <n v="3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n v="7"/>
    <n v="7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n v="8"/>
    <n v="1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n v="2"/>
    <n v="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n v="2"/>
    <n v="3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n v="7"/>
    <n v="8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n v="5"/>
    <n v="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n v="8"/>
    <n v="9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n v="11"/>
    <n v="11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n v="7"/>
    <n v="7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n v="9"/>
    <n v="9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n v="1"/>
    <n v="3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n v="1"/>
    <n v="1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n v="9"/>
    <n v="9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n v="8"/>
    <n v="8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n v="8"/>
    <n v="9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n v="1"/>
    <n v="1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n v="10"/>
    <n v="1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n v="1"/>
    <n v="3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n v="12"/>
    <n v="12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n v="3"/>
    <n v="4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n v="12"/>
    <n v="1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n v="1"/>
    <n v="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n v="10"/>
    <n v="1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n v="10"/>
    <n v="11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n v="2"/>
    <n v="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n v="4"/>
    <n v="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n v="2"/>
    <n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n v="1"/>
    <n v="1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n v="8"/>
    <n v="8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n v="1"/>
    <n v="1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n v="10"/>
    <n v="12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n v="7"/>
    <n v="7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n v="10"/>
    <n v="1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n v="5"/>
    <n v="6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n v="10"/>
    <n v="11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n v="6"/>
    <n v="6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n v="6"/>
    <n v="7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n v="10"/>
    <n v="11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n v="2"/>
    <n v="2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n v="2"/>
    <n v="3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n v="3"/>
    <n v="4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n v="6"/>
    <n v="7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n v="6"/>
    <n v="6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n v="1"/>
    <n v="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n v="10"/>
    <n v="11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n v="9"/>
    <n v="9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n v="1"/>
    <n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n v="1"/>
    <n v="1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n v="7"/>
    <n v="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n v="7"/>
    <n v="8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n v="12"/>
    <n v="12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n v="10"/>
    <n v="1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n v="5"/>
    <n v="5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n v="5"/>
    <n v="5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n v="2"/>
    <n v="2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n v="8"/>
    <n v="9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n v="10"/>
    <n v="1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n v="1"/>
    <n v="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n v="5"/>
    <n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n v="11"/>
    <n v="11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n v="6"/>
    <n v="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n v="1"/>
    <n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n v="10"/>
    <n v="1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n v="6"/>
    <n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n v="4"/>
    <n v="4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n v="4"/>
    <n v="4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n v="5"/>
    <n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n v="1"/>
    <n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n v="11"/>
    <n v="12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n v="4"/>
    <n v="4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n v="1"/>
    <n v="1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n v="1"/>
    <n v="1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n v="11"/>
    <n v="11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n v="5"/>
    <n v="5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n v="12"/>
    <n v="1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n v="6"/>
    <n v="7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n v="6"/>
    <n v="7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n v="4"/>
    <n v="5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n v="9"/>
    <n v="9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n v="4"/>
    <n v="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n v="7"/>
    <n v="8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n v="2"/>
    <n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n v="9"/>
    <n v="1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n v="2"/>
    <n v="2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n v="2"/>
    <n v="3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n v="9"/>
    <n v="11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n v="6"/>
    <n v="7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n v="5"/>
    <n v="5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n v="11"/>
    <n v="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n v="12"/>
    <n v="12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n v="12"/>
    <n v="12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n v="4"/>
    <n v="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n v="9"/>
    <n v="9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n v="3"/>
    <n v="4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n v="11"/>
    <n v="11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n v="6"/>
    <n v="7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n v="4"/>
    <n v="5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n v="9"/>
    <n v="9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n v="9"/>
    <n v="1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n v="7"/>
    <n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n v="12"/>
    <n v="12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n v="12"/>
    <n v="12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n v="12"/>
    <n v="1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n v="4"/>
    <n v="4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n v="3"/>
    <n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n v="10"/>
    <n v="11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n v="7"/>
    <n v="8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n v="7"/>
    <n v="7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n v="12"/>
    <n v="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n v="10"/>
    <n v="11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n v="9"/>
    <n v="1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n v="2"/>
    <n v="2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n v="10"/>
    <n v="1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n v="3"/>
    <n v="5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n v="12"/>
    <n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n v="8"/>
    <n v="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n v="4"/>
    <n v="5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n v="1"/>
    <n v="3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n v="12"/>
    <n v="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n v="2"/>
    <n v="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n v="1"/>
    <n v="2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n v="5"/>
    <n v="6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n v="11"/>
    <n v="11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n v="4"/>
    <n v="4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n v="5"/>
    <n v="5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n v="12"/>
    <n v="12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n v="5"/>
    <n v="5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n v="3"/>
    <n v="5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n v="6"/>
    <n v="6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n v="12"/>
    <n v="12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n v="6"/>
    <n v="6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n v="8"/>
    <n v="8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n v="6"/>
    <n v="7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n v="3"/>
    <n v="3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n v="7"/>
    <n v="7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n v="3"/>
    <n v="3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n v="10"/>
    <n v="1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n v="2"/>
    <n v="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n v="12"/>
    <n v="12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n v="8"/>
    <n v="9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n v="6"/>
    <n v="7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n v="3"/>
    <n v="3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n v="4"/>
    <n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n v="2"/>
    <n v="2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n v="8"/>
    <n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n v="11"/>
    <n v="11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n v="7"/>
    <n v="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n v="6"/>
    <n v="7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n v="6"/>
    <n v="7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n v="3"/>
    <n v="3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n v="6"/>
    <n v="6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n v="5"/>
    <n v="6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n v="12"/>
    <n v="12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n v="1"/>
    <n v="1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n v="3"/>
    <n v="3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  <n v="5"/>
    <n v="5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n v="3"/>
    <n v="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n v="7"/>
    <n v="8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n v="7"/>
    <n v="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n v="5"/>
    <n v="5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n v="3"/>
    <n v="4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n v="11"/>
    <n v="12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n v="4"/>
    <n v="5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n v="7"/>
    <n v="8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n v="5"/>
    <n v="5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n v="5"/>
    <n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n v="7"/>
    <n v="8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n v="7"/>
    <n v="7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n v="9"/>
    <n v="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n v="12"/>
    <n v="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n v="12"/>
    <n v="12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n v="8"/>
    <n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n v="5"/>
    <n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n v="2"/>
    <n v="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n v="1"/>
    <n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n v="4"/>
    <n v="4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n v="8"/>
    <n v="8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n v="7"/>
    <n v="7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n v="3"/>
    <n v="3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n v="4"/>
    <n v="5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n v="11"/>
    <n v="11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n v="12"/>
    <n v="2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n v="2"/>
    <n v="3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n v="11"/>
    <n v="1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n v="5"/>
    <n v="6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n v="8"/>
    <n v="9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n v="11"/>
    <n v="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n v="1"/>
    <n v="1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n v="7"/>
    <n v="8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n v="8"/>
    <n v="8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n v="6"/>
    <n v="6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n v="8"/>
    <n v="9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n v="8"/>
    <n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n v="9"/>
    <n v="1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n v="7"/>
    <n v="7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n v="5"/>
    <n v="5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n v="6"/>
    <n v="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n v="1"/>
    <n v="2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n v="9"/>
    <n v="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n v="1"/>
    <n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n v="12"/>
    <n v="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n v="9"/>
    <n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n v="1"/>
    <n v="2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n v="4"/>
    <n v="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n v="5"/>
    <n v="6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n v="2"/>
    <n v="3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n v="12"/>
    <n v="1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n v="11"/>
    <n v="11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n v="1"/>
    <n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n v="12"/>
    <n v="12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n v="4"/>
    <n v="5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n v="9"/>
    <n v="9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n v="10"/>
    <n v="1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n v="2"/>
    <n v="4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n v="8"/>
    <n v="8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n v="11"/>
    <n v="12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n v="10"/>
    <n v="1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n v="3"/>
    <n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n v="11"/>
    <n v="12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n v="3"/>
    <n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n v="11"/>
    <n v="12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n v="2"/>
    <n v="3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n v="7"/>
    <n v="7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n v="7"/>
    <n v="8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n v="1"/>
    <n v="1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n v="12"/>
    <n v="12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n v="6"/>
    <n v="8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n v="9"/>
    <n v="1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n v="5"/>
    <n v="5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n v="12"/>
    <n v="12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n v="5"/>
    <n v="5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n v="11"/>
    <n v="11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n v="3"/>
    <n v="4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n v="12"/>
    <n v="1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n v="8"/>
    <n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n v="2"/>
    <n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n v="4"/>
    <n v="5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n v="6"/>
    <n v="6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n v="2"/>
    <n v="3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n v="4"/>
    <n v="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n v="3"/>
    <n v="3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n v="11"/>
    <n v="12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n v="1"/>
    <n v="3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n v="3"/>
    <n v="4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n v="7"/>
    <n v="7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n v="12"/>
    <n v="1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n v="7"/>
    <n v="7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n v="5"/>
    <n v="6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n v="3"/>
    <n v="4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n v="6"/>
    <n v="6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n v="3"/>
    <n v="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n v="3"/>
    <n v="3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n v="11"/>
    <n v="12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n v="6"/>
    <n v="7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n v="2"/>
    <n v="2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n v="7"/>
    <n v="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n v="5"/>
    <n v="6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n v="6"/>
    <n v="6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n v="4"/>
    <n v="5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n v="1"/>
    <n v="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n v="10"/>
    <n v="11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n v="3"/>
    <n v="3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n v="3"/>
    <n v="3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n v="3"/>
    <n v="3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n v="1"/>
    <n v="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n v="12"/>
    <n v="12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n v="7"/>
    <n v="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n v="10"/>
    <n v="11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n v="8"/>
    <n v="9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n v="1"/>
    <n v="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n v="4"/>
    <n v="5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n v="9"/>
    <n v="9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n v="6"/>
    <n v="6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n v="5"/>
    <n v="5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n v="5"/>
    <n v="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n v="7"/>
    <n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n v="9"/>
    <n v="9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n v="4"/>
    <n v="5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n v="7"/>
    <n v="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n v="1"/>
    <n v="1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n v="1"/>
    <n v="2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n v="9"/>
    <n v="1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n v="6"/>
    <n v="7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n v="10"/>
    <n v="1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n v="7"/>
    <n v="7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n v="5"/>
    <n v="5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n v="3"/>
    <n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n v="11"/>
    <n v="11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n v="11"/>
    <n v="11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n v="3"/>
    <n v="4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n v="2"/>
    <n v="3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n v="1"/>
    <n v="3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n v="11"/>
    <n v="1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n v="7"/>
    <n v="8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n v="7"/>
    <n v="7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n v="1"/>
    <n v="1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n v="2"/>
    <n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n v="12"/>
    <n v="12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n v="3"/>
    <n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n v="12"/>
    <n v="1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n v="9"/>
    <n v="1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n v="3"/>
    <n v="3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n v="4"/>
    <n v="5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n v="7"/>
    <n v="7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n v="10"/>
    <n v="1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n v="7"/>
    <n v="8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n v="2"/>
    <n v="3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n v="8"/>
    <n v="9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n v="4"/>
    <n v="4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n v="8"/>
    <n v="8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n v="3"/>
    <n v="3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n v="12"/>
    <n v="1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n v="12"/>
    <n v="1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n v="8"/>
    <n v="9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n v="1"/>
    <n v="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n v="8"/>
    <n v="8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n v="3"/>
    <n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n v="12"/>
    <n v="12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n v="10"/>
    <n v="1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n v="2"/>
    <n v="3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n v="7"/>
    <n v="7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n v="8"/>
    <n v="9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n v="9"/>
    <n v="9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n v="8"/>
    <n v="8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n v="6"/>
    <n v="7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n v="2"/>
    <n v="3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n v="7"/>
    <n v="8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n v="3"/>
    <n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n v="4"/>
    <n v="5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n v="8"/>
    <n v="1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n v="9"/>
    <n v="9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n v="9"/>
    <n v="1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n v="7"/>
    <n v="8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n v="1"/>
    <n v="1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n v="10"/>
    <n v="1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n v="12"/>
    <n v="12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n v="12"/>
    <n v="12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n v="12"/>
    <n v="1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n v="9"/>
    <n v="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n v="6"/>
    <n v="7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n v="8"/>
    <n v="9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n v="3"/>
    <n v="4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n v="3"/>
    <n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n v="1"/>
    <n v="1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n v="10"/>
    <n v="11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n v="11"/>
    <n v="12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n v="10"/>
    <n v="1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n v="7"/>
    <n v="7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n v="10"/>
    <n v="1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n v="11"/>
    <n v="1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n v="11"/>
    <n v="1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n v="4"/>
    <n v="4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n v="3"/>
    <n v="4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n v="11"/>
    <n v="12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n v="6"/>
    <n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n v="1"/>
    <n v="2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n v="3"/>
    <n v="4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n v="7"/>
    <n v="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n v="4"/>
    <n v="5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n v="7"/>
    <n v="7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n v="12"/>
    <n v="1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n v="1"/>
    <n v="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n v="12"/>
    <n v="1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n v="5"/>
    <n v="6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n v="4"/>
    <n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n v="7"/>
    <n v="7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n v="1"/>
    <n v="1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n v="7"/>
    <n v="8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n v="8"/>
    <n v="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n v="8"/>
    <n v="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n v="8"/>
    <n v="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n v="7"/>
    <n v="8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n v="8"/>
    <n v="9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n v="6"/>
    <n v="7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n v="5"/>
    <n v="6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n v="2"/>
    <n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n v="4"/>
    <n v="4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n v="11"/>
    <n v="1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n v="3"/>
    <n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n v="10"/>
    <n v="1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n v="11"/>
    <n v="11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n v="10"/>
    <n v="1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n v="1"/>
    <n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n v="5"/>
    <n v="6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n v="2"/>
    <n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n v="5"/>
    <n v="5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n v="7"/>
    <n v="7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n v="3"/>
    <n v="4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n v="7"/>
    <n v="8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n v="1"/>
    <n v="2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n v="3"/>
    <n v="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n v="2"/>
    <n v="2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n v="11"/>
    <n v="11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n v="11"/>
    <n v="12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n v="6"/>
    <n v="6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n v="2"/>
    <n v="2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n v="5"/>
    <n v="5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n v="1"/>
    <n v="3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n v="10"/>
    <n v="1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n v="8"/>
    <n v="8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n v="5"/>
    <n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n v="10"/>
    <n v="1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n v="9"/>
    <n v="9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n v="3"/>
    <n v="3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n v="10"/>
    <n v="1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n v="7"/>
    <n v="7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n v="3"/>
    <n v="4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n v="8"/>
    <n v="8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n v="5"/>
    <n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n v="10"/>
    <n v="12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n v="12"/>
    <n v="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n v="1"/>
    <n v="1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n v="5"/>
    <n v="5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n v="10"/>
    <n v="1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n v="2"/>
    <n v="3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n v="8"/>
    <n v="8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n v="7"/>
    <n v="7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n v="11"/>
    <n v="12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n v="5"/>
    <n v="6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n v="5"/>
    <n v="5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n v="4"/>
    <n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n v="9"/>
    <n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n v="10"/>
    <n v="11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n v="12"/>
    <n v="1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n v="8"/>
    <n v="9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n v="4"/>
    <n v="4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n v="1"/>
    <n v="2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n v="2"/>
    <n v="2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n v="4"/>
    <n v="4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n v="5"/>
    <n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n v="11"/>
    <n v="1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n v="7"/>
    <n v="7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n v="9"/>
    <n v="1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n v="8"/>
    <n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n v="8"/>
    <n v="8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n v="7"/>
    <n v="8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n v="10"/>
    <n v="12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n v="3"/>
    <n v="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n v="12"/>
    <n v="1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n v="3"/>
    <n v="3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n v="4"/>
    <n v="5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n v="3"/>
    <n v="4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n v="5"/>
    <n v="5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n v="10"/>
    <n v="11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n v="5"/>
    <n v="7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n v="2"/>
    <n v="2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n v="12"/>
    <n v="12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n v="6"/>
    <n v="7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n v="6"/>
    <n v="6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n v="12"/>
    <n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n v="11"/>
    <n v="11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n v="8"/>
    <n v="8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n v="12"/>
    <n v="1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n v="5"/>
    <n v="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n v="1"/>
    <n v="2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n v="6"/>
    <n v="6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n v="12"/>
    <n v="1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n v="7"/>
    <n v="7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n v="1"/>
    <n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n v="1"/>
    <n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n v="11"/>
    <n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n v="3"/>
    <n v="3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n v="10"/>
    <n v="11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n v="5"/>
    <n v="6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n v="8"/>
    <n v="8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n v="11"/>
    <n v="12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n v="1"/>
    <n v="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n v="4"/>
    <n v="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n v="8"/>
    <n v="9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n v="5"/>
    <n v="5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n v="11"/>
    <n v="12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n v="2"/>
    <n v="2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n v="5"/>
    <n v="6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n v="1"/>
    <n v="2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n v="11"/>
    <n v="12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n v="7"/>
    <n v="8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n v="2"/>
    <n v="3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n v="2"/>
    <n v="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n v="9"/>
    <n v="1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n v="6"/>
    <n v="7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n v="7"/>
    <n v="8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n v="12"/>
    <n v="1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n v="5"/>
    <n v="5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n v="8"/>
    <n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n v="6"/>
    <n v="6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n v="1"/>
    <n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n v="3"/>
    <n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n v="10"/>
    <n v="11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n v="2"/>
    <n v="2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n v="6"/>
    <n v="6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n v="2"/>
    <n v="3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n v="2"/>
    <n v="2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n v="3"/>
    <n v="5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n v="9"/>
    <n v="1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n v="3"/>
    <n v="5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n v="7"/>
    <n v="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n v="2"/>
    <n v="3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n v="6"/>
    <n v="6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n v="8"/>
    <n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n v="1"/>
    <n v="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n v="5"/>
    <n v="6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n v="7"/>
    <n v="8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n v="1"/>
    <n v="1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n v="6"/>
    <n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n v="2"/>
    <n v="2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n v="11"/>
    <n v="12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n v="5"/>
    <n v="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n v="7"/>
    <n v="7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n v="6"/>
    <n v="6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n v="11"/>
    <n v="12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n v="6"/>
    <n v="7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n v="4"/>
    <n v="5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n v="2"/>
    <n v="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n v="4"/>
    <n v="4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n v="3"/>
    <n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n v="2"/>
    <n v="3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n v="3"/>
    <n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n v="8"/>
    <n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n v="6"/>
    <n v="7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n v="8"/>
    <n v="8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n v="9"/>
    <n v="9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n v="5"/>
    <n v="5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n v="10"/>
    <n v="1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n v="10"/>
    <n v="1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n v="6"/>
    <n v="7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n v="8"/>
    <n v="9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n v="11"/>
    <n v="11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n v="9"/>
    <n v="9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n v="1"/>
    <n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n v="4"/>
    <n v="5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n v="1"/>
    <n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n v="6"/>
    <n v="7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n v="7"/>
    <n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n v="1"/>
    <n v="2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n v="2"/>
    <n v="3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n v="7"/>
    <n v="7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n v="7"/>
    <n v="8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n v="1"/>
    <n v="1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n v="5"/>
    <n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n v="5"/>
    <n v="5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n v="6"/>
    <n v="7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n v="8"/>
    <n v="9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n v="7"/>
    <n v="9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n v="4"/>
    <n v="4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n v="3"/>
    <n v="3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n v="6"/>
    <n v="6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n v="12"/>
    <n v="1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n v="5"/>
    <n v="7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n v="6"/>
    <n v="6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n v="7"/>
    <n v="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n v="2"/>
    <n v="2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n v="7"/>
    <n v="7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n v="4"/>
    <n v="4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n v="12"/>
    <n v="12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n v="10"/>
    <n v="1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n v="9"/>
    <n v="9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n v="7"/>
    <n v="8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n v="1"/>
    <n v="3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n v="5"/>
    <n v="5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n v="10"/>
    <n v="1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n v="9"/>
    <n v="9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n v="5"/>
    <n v="6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n v="4"/>
    <n v="5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n v="5"/>
    <n v="5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n v="6"/>
    <n v="7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n v="1"/>
    <n v="1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n v="9"/>
    <n v="9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n v="9"/>
    <n v="9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n v="5"/>
    <n v="5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n v="8"/>
    <n v="8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n v="8"/>
    <n v="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n v="12"/>
    <n v="12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n v="6"/>
    <n v="7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n v="7"/>
    <n v="8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n v="10"/>
    <n v="11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n v="2"/>
    <n v="2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n v="2"/>
    <n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n v="12"/>
    <n v="12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n v="7"/>
    <n v="7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n v="10"/>
    <n v="1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n v="9"/>
    <n v="1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n v="5"/>
    <n v="5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n v="7"/>
    <n v="8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n v="12"/>
    <n v="1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n v="5"/>
    <n v="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n v="2"/>
    <n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n v="6"/>
    <n v="6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n v="3"/>
    <n v="3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n v="4"/>
    <n v="4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n v="2"/>
    <n v="2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n v="7"/>
    <n v="7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n v="7"/>
    <n v="7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n v="11"/>
    <n v="1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n v="6"/>
    <n v="7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n v="5"/>
    <n v="5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n v="12"/>
    <n v="1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n v="1"/>
    <n v="2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n v="1"/>
    <n v="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n v="9"/>
    <n v="1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n v="2"/>
    <n v="3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n v="4"/>
    <n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n v="6"/>
    <n v="6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n v="9"/>
    <n v="1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n v="12"/>
    <n v="12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n v="4"/>
    <n v="5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n v="4"/>
    <n v="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n v="12"/>
    <n v="12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n v="8"/>
    <n v="8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n v="12"/>
    <n v="1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n v="9"/>
    <n v="1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n v="11"/>
    <n v="11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n v="12"/>
    <n v="1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n v="2"/>
    <n v="2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n v="6"/>
    <n v="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n v="6"/>
    <n v="7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n v="2"/>
    <n v="3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n v="2"/>
    <n v="2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n v="11"/>
    <n v="1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n v="3"/>
    <n v="3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n v="5"/>
    <n v="5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n v="1"/>
    <n v="3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n v="6"/>
    <n v="6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n v="4"/>
    <n v="5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n v="1"/>
    <n v="1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n v="12"/>
    <n v="12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n v="5"/>
    <n v="5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n v="10"/>
    <n v="1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n v="6"/>
    <n v="6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n v="12"/>
    <n v="12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n v="5"/>
    <n v="5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n v="11"/>
    <n v="1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n v="1"/>
    <n v="2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n v="2"/>
    <n v="3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n v="11"/>
    <n v="1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n v="3"/>
    <n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n v="10"/>
    <n v="11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n v="12"/>
    <n v="1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n v="7"/>
    <n v="7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n v="8"/>
    <n v="8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n v="9"/>
    <n v="1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n v="12"/>
    <n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n v="4"/>
    <n v="4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n v="4"/>
    <n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n v="11"/>
    <n v="12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n v="4"/>
    <n v="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n v="3"/>
    <n v="3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n v="9"/>
    <n v="9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n v="5"/>
    <n v="5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n v="12"/>
    <n v="1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n v="10"/>
    <n v="1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n v="11"/>
    <n v="12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n v="1"/>
    <n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n v="1"/>
    <n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n v="2"/>
    <n v="2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n v="6"/>
    <n v="7"/>
  </r>
  <r>
    <m/>
    <m/>
    <m/>
    <m/>
    <m/>
    <m/>
    <x v="4"/>
    <m/>
    <m/>
    <m/>
    <m/>
    <m/>
    <m/>
    <x v="879"/>
    <m/>
    <m/>
    <m/>
    <m/>
    <x v="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6BAF0-E650-4FE0-B28A-8F839EC7077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98B2C-128D-49B2-B5BA-489CFDAFBFE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10">
    <chartFormat chart="1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70322-8AE9-4055-8DD6-24BB257FED0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4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B15" sqref="B1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5" bestFit="1" customWidth="1"/>
    <col min="6" max="6" width="16" style="10" bestFit="1" customWidth="1"/>
    <col min="8" max="8" width="13" bestFit="1" customWidth="1"/>
    <col min="9" max="9" width="16.8984375" style="11" bestFit="1" customWidth="1"/>
    <col min="12" max="13" width="17.3984375" style="9" bestFit="1" customWidth="1"/>
    <col min="14" max="15" width="22.3984375" style="12" bestFit="1" customWidth="1"/>
    <col min="18" max="18" width="28" bestFit="1" customWidth="1"/>
    <col min="19" max="19" width="14.6992187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8" t="s">
        <v>2071</v>
      </c>
      <c r="G1" s="1" t="s">
        <v>4</v>
      </c>
      <c r="H1" s="1" t="s">
        <v>5</v>
      </c>
      <c r="I1" s="1" t="s">
        <v>2072</v>
      </c>
      <c r="J1" s="1" t="s">
        <v>6</v>
      </c>
      <c r="K1" s="1" t="s">
        <v>7</v>
      </c>
      <c r="L1" s="8" t="s">
        <v>8</v>
      </c>
      <c r="M1" s="8" t="s">
        <v>9</v>
      </c>
      <c r="N1" s="13" t="s">
        <v>2073</v>
      </c>
      <c r="O1" s="13" t="s">
        <v>2074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10">
        <f t="shared" ref="F2:F65" si="0">E2/D2*100</f>
        <v>0</v>
      </c>
      <c r="G2" t="s">
        <v>14</v>
      </c>
      <c r="H2">
        <v>0</v>
      </c>
      <c r="I2" s="11">
        <v>0</v>
      </c>
      <c r="J2" t="s">
        <v>15</v>
      </c>
      <c r="K2" t="s">
        <v>16</v>
      </c>
      <c r="L2" s="9">
        <v>1448690400</v>
      </c>
      <c r="M2" s="9">
        <v>1450159200</v>
      </c>
      <c r="N2" s="12">
        <f t="shared" ref="N2:N65" si="1">(((L2/60)/60)/24)+DATE(1970,1,1)</f>
        <v>42336.25</v>
      </c>
      <c r="O2" s="12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3">_xlfn.TEXTBEFORE(R2,"/")</f>
        <v>food</v>
      </c>
      <c r="T2" t="str">
        <f t="shared" ref="T2:T65" si="4"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10">
        <f t="shared" si="0"/>
        <v>1040</v>
      </c>
      <c r="G3" t="s">
        <v>20</v>
      </c>
      <c r="H3">
        <v>158</v>
      </c>
      <c r="I3" s="11">
        <f t="shared" ref="I3:I66" si="5">E3/H3</f>
        <v>92.151898734177209</v>
      </c>
      <c r="J3" t="s">
        <v>21</v>
      </c>
      <c r="K3" t="s">
        <v>22</v>
      </c>
      <c r="L3" s="9">
        <v>1408424400</v>
      </c>
      <c r="M3" s="9">
        <v>1408597200</v>
      </c>
      <c r="N3" s="12">
        <f t="shared" si="1"/>
        <v>41870.208333333336</v>
      </c>
      <c r="O3" s="12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si="3"/>
        <v>music</v>
      </c>
      <c r="T3" t="str">
        <f t="shared" si="4"/>
        <v>rock</v>
      </c>
    </row>
    <row r="4" spans="1:20" ht="31.2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10">
        <f t="shared" si="0"/>
        <v>131.4787822878229</v>
      </c>
      <c r="G4" t="s">
        <v>20</v>
      </c>
      <c r="H4">
        <v>1425</v>
      </c>
      <c r="I4" s="11">
        <f t="shared" si="5"/>
        <v>100.01614035087719</v>
      </c>
      <c r="J4" t="s">
        <v>26</v>
      </c>
      <c r="K4" t="s">
        <v>27</v>
      </c>
      <c r="L4" s="9">
        <v>1384668000</v>
      </c>
      <c r="M4" s="9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10">
        <f t="shared" si="0"/>
        <v>58.976190476190467</v>
      </c>
      <c r="G5" t="s">
        <v>14</v>
      </c>
      <c r="H5">
        <v>24</v>
      </c>
      <c r="I5" s="11">
        <f t="shared" si="5"/>
        <v>103.20833333333333</v>
      </c>
      <c r="J5" t="s">
        <v>21</v>
      </c>
      <c r="K5" t="s">
        <v>22</v>
      </c>
      <c r="L5" s="9">
        <v>1565499600</v>
      </c>
      <c r="M5" s="9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10">
        <f t="shared" si="0"/>
        <v>69.276315789473685</v>
      </c>
      <c r="G6" t="s">
        <v>14</v>
      </c>
      <c r="H6">
        <v>53</v>
      </c>
      <c r="I6" s="11">
        <f t="shared" si="5"/>
        <v>99.339622641509436</v>
      </c>
      <c r="J6" t="s">
        <v>21</v>
      </c>
      <c r="K6" t="s">
        <v>22</v>
      </c>
      <c r="L6" s="9">
        <v>1547964000</v>
      </c>
      <c r="M6" s="9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10">
        <f t="shared" si="0"/>
        <v>173.61842105263159</v>
      </c>
      <c r="G7" t="s">
        <v>20</v>
      </c>
      <c r="H7">
        <v>174</v>
      </c>
      <c r="I7" s="11">
        <f t="shared" si="5"/>
        <v>75.833333333333329</v>
      </c>
      <c r="J7" t="s">
        <v>36</v>
      </c>
      <c r="K7" t="s">
        <v>37</v>
      </c>
      <c r="L7" s="9">
        <v>1346130000</v>
      </c>
      <c r="M7" s="9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10">
        <f t="shared" si="0"/>
        <v>20.961538461538463</v>
      </c>
      <c r="G8" t="s">
        <v>14</v>
      </c>
      <c r="H8">
        <v>18</v>
      </c>
      <c r="I8" s="11">
        <f t="shared" si="5"/>
        <v>60.555555555555557</v>
      </c>
      <c r="J8" t="s">
        <v>40</v>
      </c>
      <c r="K8" t="s">
        <v>41</v>
      </c>
      <c r="L8" s="9">
        <v>1505278800</v>
      </c>
      <c r="M8" s="9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10">
        <f t="shared" si="0"/>
        <v>327.57777777777778</v>
      </c>
      <c r="G9" t="s">
        <v>20</v>
      </c>
      <c r="H9">
        <v>227</v>
      </c>
      <c r="I9" s="11">
        <f t="shared" si="5"/>
        <v>64.93832599118943</v>
      </c>
      <c r="J9" t="s">
        <v>36</v>
      </c>
      <c r="K9" t="s">
        <v>37</v>
      </c>
      <c r="L9" s="9">
        <v>1439442000</v>
      </c>
      <c r="M9" s="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10">
        <f t="shared" si="0"/>
        <v>19.932788374205266</v>
      </c>
      <c r="G10" t="s">
        <v>47</v>
      </c>
      <c r="H10">
        <v>708</v>
      </c>
      <c r="I10" s="11">
        <f t="shared" si="5"/>
        <v>30.997175141242938</v>
      </c>
      <c r="J10" t="s">
        <v>36</v>
      </c>
      <c r="K10" t="s">
        <v>37</v>
      </c>
      <c r="L10" s="9">
        <v>1281330000</v>
      </c>
      <c r="M10" s="9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10">
        <f t="shared" si="0"/>
        <v>51.741935483870968</v>
      </c>
      <c r="G11" t="s">
        <v>14</v>
      </c>
      <c r="H11">
        <v>44</v>
      </c>
      <c r="I11" s="11">
        <f t="shared" si="5"/>
        <v>72.909090909090907</v>
      </c>
      <c r="J11" t="s">
        <v>21</v>
      </c>
      <c r="K11" t="s">
        <v>22</v>
      </c>
      <c r="L11" s="9">
        <v>1379566800</v>
      </c>
      <c r="M11" s="9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10">
        <f t="shared" si="0"/>
        <v>266.11538461538464</v>
      </c>
      <c r="G12" t="s">
        <v>20</v>
      </c>
      <c r="H12">
        <v>220</v>
      </c>
      <c r="I12" s="11">
        <f t="shared" si="5"/>
        <v>62.9</v>
      </c>
      <c r="J12" t="s">
        <v>21</v>
      </c>
      <c r="K12" t="s">
        <v>22</v>
      </c>
      <c r="L12" s="9">
        <v>1281762000</v>
      </c>
      <c r="M12" s="9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10">
        <f t="shared" si="0"/>
        <v>48.095238095238095</v>
      </c>
      <c r="G13" t="s">
        <v>14</v>
      </c>
      <c r="H13">
        <v>27</v>
      </c>
      <c r="I13" s="11">
        <f t="shared" si="5"/>
        <v>112.22222222222223</v>
      </c>
      <c r="J13" t="s">
        <v>21</v>
      </c>
      <c r="K13" t="s">
        <v>22</v>
      </c>
      <c r="L13" s="9">
        <v>1285045200</v>
      </c>
      <c r="M13" s="9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10">
        <f t="shared" si="0"/>
        <v>89.349206349206341</v>
      </c>
      <c r="G14" t="s">
        <v>14</v>
      </c>
      <c r="H14">
        <v>55</v>
      </c>
      <c r="I14" s="11">
        <f t="shared" si="5"/>
        <v>102.34545454545454</v>
      </c>
      <c r="J14" t="s">
        <v>21</v>
      </c>
      <c r="K14" t="s">
        <v>22</v>
      </c>
      <c r="L14" s="9">
        <v>1571720400</v>
      </c>
      <c r="M14" s="9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10">
        <f t="shared" si="0"/>
        <v>245.11904761904765</v>
      </c>
      <c r="G15" t="s">
        <v>20</v>
      </c>
      <c r="H15">
        <v>98</v>
      </c>
      <c r="I15" s="11">
        <f t="shared" si="5"/>
        <v>105.05102040816327</v>
      </c>
      <c r="J15" t="s">
        <v>21</v>
      </c>
      <c r="K15" t="s">
        <v>22</v>
      </c>
      <c r="L15" s="9">
        <v>1465621200</v>
      </c>
      <c r="M15" s="9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10">
        <f t="shared" si="0"/>
        <v>66.769503546099301</v>
      </c>
      <c r="G16" t="s">
        <v>14</v>
      </c>
      <c r="H16">
        <v>200</v>
      </c>
      <c r="I16" s="11">
        <f t="shared" si="5"/>
        <v>94.144999999999996</v>
      </c>
      <c r="J16" t="s">
        <v>21</v>
      </c>
      <c r="K16" t="s">
        <v>22</v>
      </c>
      <c r="L16" s="9">
        <v>1331013600</v>
      </c>
      <c r="M16" s="9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10">
        <f t="shared" si="0"/>
        <v>47.307881773399011</v>
      </c>
      <c r="G17" t="s">
        <v>14</v>
      </c>
      <c r="H17">
        <v>452</v>
      </c>
      <c r="I17" s="11">
        <f t="shared" si="5"/>
        <v>84.986725663716811</v>
      </c>
      <c r="J17" t="s">
        <v>21</v>
      </c>
      <c r="K17" t="s">
        <v>22</v>
      </c>
      <c r="L17" s="9">
        <v>1575957600</v>
      </c>
      <c r="M17" s="9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10">
        <f t="shared" si="0"/>
        <v>649.47058823529414</v>
      </c>
      <c r="G18" t="s">
        <v>20</v>
      </c>
      <c r="H18">
        <v>100</v>
      </c>
      <c r="I18" s="11">
        <f t="shared" si="5"/>
        <v>110.41</v>
      </c>
      <c r="J18" t="s">
        <v>21</v>
      </c>
      <c r="K18" t="s">
        <v>22</v>
      </c>
      <c r="L18" s="9">
        <v>1390370400</v>
      </c>
      <c r="M18" s="9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10">
        <f t="shared" si="0"/>
        <v>159.39125295508273</v>
      </c>
      <c r="G19" t="s">
        <v>20</v>
      </c>
      <c r="H19">
        <v>1249</v>
      </c>
      <c r="I19" s="11">
        <f t="shared" si="5"/>
        <v>107.96236989591674</v>
      </c>
      <c r="J19" t="s">
        <v>21</v>
      </c>
      <c r="K19" t="s">
        <v>22</v>
      </c>
      <c r="L19" s="9">
        <v>1294812000</v>
      </c>
      <c r="M19" s="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10">
        <f t="shared" si="0"/>
        <v>66.912087912087912</v>
      </c>
      <c r="G20" t="s">
        <v>74</v>
      </c>
      <c r="H20">
        <v>135</v>
      </c>
      <c r="I20" s="11">
        <f t="shared" si="5"/>
        <v>45.103703703703701</v>
      </c>
      <c r="J20" t="s">
        <v>21</v>
      </c>
      <c r="K20" t="s">
        <v>22</v>
      </c>
      <c r="L20" s="9">
        <v>1536382800</v>
      </c>
      <c r="M20" s="9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10">
        <f t="shared" si="0"/>
        <v>48.529600000000002</v>
      </c>
      <c r="G21" t="s">
        <v>14</v>
      </c>
      <c r="H21">
        <v>674</v>
      </c>
      <c r="I21" s="11">
        <f t="shared" si="5"/>
        <v>45.001483679525222</v>
      </c>
      <c r="J21" t="s">
        <v>21</v>
      </c>
      <c r="K21" t="s">
        <v>22</v>
      </c>
      <c r="L21" s="9">
        <v>1551679200</v>
      </c>
      <c r="M21" s="9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10">
        <f t="shared" si="0"/>
        <v>112.24279210925646</v>
      </c>
      <c r="G22" t="s">
        <v>20</v>
      </c>
      <c r="H22">
        <v>1396</v>
      </c>
      <c r="I22" s="11">
        <f t="shared" si="5"/>
        <v>105.97134670487107</v>
      </c>
      <c r="J22" t="s">
        <v>21</v>
      </c>
      <c r="K22" t="s">
        <v>22</v>
      </c>
      <c r="L22" s="9">
        <v>1406523600</v>
      </c>
      <c r="M22" s="9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10">
        <f t="shared" si="0"/>
        <v>40.992553191489364</v>
      </c>
      <c r="G23" t="s">
        <v>14</v>
      </c>
      <c r="H23">
        <v>558</v>
      </c>
      <c r="I23" s="11">
        <f t="shared" si="5"/>
        <v>69.055555555555557</v>
      </c>
      <c r="J23" t="s">
        <v>21</v>
      </c>
      <c r="K23" t="s">
        <v>22</v>
      </c>
      <c r="L23" s="9">
        <v>1313384400</v>
      </c>
      <c r="M23" s="9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10">
        <f t="shared" si="0"/>
        <v>128.07106598984771</v>
      </c>
      <c r="G24" t="s">
        <v>20</v>
      </c>
      <c r="H24">
        <v>890</v>
      </c>
      <c r="I24" s="11">
        <f t="shared" si="5"/>
        <v>85.044943820224717</v>
      </c>
      <c r="J24" t="s">
        <v>21</v>
      </c>
      <c r="K24" t="s">
        <v>22</v>
      </c>
      <c r="L24" s="9">
        <v>1522731600</v>
      </c>
      <c r="M24" s="9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10">
        <f t="shared" si="0"/>
        <v>332.04444444444448</v>
      </c>
      <c r="G25" t="s">
        <v>20</v>
      </c>
      <c r="H25">
        <v>142</v>
      </c>
      <c r="I25" s="11">
        <f t="shared" si="5"/>
        <v>105.22535211267606</v>
      </c>
      <c r="J25" t="s">
        <v>40</v>
      </c>
      <c r="K25" t="s">
        <v>41</v>
      </c>
      <c r="L25" s="9">
        <v>1550124000</v>
      </c>
      <c r="M25" s="9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10">
        <f t="shared" si="0"/>
        <v>112.83225108225108</v>
      </c>
      <c r="G26" t="s">
        <v>20</v>
      </c>
      <c r="H26">
        <v>2673</v>
      </c>
      <c r="I26" s="11">
        <f t="shared" si="5"/>
        <v>39.003741114852225</v>
      </c>
      <c r="J26" t="s">
        <v>21</v>
      </c>
      <c r="K26" t="s">
        <v>22</v>
      </c>
      <c r="L26" s="9">
        <v>1403326800</v>
      </c>
      <c r="M26" s="9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10">
        <f t="shared" si="0"/>
        <v>216.43636363636364</v>
      </c>
      <c r="G27" t="s">
        <v>20</v>
      </c>
      <c r="H27">
        <v>163</v>
      </c>
      <c r="I27" s="11">
        <f t="shared" si="5"/>
        <v>73.030674846625772</v>
      </c>
      <c r="J27" t="s">
        <v>21</v>
      </c>
      <c r="K27" t="s">
        <v>22</v>
      </c>
      <c r="L27" s="9">
        <v>1305694800</v>
      </c>
      <c r="M27" s="9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10">
        <f t="shared" si="0"/>
        <v>48.199069767441863</v>
      </c>
      <c r="G28" t="s">
        <v>74</v>
      </c>
      <c r="H28">
        <v>1480</v>
      </c>
      <c r="I28" s="11">
        <f t="shared" si="5"/>
        <v>35.009459459459457</v>
      </c>
      <c r="J28" t="s">
        <v>21</v>
      </c>
      <c r="K28" t="s">
        <v>22</v>
      </c>
      <c r="L28" s="9">
        <v>1533013200</v>
      </c>
      <c r="M28" s="9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10">
        <f t="shared" si="0"/>
        <v>79.95</v>
      </c>
      <c r="G29" t="s">
        <v>14</v>
      </c>
      <c r="H29">
        <v>15</v>
      </c>
      <c r="I29" s="11">
        <f t="shared" si="5"/>
        <v>106.6</v>
      </c>
      <c r="J29" t="s">
        <v>21</v>
      </c>
      <c r="K29" t="s">
        <v>22</v>
      </c>
      <c r="L29" s="9">
        <v>1443848400</v>
      </c>
      <c r="M29" s="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10">
        <f t="shared" si="0"/>
        <v>105.22553516819573</v>
      </c>
      <c r="G30" t="s">
        <v>20</v>
      </c>
      <c r="H30">
        <v>2220</v>
      </c>
      <c r="I30" s="11">
        <f t="shared" si="5"/>
        <v>61.997747747747745</v>
      </c>
      <c r="J30" t="s">
        <v>21</v>
      </c>
      <c r="K30" t="s">
        <v>22</v>
      </c>
      <c r="L30" s="9">
        <v>1265695200</v>
      </c>
      <c r="M30" s="9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10">
        <f t="shared" si="0"/>
        <v>328.89978213507629</v>
      </c>
      <c r="G31" t="s">
        <v>20</v>
      </c>
      <c r="H31">
        <v>1606</v>
      </c>
      <c r="I31" s="11">
        <f t="shared" si="5"/>
        <v>94.000622665006233</v>
      </c>
      <c r="J31" t="s">
        <v>98</v>
      </c>
      <c r="K31" t="s">
        <v>99</v>
      </c>
      <c r="L31" s="9">
        <v>1532062800</v>
      </c>
      <c r="M31" s="9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10">
        <f t="shared" si="0"/>
        <v>160.61111111111111</v>
      </c>
      <c r="G32" t="s">
        <v>20</v>
      </c>
      <c r="H32">
        <v>129</v>
      </c>
      <c r="I32" s="11">
        <f t="shared" si="5"/>
        <v>112.05426356589147</v>
      </c>
      <c r="J32" t="s">
        <v>21</v>
      </c>
      <c r="K32" t="s">
        <v>22</v>
      </c>
      <c r="L32" s="9">
        <v>1558674000</v>
      </c>
      <c r="M32" s="9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10">
        <f t="shared" si="0"/>
        <v>310</v>
      </c>
      <c r="G33" t="s">
        <v>20</v>
      </c>
      <c r="H33">
        <v>226</v>
      </c>
      <c r="I33" s="11">
        <f t="shared" si="5"/>
        <v>48.008849557522126</v>
      </c>
      <c r="J33" t="s">
        <v>40</v>
      </c>
      <c r="K33" t="s">
        <v>41</v>
      </c>
      <c r="L33" s="9">
        <v>1451973600</v>
      </c>
      <c r="M33" s="9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10">
        <f t="shared" si="0"/>
        <v>86.807920792079202</v>
      </c>
      <c r="G34" t="s">
        <v>14</v>
      </c>
      <c r="H34">
        <v>2307</v>
      </c>
      <c r="I34" s="11">
        <f t="shared" si="5"/>
        <v>38.004334633723452</v>
      </c>
      <c r="J34" t="s">
        <v>107</v>
      </c>
      <c r="K34" t="s">
        <v>108</v>
      </c>
      <c r="L34" s="9">
        <v>1515564000</v>
      </c>
      <c r="M34" s="9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10">
        <f t="shared" si="0"/>
        <v>377.82071713147411</v>
      </c>
      <c r="G35" t="s">
        <v>20</v>
      </c>
      <c r="H35">
        <v>5419</v>
      </c>
      <c r="I35" s="11">
        <f t="shared" si="5"/>
        <v>35.000184535892231</v>
      </c>
      <c r="J35" t="s">
        <v>21</v>
      </c>
      <c r="K35" t="s">
        <v>22</v>
      </c>
      <c r="L35" s="9">
        <v>1412485200</v>
      </c>
      <c r="M35" s="9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10">
        <f t="shared" si="0"/>
        <v>150.80645161290323</v>
      </c>
      <c r="G36" t="s">
        <v>20</v>
      </c>
      <c r="H36">
        <v>165</v>
      </c>
      <c r="I36" s="11">
        <f t="shared" si="5"/>
        <v>85</v>
      </c>
      <c r="J36" t="s">
        <v>21</v>
      </c>
      <c r="K36" t="s">
        <v>22</v>
      </c>
      <c r="L36" s="9">
        <v>1490245200</v>
      </c>
      <c r="M36" s="9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10">
        <f t="shared" si="0"/>
        <v>150.30119521912351</v>
      </c>
      <c r="G37" t="s">
        <v>20</v>
      </c>
      <c r="H37">
        <v>1965</v>
      </c>
      <c r="I37" s="11">
        <f t="shared" si="5"/>
        <v>95.993893129770996</v>
      </c>
      <c r="J37" t="s">
        <v>36</v>
      </c>
      <c r="K37" t="s">
        <v>37</v>
      </c>
      <c r="L37" s="9">
        <v>1547877600</v>
      </c>
      <c r="M37" s="9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10">
        <f t="shared" si="0"/>
        <v>157.28571428571431</v>
      </c>
      <c r="G38" t="s">
        <v>20</v>
      </c>
      <c r="H38">
        <v>16</v>
      </c>
      <c r="I38" s="11">
        <f t="shared" si="5"/>
        <v>68.8125</v>
      </c>
      <c r="J38" t="s">
        <v>21</v>
      </c>
      <c r="K38" t="s">
        <v>22</v>
      </c>
      <c r="L38" s="9">
        <v>1298700000</v>
      </c>
      <c r="M38" s="9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10">
        <f t="shared" si="0"/>
        <v>139.98765432098764</v>
      </c>
      <c r="G39" t="s">
        <v>20</v>
      </c>
      <c r="H39">
        <v>107</v>
      </c>
      <c r="I39" s="11">
        <f t="shared" si="5"/>
        <v>105.97196261682242</v>
      </c>
      <c r="J39" t="s">
        <v>21</v>
      </c>
      <c r="K39" t="s">
        <v>22</v>
      </c>
      <c r="L39" s="9">
        <v>1570338000</v>
      </c>
      <c r="M39" s="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10">
        <f t="shared" si="0"/>
        <v>325.32258064516128</v>
      </c>
      <c r="G40" t="s">
        <v>20</v>
      </c>
      <c r="H40">
        <v>134</v>
      </c>
      <c r="I40" s="11">
        <f t="shared" si="5"/>
        <v>75.261194029850742</v>
      </c>
      <c r="J40" t="s">
        <v>21</v>
      </c>
      <c r="K40" t="s">
        <v>22</v>
      </c>
      <c r="L40" s="9">
        <v>1287378000</v>
      </c>
      <c r="M40" s="9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10">
        <f t="shared" si="0"/>
        <v>50.777777777777779</v>
      </c>
      <c r="G41" t="s">
        <v>14</v>
      </c>
      <c r="H41">
        <v>88</v>
      </c>
      <c r="I41" s="11">
        <f t="shared" si="5"/>
        <v>57.125</v>
      </c>
      <c r="J41" t="s">
        <v>36</v>
      </c>
      <c r="K41" t="s">
        <v>37</v>
      </c>
      <c r="L41" s="9">
        <v>1361772000</v>
      </c>
      <c r="M41" s="9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10">
        <f t="shared" si="0"/>
        <v>169.06818181818181</v>
      </c>
      <c r="G42" t="s">
        <v>20</v>
      </c>
      <c r="H42">
        <v>198</v>
      </c>
      <c r="I42" s="11">
        <f t="shared" si="5"/>
        <v>75.141414141414145</v>
      </c>
      <c r="J42" t="s">
        <v>21</v>
      </c>
      <c r="K42" t="s">
        <v>22</v>
      </c>
      <c r="L42" s="9">
        <v>1275714000</v>
      </c>
      <c r="M42" s="9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10">
        <f t="shared" si="0"/>
        <v>212.92857142857144</v>
      </c>
      <c r="G43" t="s">
        <v>20</v>
      </c>
      <c r="H43">
        <v>111</v>
      </c>
      <c r="I43" s="11">
        <f t="shared" si="5"/>
        <v>107.42342342342343</v>
      </c>
      <c r="J43" t="s">
        <v>107</v>
      </c>
      <c r="K43" t="s">
        <v>108</v>
      </c>
      <c r="L43" s="9">
        <v>1346734800</v>
      </c>
      <c r="M43" s="9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10">
        <f t="shared" si="0"/>
        <v>443.94444444444446</v>
      </c>
      <c r="G44" t="s">
        <v>20</v>
      </c>
      <c r="H44">
        <v>222</v>
      </c>
      <c r="I44" s="11">
        <f t="shared" si="5"/>
        <v>35.995495495495497</v>
      </c>
      <c r="J44" t="s">
        <v>21</v>
      </c>
      <c r="K44" t="s">
        <v>22</v>
      </c>
      <c r="L44" s="9">
        <v>1309755600</v>
      </c>
      <c r="M44" s="9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10">
        <f t="shared" si="0"/>
        <v>185.9390243902439</v>
      </c>
      <c r="G45" t="s">
        <v>20</v>
      </c>
      <c r="H45">
        <v>6212</v>
      </c>
      <c r="I45" s="11">
        <f t="shared" si="5"/>
        <v>26.998873148744366</v>
      </c>
      <c r="J45" t="s">
        <v>21</v>
      </c>
      <c r="K45" t="s">
        <v>22</v>
      </c>
      <c r="L45" s="9">
        <v>1406178000</v>
      </c>
      <c r="M45" s="9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10">
        <f t="shared" si="0"/>
        <v>658.8125</v>
      </c>
      <c r="G46" t="s">
        <v>20</v>
      </c>
      <c r="H46">
        <v>98</v>
      </c>
      <c r="I46" s="11">
        <f t="shared" si="5"/>
        <v>107.56122448979592</v>
      </c>
      <c r="J46" t="s">
        <v>36</v>
      </c>
      <c r="K46" t="s">
        <v>37</v>
      </c>
      <c r="L46" s="9">
        <v>1552798800</v>
      </c>
      <c r="M46" s="9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10">
        <f t="shared" si="0"/>
        <v>47.684210526315788</v>
      </c>
      <c r="G47" t="s">
        <v>14</v>
      </c>
      <c r="H47">
        <v>48</v>
      </c>
      <c r="I47" s="11">
        <f t="shared" si="5"/>
        <v>94.375</v>
      </c>
      <c r="J47" t="s">
        <v>21</v>
      </c>
      <c r="K47" t="s">
        <v>22</v>
      </c>
      <c r="L47" s="9">
        <v>1478062800</v>
      </c>
      <c r="M47" s="9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10">
        <f t="shared" si="0"/>
        <v>114.78378378378378</v>
      </c>
      <c r="G48" t="s">
        <v>20</v>
      </c>
      <c r="H48">
        <v>92</v>
      </c>
      <c r="I48" s="11">
        <f t="shared" si="5"/>
        <v>46.163043478260867</v>
      </c>
      <c r="J48" t="s">
        <v>21</v>
      </c>
      <c r="K48" t="s">
        <v>22</v>
      </c>
      <c r="L48" s="9">
        <v>1278565200</v>
      </c>
      <c r="M48" s="9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10">
        <f t="shared" si="0"/>
        <v>475.26666666666665</v>
      </c>
      <c r="G49" t="s">
        <v>20</v>
      </c>
      <c r="H49">
        <v>149</v>
      </c>
      <c r="I49" s="11">
        <f t="shared" si="5"/>
        <v>47.845637583892618</v>
      </c>
      <c r="J49" t="s">
        <v>21</v>
      </c>
      <c r="K49" t="s">
        <v>22</v>
      </c>
      <c r="L49" s="9">
        <v>1396069200</v>
      </c>
      <c r="M49" s="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10">
        <f t="shared" si="0"/>
        <v>386.97297297297297</v>
      </c>
      <c r="G50" t="s">
        <v>20</v>
      </c>
      <c r="H50">
        <v>2431</v>
      </c>
      <c r="I50" s="11">
        <f t="shared" si="5"/>
        <v>53.007815713698065</v>
      </c>
      <c r="J50" t="s">
        <v>21</v>
      </c>
      <c r="K50" t="s">
        <v>22</v>
      </c>
      <c r="L50" s="9">
        <v>1435208400</v>
      </c>
      <c r="M50" s="9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10">
        <f t="shared" si="0"/>
        <v>189.625</v>
      </c>
      <c r="G51" t="s">
        <v>20</v>
      </c>
      <c r="H51">
        <v>303</v>
      </c>
      <c r="I51" s="11">
        <f t="shared" si="5"/>
        <v>45.059405940594061</v>
      </c>
      <c r="J51" t="s">
        <v>21</v>
      </c>
      <c r="K51" t="s">
        <v>22</v>
      </c>
      <c r="L51" s="9">
        <v>1571547600</v>
      </c>
      <c r="M51" s="9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10">
        <f t="shared" si="0"/>
        <v>2</v>
      </c>
      <c r="G52" t="s">
        <v>14</v>
      </c>
      <c r="H52">
        <v>1</v>
      </c>
      <c r="I52" s="11">
        <f t="shared" si="5"/>
        <v>2</v>
      </c>
      <c r="J52" t="s">
        <v>107</v>
      </c>
      <c r="K52" t="s">
        <v>108</v>
      </c>
      <c r="L52" s="9">
        <v>1375333200</v>
      </c>
      <c r="M52" s="9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10">
        <f t="shared" si="0"/>
        <v>91.867805186590772</v>
      </c>
      <c r="G53" t="s">
        <v>14</v>
      </c>
      <c r="H53">
        <v>1467</v>
      </c>
      <c r="I53" s="11">
        <f t="shared" si="5"/>
        <v>99.006816632583508</v>
      </c>
      <c r="J53" t="s">
        <v>40</v>
      </c>
      <c r="K53" t="s">
        <v>41</v>
      </c>
      <c r="L53" s="9">
        <v>1332824400</v>
      </c>
      <c r="M53" s="9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10">
        <f t="shared" si="0"/>
        <v>34.152777777777779</v>
      </c>
      <c r="G54" t="s">
        <v>14</v>
      </c>
      <c r="H54">
        <v>75</v>
      </c>
      <c r="I54" s="11">
        <f t="shared" si="5"/>
        <v>32.786666666666669</v>
      </c>
      <c r="J54" t="s">
        <v>21</v>
      </c>
      <c r="K54" t="s">
        <v>22</v>
      </c>
      <c r="L54" s="9">
        <v>1284526800</v>
      </c>
      <c r="M54" s="9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10">
        <f t="shared" si="0"/>
        <v>140.40909090909091</v>
      </c>
      <c r="G55" t="s">
        <v>20</v>
      </c>
      <c r="H55">
        <v>209</v>
      </c>
      <c r="I55" s="11">
        <f t="shared" si="5"/>
        <v>59.119617224880386</v>
      </c>
      <c r="J55" t="s">
        <v>21</v>
      </c>
      <c r="K55" t="s">
        <v>22</v>
      </c>
      <c r="L55" s="9">
        <v>1400562000</v>
      </c>
      <c r="M55" s="9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10">
        <f t="shared" si="0"/>
        <v>89.86666666666666</v>
      </c>
      <c r="G56" t="s">
        <v>14</v>
      </c>
      <c r="H56">
        <v>120</v>
      </c>
      <c r="I56" s="11">
        <f t="shared" si="5"/>
        <v>44.93333333333333</v>
      </c>
      <c r="J56" t="s">
        <v>21</v>
      </c>
      <c r="K56" t="s">
        <v>22</v>
      </c>
      <c r="L56" s="9">
        <v>1520748000</v>
      </c>
      <c r="M56" s="9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10">
        <f t="shared" si="0"/>
        <v>177.96969696969697</v>
      </c>
      <c r="G57" t="s">
        <v>20</v>
      </c>
      <c r="H57">
        <v>131</v>
      </c>
      <c r="I57" s="11">
        <f t="shared" si="5"/>
        <v>89.664122137404576</v>
      </c>
      <c r="J57" t="s">
        <v>21</v>
      </c>
      <c r="K57" t="s">
        <v>22</v>
      </c>
      <c r="L57" s="9">
        <v>1532926800</v>
      </c>
      <c r="M57" s="9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10">
        <f t="shared" si="0"/>
        <v>143.66249999999999</v>
      </c>
      <c r="G58" t="s">
        <v>20</v>
      </c>
      <c r="H58">
        <v>164</v>
      </c>
      <c r="I58" s="11">
        <f t="shared" si="5"/>
        <v>70.079268292682926</v>
      </c>
      <c r="J58" t="s">
        <v>21</v>
      </c>
      <c r="K58" t="s">
        <v>22</v>
      </c>
      <c r="L58" s="9">
        <v>1420869600</v>
      </c>
      <c r="M58" s="9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10">
        <f t="shared" si="0"/>
        <v>215.27586206896552</v>
      </c>
      <c r="G59" t="s">
        <v>20</v>
      </c>
      <c r="H59">
        <v>201</v>
      </c>
      <c r="I59" s="11">
        <f t="shared" si="5"/>
        <v>31.059701492537314</v>
      </c>
      <c r="J59" t="s">
        <v>21</v>
      </c>
      <c r="K59" t="s">
        <v>22</v>
      </c>
      <c r="L59" s="9">
        <v>1504242000</v>
      </c>
      <c r="M59" s="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10">
        <f t="shared" si="0"/>
        <v>227.11111111111114</v>
      </c>
      <c r="G60" t="s">
        <v>20</v>
      </c>
      <c r="H60">
        <v>211</v>
      </c>
      <c r="I60" s="11">
        <f t="shared" si="5"/>
        <v>29.061611374407583</v>
      </c>
      <c r="J60" t="s">
        <v>21</v>
      </c>
      <c r="K60" t="s">
        <v>22</v>
      </c>
      <c r="L60" s="9">
        <v>1442811600</v>
      </c>
      <c r="M60" s="9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10">
        <f t="shared" si="0"/>
        <v>275.07142857142861</v>
      </c>
      <c r="G61" t="s">
        <v>20</v>
      </c>
      <c r="H61">
        <v>128</v>
      </c>
      <c r="I61" s="11">
        <f t="shared" si="5"/>
        <v>30.0859375</v>
      </c>
      <c r="J61" t="s">
        <v>21</v>
      </c>
      <c r="K61" t="s">
        <v>22</v>
      </c>
      <c r="L61" s="9">
        <v>1497243600</v>
      </c>
      <c r="M61" s="9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10">
        <f t="shared" si="0"/>
        <v>144.37048832271762</v>
      </c>
      <c r="G62" t="s">
        <v>20</v>
      </c>
      <c r="H62">
        <v>1600</v>
      </c>
      <c r="I62" s="11">
        <f t="shared" si="5"/>
        <v>84.998125000000002</v>
      </c>
      <c r="J62" t="s">
        <v>15</v>
      </c>
      <c r="K62" t="s">
        <v>16</v>
      </c>
      <c r="L62" s="9">
        <v>1342501200</v>
      </c>
      <c r="M62" s="9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10">
        <f t="shared" si="0"/>
        <v>92.74598393574297</v>
      </c>
      <c r="G63" t="s">
        <v>14</v>
      </c>
      <c r="H63">
        <v>2253</v>
      </c>
      <c r="I63" s="11">
        <f t="shared" si="5"/>
        <v>82.001775410563695</v>
      </c>
      <c r="J63" t="s">
        <v>15</v>
      </c>
      <c r="K63" t="s">
        <v>16</v>
      </c>
      <c r="L63" s="9">
        <v>1298268000</v>
      </c>
      <c r="M63" s="9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10">
        <f t="shared" si="0"/>
        <v>722.6</v>
      </c>
      <c r="G64" t="s">
        <v>20</v>
      </c>
      <c r="H64">
        <v>249</v>
      </c>
      <c r="I64" s="11">
        <f t="shared" si="5"/>
        <v>58.040160642570278</v>
      </c>
      <c r="J64" t="s">
        <v>21</v>
      </c>
      <c r="K64" t="s">
        <v>22</v>
      </c>
      <c r="L64" s="9">
        <v>1433480400</v>
      </c>
      <c r="M64" s="9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10">
        <f t="shared" si="0"/>
        <v>11.851063829787234</v>
      </c>
      <c r="G65" t="s">
        <v>14</v>
      </c>
      <c r="H65">
        <v>5</v>
      </c>
      <c r="I65" s="11">
        <f t="shared" si="5"/>
        <v>111.4</v>
      </c>
      <c r="J65" t="s">
        <v>21</v>
      </c>
      <c r="K65" t="s">
        <v>22</v>
      </c>
      <c r="L65" s="9">
        <v>1493355600</v>
      </c>
      <c r="M65" s="9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10">
        <f t="shared" ref="F66:F129" si="6">E66/D66*100</f>
        <v>97.642857142857139</v>
      </c>
      <c r="G66" t="s">
        <v>14</v>
      </c>
      <c r="H66">
        <v>38</v>
      </c>
      <c r="I66" s="11">
        <f t="shared" si="5"/>
        <v>71.94736842105263</v>
      </c>
      <c r="J66" t="s">
        <v>21</v>
      </c>
      <c r="K66" t="s">
        <v>22</v>
      </c>
      <c r="L66" s="9">
        <v>1530507600</v>
      </c>
      <c r="M66" s="9">
        <v>1531803600</v>
      </c>
      <c r="N66" s="12">
        <f t="shared" ref="N66:N129" si="7">(((L66/60)/60)/24)+DATE(1970,1,1)</f>
        <v>43283.208333333328</v>
      </c>
      <c r="O66" s="12">
        <f t="shared" ref="O66:O129" si="8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_xlfn.TEXTBEFORE(R66,"/")</f>
        <v>technology</v>
      </c>
      <c r="T66" t="str">
        <f t="shared" ref="T66:T129" si="10">_xlfn.TEXTAFTER(R66,"/")</f>
        <v>web</v>
      </c>
    </row>
    <row r="67" spans="1:20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10">
        <f t="shared" si="6"/>
        <v>236.14754098360655</v>
      </c>
      <c r="G67" t="s">
        <v>20</v>
      </c>
      <c r="H67">
        <v>236</v>
      </c>
      <c r="I67" s="11">
        <f t="shared" ref="I67:I130" si="11">E67/H67</f>
        <v>61.038135593220339</v>
      </c>
      <c r="J67" t="s">
        <v>21</v>
      </c>
      <c r="K67" t="s">
        <v>22</v>
      </c>
      <c r="L67" s="9">
        <v>1296108000</v>
      </c>
      <c r="M67" s="9">
        <v>1296712800</v>
      </c>
      <c r="N67" s="12">
        <f t="shared" si="7"/>
        <v>40570.25</v>
      </c>
      <c r="O67" s="12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10">
        <f t="shared" si="6"/>
        <v>45.068965517241381</v>
      </c>
      <c r="G68" t="s">
        <v>14</v>
      </c>
      <c r="H68">
        <v>12</v>
      </c>
      <c r="I68" s="11">
        <f t="shared" si="11"/>
        <v>108.91666666666667</v>
      </c>
      <c r="J68" t="s">
        <v>21</v>
      </c>
      <c r="K68" t="s">
        <v>22</v>
      </c>
      <c r="L68" s="9">
        <v>1428469200</v>
      </c>
      <c r="M68" s="9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10">
        <f t="shared" si="6"/>
        <v>162.38567493112947</v>
      </c>
      <c r="G69" t="s">
        <v>20</v>
      </c>
      <c r="H69">
        <v>4065</v>
      </c>
      <c r="I69" s="11">
        <f t="shared" si="11"/>
        <v>29.001722017220171</v>
      </c>
      <c r="J69" t="s">
        <v>40</v>
      </c>
      <c r="K69" t="s">
        <v>41</v>
      </c>
      <c r="L69" s="9">
        <v>1264399200</v>
      </c>
      <c r="M69" s="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10">
        <f t="shared" si="6"/>
        <v>254.52631578947367</v>
      </c>
      <c r="G70" t="s">
        <v>20</v>
      </c>
      <c r="H70">
        <v>246</v>
      </c>
      <c r="I70" s="11">
        <f t="shared" si="11"/>
        <v>58.975609756097562</v>
      </c>
      <c r="J70" t="s">
        <v>107</v>
      </c>
      <c r="K70" t="s">
        <v>108</v>
      </c>
      <c r="L70" s="9">
        <v>1501131600</v>
      </c>
      <c r="M70" s="9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10">
        <f t="shared" si="6"/>
        <v>24.063291139240505</v>
      </c>
      <c r="G71" t="s">
        <v>74</v>
      </c>
      <c r="H71">
        <v>17</v>
      </c>
      <c r="I71" s="11">
        <f t="shared" si="11"/>
        <v>111.82352941176471</v>
      </c>
      <c r="J71" t="s">
        <v>21</v>
      </c>
      <c r="K71" t="s">
        <v>22</v>
      </c>
      <c r="L71" s="9">
        <v>1292738400</v>
      </c>
      <c r="M71" s="9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10">
        <f t="shared" si="6"/>
        <v>123.74140625000001</v>
      </c>
      <c r="G72" t="s">
        <v>20</v>
      </c>
      <c r="H72">
        <v>2475</v>
      </c>
      <c r="I72" s="11">
        <f t="shared" si="11"/>
        <v>63.995555555555555</v>
      </c>
      <c r="J72" t="s">
        <v>107</v>
      </c>
      <c r="K72" t="s">
        <v>108</v>
      </c>
      <c r="L72" s="9">
        <v>1288674000</v>
      </c>
      <c r="M72" s="9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10">
        <f t="shared" si="6"/>
        <v>108.06666666666666</v>
      </c>
      <c r="G73" t="s">
        <v>20</v>
      </c>
      <c r="H73">
        <v>76</v>
      </c>
      <c r="I73" s="11">
        <f t="shared" si="11"/>
        <v>85.315789473684205</v>
      </c>
      <c r="J73" t="s">
        <v>21</v>
      </c>
      <c r="K73" t="s">
        <v>22</v>
      </c>
      <c r="L73" s="9">
        <v>1575093600</v>
      </c>
      <c r="M73" s="9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10">
        <f t="shared" si="6"/>
        <v>670.33333333333326</v>
      </c>
      <c r="G74" t="s">
        <v>20</v>
      </c>
      <c r="H74">
        <v>54</v>
      </c>
      <c r="I74" s="11">
        <f t="shared" si="11"/>
        <v>74.481481481481481</v>
      </c>
      <c r="J74" t="s">
        <v>21</v>
      </c>
      <c r="K74" t="s">
        <v>22</v>
      </c>
      <c r="L74" s="9">
        <v>1435726800</v>
      </c>
      <c r="M74" s="9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10">
        <f t="shared" si="6"/>
        <v>660.92857142857144</v>
      </c>
      <c r="G75" t="s">
        <v>20</v>
      </c>
      <c r="H75">
        <v>88</v>
      </c>
      <c r="I75" s="11">
        <f t="shared" si="11"/>
        <v>105.14772727272727</v>
      </c>
      <c r="J75" t="s">
        <v>21</v>
      </c>
      <c r="K75" t="s">
        <v>22</v>
      </c>
      <c r="L75" s="9">
        <v>1480226400</v>
      </c>
      <c r="M75" s="9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10">
        <f t="shared" si="6"/>
        <v>122.46153846153847</v>
      </c>
      <c r="G76" t="s">
        <v>20</v>
      </c>
      <c r="H76">
        <v>85</v>
      </c>
      <c r="I76" s="11">
        <f t="shared" si="11"/>
        <v>56.188235294117646</v>
      </c>
      <c r="J76" t="s">
        <v>40</v>
      </c>
      <c r="K76" t="s">
        <v>41</v>
      </c>
      <c r="L76" s="9">
        <v>1459054800</v>
      </c>
      <c r="M76" s="9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10">
        <f t="shared" si="6"/>
        <v>150.57731958762886</v>
      </c>
      <c r="G77" t="s">
        <v>20</v>
      </c>
      <c r="H77">
        <v>170</v>
      </c>
      <c r="I77" s="11">
        <f t="shared" si="11"/>
        <v>85.917647058823533</v>
      </c>
      <c r="J77" t="s">
        <v>21</v>
      </c>
      <c r="K77" t="s">
        <v>22</v>
      </c>
      <c r="L77" s="9">
        <v>1531630800</v>
      </c>
      <c r="M77" s="9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10">
        <f t="shared" si="6"/>
        <v>78.106590724165997</v>
      </c>
      <c r="G78" t="s">
        <v>14</v>
      </c>
      <c r="H78">
        <v>1684</v>
      </c>
      <c r="I78" s="11">
        <f t="shared" si="11"/>
        <v>57.00296912114014</v>
      </c>
      <c r="J78" t="s">
        <v>21</v>
      </c>
      <c r="K78" t="s">
        <v>22</v>
      </c>
      <c r="L78" s="9">
        <v>1421992800</v>
      </c>
      <c r="M78" s="9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10">
        <f t="shared" si="6"/>
        <v>46.94736842105263</v>
      </c>
      <c r="G79" t="s">
        <v>14</v>
      </c>
      <c r="H79">
        <v>56</v>
      </c>
      <c r="I79" s="11">
        <f t="shared" si="11"/>
        <v>79.642857142857139</v>
      </c>
      <c r="J79" t="s">
        <v>21</v>
      </c>
      <c r="K79" t="s">
        <v>22</v>
      </c>
      <c r="L79" s="9">
        <v>1285563600</v>
      </c>
      <c r="M79" s="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10">
        <f t="shared" si="6"/>
        <v>300.8</v>
      </c>
      <c r="G80" t="s">
        <v>20</v>
      </c>
      <c r="H80">
        <v>330</v>
      </c>
      <c r="I80" s="11">
        <f t="shared" si="11"/>
        <v>41.018181818181816</v>
      </c>
      <c r="J80" t="s">
        <v>21</v>
      </c>
      <c r="K80" t="s">
        <v>22</v>
      </c>
      <c r="L80" s="9">
        <v>1523854800</v>
      </c>
      <c r="M80" s="9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10">
        <f t="shared" si="6"/>
        <v>69.598615916955026</v>
      </c>
      <c r="G81" t="s">
        <v>14</v>
      </c>
      <c r="H81">
        <v>838</v>
      </c>
      <c r="I81" s="11">
        <f t="shared" si="11"/>
        <v>48.004773269689736</v>
      </c>
      <c r="J81" t="s">
        <v>21</v>
      </c>
      <c r="K81" t="s">
        <v>22</v>
      </c>
      <c r="L81" s="9">
        <v>1529125200</v>
      </c>
      <c r="M81" s="9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10">
        <f t="shared" si="6"/>
        <v>637.4545454545455</v>
      </c>
      <c r="G82" t="s">
        <v>20</v>
      </c>
      <c r="H82">
        <v>127</v>
      </c>
      <c r="I82" s="11">
        <f t="shared" si="11"/>
        <v>55.212598425196852</v>
      </c>
      <c r="J82" t="s">
        <v>21</v>
      </c>
      <c r="K82" t="s">
        <v>22</v>
      </c>
      <c r="L82" s="9">
        <v>1503982800</v>
      </c>
      <c r="M82" s="9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10">
        <f t="shared" si="6"/>
        <v>225.33928571428569</v>
      </c>
      <c r="G83" t="s">
        <v>20</v>
      </c>
      <c r="H83">
        <v>411</v>
      </c>
      <c r="I83" s="11">
        <f t="shared" si="11"/>
        <v>92.109489051094897</v>
      </c>
      <c r="J83" t="s">
        <v>21</v>
      </c>
      <c r="K83" t="s">
        <v>22</v>
      </c>
      <c r="L83" s="9">
        <v>1511416800</v>
      </c>
      <c r="M83" s="9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10">
        <f t="shared" si="6"/>
        <v>1497.3000000000002</v>
      </c>
      <c r="G84" t="s">
        <v>20</v>
      </c>
      <c r="H84">
        <v>180</v>
      </c>
      <c r="I84" s="11">
        <f t="shared" si="11"/>
        <v>83.183333333333337</v>
      </c>
      <c r="J84" t="s">
        <v>40</v>
      </c>
      <c r="K84" t="s">
        <v>41</v>
      </c>
      <c r="L84" s="9">
        <v>1547704800</v>
      </c>
      <c r="M84" s="9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10">
        <f t="shared" si="6"/>
        <v>37.590225563909776</v>
      </c>
      <c r="G85" t="s">
        <v>14</v>
      </c>
      <c r="H85">
        <v>1000</v>
      </c>
      <c r="I85" s="11">
        <f t="shared" si="11"/>
        <v>39.996000000000002</v>
      </c>
      <c r="J85" t="s">
        <v>21</v>
      </c>
      <c r="K85" t="s">
        <v>22</v>
      </c>
      <c r="L85" s="9">
        <v>1469682000</v>
      </c>
      <c r="M85" s="9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10">
        <f t="shared" si="6"/>
        <v>132.36942675159236</v>
      </c>
      <c r="G86" t="s">
        <v>20</v>
      </c>
      <c r="H86">
        <v>374</v>
      </c>
      <c r="I86" s="11">
        <f t="shared" si="11"/>
        <v>111.1336898395722</v>
      </c>
      <c r="J86" t="s">
        <v>21</v>
      </c>
      <c r="K86" t="s">
        <v>22</v>
      </c>
      <c r="L86" s="9">
        <v>1343451600</v>
      </c>
      <c r="M86" s="9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10">
        <f t="shared" si="6"/>
        <v>131.22448979591837</v>
      </c>
      <c r="G87" t="s">
        <v>20</v>
      </c>
      <c r="H87">
        <v>71</v>
      </c>
      <c r="I87" s="11">
        <f t="shared" si="11"/>
        <v>90.563380281690144</v>
      </c>
      <c r="J87" t="s">
        <v>26</v>
      </c>
      <c r="K87" t="s">
        <v>27</v>
      </c>
      <c r="L87" s="9">
        <v>1315717200</v>
      </c>
      <c r="M87" s="9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10">
        <f t="shared" si="6"/>
        <v>167.63513513513513</v>
      </c>
      <c r="G88" t="s">
        <v>20</v>
      </c>
      <c r="H88">
        <v>203</v>
      </c>
      <c r="I88" s="11">
        <f t="shared" si="11"/>
        <v>61.108374384236456</v>
      </c>
      <c r="J88" t="s">
        <v>21</v>
      </c>
      <c r="K88" t="s">
        <v>22</v>
      </c>
      <c r="L88" s="9">
        <v>1430715600</v>
      </c>
      <c r="M88" s="9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10">
        <f t="shared" si="6"/>
        <v>61.984886649874063</v>
      </c>
      <c r="G89" t="s">
        <v>14</v>
      </c>
      <c r="H89">
        <v>1482</v>
      </c>
      <c r="I89" s="11">
        <f t="shared" si="11"/>
        <v>83.022941970310384</v>
      </c>
      <c r="J89" t="s">
        <v>26</v>
      </c>
      <c r="K89" t="s">
        <v>27</v>
      </c>
      <c r="L89" s="9">
        <v>1299564000</v>
      </c>
      <c r="M89" s="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10">
        <f t="shared" si="6"/>
        <v>260.75</v>
      </c>
      <c r="G90" t="s">
        <v>20</v>
      </c>
      <c r="H90">
        <v>113</v>
      </c>
      <c r="I90" s="11">
        <f t="shared" si="11"/>
        <v>110.76106194690266</v>
      </c>
      <c r="J90" t="s">
        <v>21</v>
      </c>
      <c r="K90" t="s">
        <v>22</v>
      </c>
      <c r="L90" s="9">
        <v>1429160400</v>
      </c>
      <c r="M90" s="9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10">
        <f t="shared" si="6"/>
        <v>252.58823529411765</v>
      </c>
      <c r="G91" t="s">
        <v>20</v>
      </c>
      <c r="H91">
        <v>96</v>
      </c>
      <c r="I91" s="11">
        <f t="shared" si="11"/>
        <v>89.458333333333329</v>
      </c>
      <c r="J91" t="s">
        <v>21</v>
      </c>
      <c r="K91" t="s">
        <v>22</v>
      </c>
      <c r="L91" s="9">
        <v>1271307600</v>
      </c>
      <c r="M91" s="9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10">
        <f t="shared" si="6"/>
        <v>78.615384615384613</v>
      </c>
      <c r="G92" t="s">
        <v>14</v>
      </c>
      <c r="H92">
        <v>106</v>
      </c>
      <c r="I92" s="11">
        <f t="shared" si="11"/>
        <v>57.849056603773583</v>
      </c>
      <c r="J92" t="s">
        <v>21</v>
      </c>
      <c r="K92" t="s">
        <v>22</v>
      </c>
      <c r="L92" s="9">
        <v>1456380000</v>
      </c>
      <c r="M92" s="9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10">
        <f t="shared" si="6"/>
        <v>48.404406999351913</v>
      </c>
      <c r="G93" t="s">
        <v>14</v>
      </c>
      <c r="H93">
        <v>679</v>
      </c>
      <c r="I93" s="11">
        <f t="shared" si="11"/>
        <v>109.99705449189985</v>
      </c>
      <c r="J93" t="s">
        <v>107</v>
      </c>
      <c r="K93" t="s">
        <v>108</v>
      </c>
      <c r="L93" s="9">
        <v>1470459600</v>
      </c>
      <c r="M93" s="9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10">
        <f t="shared" si="6"/>
        <v>258.875</v>
      </c>
      <c r="G94" t="s">
        <v>20</v>
      </c>
      <c r="H94">
        <v>498</v>
      </c>
      <c r="I94" s="11">
        <f t="shared" si="11"/>
        <v>103.96586345381526</v>
      </c>
      <c r="J94" t="s">
        <v>98</v>
      </c>
      <c r="K94" t="s">
        <v>99</v>
      </c>
      <c r="L94" s="9">
        <v>1277269200</v>
      </c>
      <c r="M94" s="9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10">
        <f t="shared" si="6"/>
        <v>60.548713235294116</v>
      </c>
      <c r="G95" t="s">
        <v>74</v>
      </c>
      <c r="H95">
        <v>610</v>
      </c>
      <c r="I95" s="11">
        <f t="shared" si="11"/>
        <v>107.99508196721311</v>
      </c>
      <c r="J95" t="s">
        <v>21</v>
      </c>
      <c r="K95" t="s">
        <v>22</v>
      </c>
      <c r="L95" s="9">
        <v>1350709200</v>
      </c>
      <c r="M95" s="9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10">
        <f t="shared" si="6"/>
        <v>303.68965517241378</v>
      </c>
      <c r="G96" t="s">
        <v>20</v>
      </c>
      <c r="H96">
        <v>180</v>
      </c>
      <c r="I96" s="11">
        <f t="shared" si="11"/>
        <v>48.927777777777777</v>
      </c>
      <c r="J96" t="s">
        <v>40</v>
      </c>
      <c r="K96" t="s">
        <v>41</v>
      </c>
      <c r="L96" s="9">
        <v>1554613200</v>
      </c>
      <c r="M96" s="9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10">
        <f t="shared" si="6"/>
        <v>112.99999999999999</v>
      </c>
      <c r="G97" t="s">
        <v>20</v>
      </c>
      <c r="H97">
        <v>27</v>
      </c>
      <c r="I97" s="11">
        <f t="shared" si="11"/>
        <v>37.666666666666664</v>
      </c>
      <c r="J97" t="s">
        <v>21</v>
      </c>
      <c r="K97" t="s">
        <v>22</v>
      </c>
      <c r="L97" s="9">
        <v>1571029200</v>
      </c>
      <c r="M97" s="9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10">
        <f t="shared" si="6"/>
        <v>217.37876614060258</v>
      </c>
      <c r="G98" t="s">
        <v>20</v>
      </c>
      <c r="H98">
        <v>2331</v>
      </c>
      <c r="I98" s="11">
        <f t="shared" si="11"/>
        <v>64.999141999141997</v>
      </c>
      <c r="J98" t="s">
        <v>21</v>
      </c>
      <c r="K98" t="s">
        <v>22</v>
      </c>
      <c r="L98" s="9">
        <v>1299736800</v>
      </c>
      <c r="M98" s="9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10">
        <f t="shared" si="6"/>
        <v>926.69230769230762</v>
      </c>
      <c r="G99" t="s">
        <v>20</v>
      </c>
      <c r="H99">
        <v>113</v>
      </c>
      <c r="I99" s="11">
        <f t="shared" si="11"/>
        <v>106.61061946902655</v>
      </c>
      <c r="J99" t="s">
        <v>21</v>
      </c>
      <c r="K99" t="s">
        <v>22</v>
      </c>
      <c r="L99" s="9">
        <v>1435208400</v>
      </c>
      <c r="M99" s="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10">
        <f t="shared" si="6"/>
        <v>33.692229038854805</v>
      </c>
      <c r="G100" t="s">
        <v>14</v>
      </c>
      <c r="H100">
        <v>1220</v>
      </c>
      <c r="I100" s="11">
        <f t="shared" si="11"/>
        <v>27.009016393442622</v>
      </c>
      <c r="J100" t="s">
        <v>26</v>
      </c>
      <c r="K100" t="s">
        <v>27</v>
      </c>
      <c r="L100" s="9">
        <v>1437973200</v>
      </c>
      <c r="M100" s="9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10">
        <f t="shared" si="6"/>
        <v>196.7236842105263</v>
      </c>
      <c r="G101" t="s">
        <v>20</v>
      </c>
      <c r="H101">
        <v>164</v>
      </c>
      <c r="I101" s="11">
        <f t="shared" si="11"/>
        <v>91.16463414634147</v>
      </c>
      <c r="J101" t="s">
        <v>21</v>
      </c>
      <c r="K101" t="s">
        <v>22</v>
      </c>
      <c r="L101" s="9">
        <v>1416895200</v>
      </c>
      <c r="M101" s="9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10">
        <f t="shared" si="6"/>
        <v>1</v>
      </c>
      <c r="G102" t="s">
        <v>14</v>
      </c>
      <c r="H102">
        <v>1</v>
      </c>
      <c r="I102" s="11">
        <f t="shared" si="11"/>
        <v>1</v>
      </c>
      <c r="J102" t="s">
        <v>21</v>
      </c>
      <c r="K102" t="s">
        <v>22</v>
      </c>
      <c r="L102" s="9">
        <v>1319000400</v>
      </c>
      <c r="M102" s="9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10">
        <f t="shared" si="6"/>
        <v>1021.4444444444445</v>
      </c>
      <c r="G103" t="s">
        <v>20</v>
      </c>
      <c r="H103">
        <v>164</v>
      </c>
      <c r="I103" s="11">
        <f t="shared" si="11"/>
        <v>56.054878048780488</v>
      </c>
      <c r="J103" t="s">
        <v>21</v>
      </c>
      <c r="K103" t="s">
        <v>22</v>
      </c>
      <c r="L103" s="9">
        <v>1424498400</v>
      </c>
      <c r="M103" s="9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10">
        <f t="shared" si="6"/>
        <v>281.67567567567568</v>
      </c>
      <c r="G104" t="s">
        <v>20</v>
      </c>
      <c r="H104">
        <v>336</v>
      </c>
      <c r="I104" s="11">
        <f t="shared" si="11"/>
        <v>31.017857142857142</v>
      </c>
      <c r="J104" t="s">
        <v>21</v>
      </c>
      <c r="K104" t="s">
        <v>22</v>
      </c>
      <c r="L104" s="9">
        <v>1526274000</v>
      </c>
      <c r="M104" s="9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10">
        <f t="shared" si="6"/>
        <v>24.610000000000003</v>
      </c>
      <c r="G105" t="s">
        <v>14</v>
      </c>
      <c r="H105">
        <v>37</v>
      </c>
      <c r="I105" s="11">
        <f t="shared" si="11"/>
        <v>66.513513513513516</v>
      </c>
      <c r="J105" t="s">
        <v>107</v>
      </c>
      <c r="K105" t="s">
        <v>108</v>
      </c>
      <c r="L105" s="9">
        <v>1287896400</v>
      </c>
      <c r="M105" s="9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10">
        <f t="shared" si="6"/>
        <v>143.14010067114094</v>
      </c>
      <c r="G106" t="s">
        <v>20</v>
      </c>
      <c r="H106">
        <v>1917</v>
      </c>
      <c r="I106" s="11">
        <f t="shared" si="11"/>
        <v>89.005216484089729</v>
      </c>
      <c r="J106" t="s">
        <v>21</v>
      </c>
      <c r="K106" t="s">
        <v>22</v>
      </c>
      <c r="L106" s="9">
        <v>1495515600</v>
      </c>
      <c r="M106" s="9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10">
        <f t="shared" si="6"/>
        <v>144.54411764705884</v>
      </c>
      <c r="G107" t="s">
        <v>20</v>
      </c>
      <c r="H107">
        <v>95</v>
      </c>
      <c r="I107" s="11">
        <f t="shared" si="11"/>
        <v>103.46315789473684</v>
      </c>
      <c r="J107" t="s">
        <v>21</v>
      </c>
      <c r="K107" t="s">
        <v>22</v>
      </c>
      <c r="L107" s="9">
        <v>1364878800</v>
      </c>
      <c r="M107" s="9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10">
        <f t="shared" si="6"/>
        <v>359.12820512820514</v>
      </c>
      <c r="G108" t="s">
        <v>20</v>
      </c>
      <c r="H108">
        <v>147</v>
      </c>
      <c r="I108" s="11">
        <f t="shared" si="11"/>
        <v>95.278911564625844</v>
      </c>
      <c r="J108" t="s">
        <v>21</v>
      </c>
      <c r="K108" t="s">
        <v>22</v>
      </c>
      <c r="L108" s="9">
        <v>1567918800</v>
      </c>
      <c r="M108" s="9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10">
        <f t="shared" si="6"/>
        <v>186.48571428571427</v>
      </c>
      <c r="G109" t="s">
        <v>20</v>
      </c>
      <c r="H109">
        <v>86</v>
      </c>
      <c r="I109" s="11">
        <f t="shared" si="11"/>
        <v>75.895348837209298</v>
      </c>
      <c r="J109" t="s">
        <v>21</v>
      </c>
      <c r="K109" t="s">
        <v>22</v>
      </c>
      <c r="L109" s="9">
        <v>1524459600</v>
      </c>
      <c r="M109" s="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10">
        <f t="shared" si="6"/>
        <v>595.26666666666665</v>
      </c>
      <c r="G110" t="s">
        <v>20</v>
      </c>
      <c r="H110">
        <v>83</v>
      </c>
      <c r="I110" s="11">
        <f t="shared" si="11"/>
        <v>107.57831325301204</v>
      </c>
      <c r="J110" t="s">
        <v>21</v>
      </c>
      <c r="K110" t="s">
        <v>22</v>
      </c>
      <c r="L110" s="9">
        <v>1333688400</v>
      </c>
      <c r="M110" s="9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10">
        <f t="shared" si="6"/>
        <v>59.21153846153846</v>
      </c>
      <c r="G111" t="s">
        <v>14</v>
      </c>
      <c r="H111">
        <v>60</v>
      </c>
      <c r="I111" s="11">
        <f t="shared" si="11"/>
        <v>51.31666666666667</v>
      </c>
      <c r="J111" t="s">
        <v>21</v>
      </c>
      <c r="K111" t="s">
        <v>22</v>
      </c>
      <c r="L111" s="9">
        <v>1389506400</v>
      </c>
      <c r="M111" s="9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10">
        <f t="shared" si="6"/>
        <v>14.962780898876405</v>
      </c>
      <c r="G112" t="s">
        <v>14</v>
      </c>
      <c r="H112">
        <v>296</v>
      </c>
      <c r="I112" s="11">
        <f t="shared" si="11"/>
        <v>71.983108108108112</v>
      </c>
      <c r="J112" t="s">
        <v>21</v>
      </c>
      <c r="K112" t="s">
        <v>22</v>
      </c>
      <c r="L112" s="9">
        <v>1536642000</v>
      </c>
      <c r="M112" s="9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10">
        <f t="shared" si="6"/>
        <v>119.95602605863192</v>
      </c>
      <c r="G113" t="s">
        <v>20</v>
      </c>
      <c r="H113">
        <v>676</v>
      </c>
      <c r="I113" s="11">
        <f t="shared" si="11"/>
        <v>108.95414201183432</v>
      </c>
      <c r="J113" t="s">
        <v>21</v>
      </c>
      <c r="K113" t="s">
        <v>22</v>
      </c>
      <c r="L113" s="9">
        <v>1348290000</v>
      </c>
      <c r="M113" s="9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10">
        <f t="shared" si="6"/>
        <v>268.82978723404256</v>
      </c>
      <c r="G114" t="s">
        <v>20</v>
      </c>
      <c r="H114">
        <v>361</v>
      </c>
      <c r="I114" s="11">
        <f t="shared" si="11"/>
        <v>35</v>
      </c>
      <c r="J114" t="s">
        <v>26</v>
      </c>
      <c r="K114" t="s">
        <v>27</v>
      </c>
      <c r="L114" s="9">
        <v>1408856400</v>
      </c>
      <c r="M114" s="9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10">
        <f t="shared" si="6"/>
        <v>376.87878787878788</v>
      </c>
      <c r="G115" t="s">
        <v>20</v>
      </c>
      <c r="H115">
        <v>131</v>
      </c>
      <c r="I115" s="11">
        <f t="shared" si="11"/>
        <v>94.938931297709928</v>
      </c>
      <c r="J115" t="s">
        <v>21</v>
      </c>
      <c r="K115" t="s">
        <v>22</v>
      </c>
      <c r="L115" s="9">
        <v>1505192400</v>
      </c>
      <c r="M115" s="9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10">
        <f t="shared" si="6"/>
        <v>727.15789473684208</v>
      </c>
      <c r="G116" t="s">
        <v>20</v>
      </c>
      <c r="H116">
        <v>126</v>
      </c>
      <c r="I116" s="11">
        <f t="shared" si="11"/>
        <v>109.65079365079364</v>
      </c>
      <c r="J116" t="s">
        <v>21</v>
      </c>
      <c r="K116" t="s">
        <v>22</v>
      </c>
      <c r="L116" s="9">
        <v>1554786000</v>
      </c>
      <c r="M116" s="9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10">
        <f t="shared" si="6"/>
        <v>87.211757648470297</v>
      </c>
      <c r="G117" t="s">
        <v>14</v>
      </c>
      <c r="H117">
        <v>3304</v>
      </c>
      <c r="I117" s="11">
        <f t="shared" si="11"/>
        <v>44.001815980629537</v>
      </c>
      <c r="J117" t="s">
        <v>107</v>
      </c>
      <c r="K117" t="s">
        <v>108</v>
      </c>
      <c r="L117" s="9">
        <v>1510898400</v>
      </c>
      <c r="M117" s="9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10">
        <f t="shared" si="6"/>
        <v>88</v>
      </c>
      <c r="G118" t="s">
        <v>14</v>
      </c>
      <c r="H118">
        <v>73</v>
      </c>
      <c r="I118" s="11">
        <f t="shared" si="11"/>
        <v>86.794520547945211</v>
      </c>
      <c r="J118" t="s">
        <v>21</v>
      </c>
      <c r="K118" t="s">
        <v>22</v>
      </c>
      <c r="L118" s="9">
        <v>1442552400</v>
      </c>
      <c r="M118" s="9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10">
        <f t="shared" si="6"/>
        <v>173.9387755102041</v>
      </c>
      <c r="G119" t="s">
        <v>20</v>
      </c>
      <c r="H119">
        <v>275</v>
      </c>
      <c r="I119" s="11">
        <f t="shared" si="11"/>
        <v>30.992727272727272</v>
      </c>
      <c r="J119" t="s">
        <v>21</v>
      </c>
      <c r="K119" t="s">
        <v>22</v>
      </c>
      <c r="L119" s="9">
        <v>1316667600</v>
      </c>
      <c r="M119" s="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10">
        <f t="shared" si="6"/>
        <v>117.61111111111111</v>
      </c>
      <c r="G120" t="s">
        <v>20</v>
      </c>
      <c r="H120">
        <v>67</v>
      </c>
      <c r="I120" s="11">
        <f t="shared" si="11"/>
        <v>94.791044776119406</v>
      </c>
      <c r="J120" t="s">
        <v>21</v>
      </c>
      <c r="K120" t="s">
        <v>22</v>
      </c>
      <c r="L120" s="9">
        <v>1390716000</v>
      </c>
      <c r="M120" s="9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10">
        <f t="shared" si="6"/>
        <v>214.96</v>
      </c>
      <c r="G121" t="s">
        <v>20</v>
      </c>
      <c r="H121">
        <v>154</v>
      </c>
      <c r="I121" s="11">
        <f t="shared" si="11"/>
        <v>69.79220779220779</v>
      </c>
      <c r="J121" t="s">
        <v>21</v>
      </c>
      <c r="K121" t="s">
        <v>22</v>
      </c>
      <c r="L121" s="9">
        <v>1402894800</v>
      </c>
      <c r="M121" s="9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10">
        <f t="shared" si="6"/>
        <v>149.49667110519306</v>
      </c>
      <c r="G122" t="s">
        <v>20</v>
      </c>
      <c r="H122">
        <v>1782</v>
      </c>
      <c r="I122" s="11">
        <f t="shared" si="11"/>
        <v>63.003367003367003</v>
      </c>
      <c r="J122" t="s">
        <v>21</v>
      </c>
      <c r="K122" t="s">
        <v>22</v>
      </c>
      <c r="L122" s="9">
        <v>1429246800</v>
      </c>
      <c r="M122" s="9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10">
        <f t="shared" si="6"/>
        <v>219.33995584988963</v>
      </c>
      <c r="G123" t="s">
        <v>20</v>
      </c>
      <c r="H123">
        <v>903</v>
      </c>
      <c r="I123" s="11">
        <f t="shared" si="11"/>
        <v>110.0343300110742</v>
      </c>
      <c r="J123" t="s">
        <v>21</v>
      </c>
      <c r="K123" t="s">
        <v>22</v>
      </c>
      <c r="L123" s="9">
        <v>1412485200</v>
      </c>
      <c r="M123" s="9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10">
        <f t="shared" si="6"/>
        <v>64.367690058479525</v>
      </c>
      <c r="G124" t="s">
        <v>14</v>
      </c>
      <c r="H124">
        <v>3387</v>
      </c>
      <c r="I124" s="11">
        <f t="shared" si="11"/>
        <v>25.997933274284026</v>
      </c>
      <c r="J124" t="s">
        <v>21</v>
      </c>
      <c r="K124" t="s">
        <v>22</v>
      </c>
      <c r="L124" s="9">
        <v>1417068000</v>
      </c>
      <c r="M124" s="9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10">
        <f t="shared" si="6"/>
        <v>18.622397298818232</v>
      </c>
      <c r="G125" t="s">
        <v>14</v>
      </c>
      <c r="H125">
        <v>662</v>
      </c>
      <c r="I125" s="11">
        <f t="shared" si="11"/>
        <v>49.987915407854985</v>
      </c>
      <c r="J125" t="s">
        <v>15</v>
      </c>
      <c r="K125" t="s">
        <v>16</v>
      </c>
      <c r="L125" s="9">
        <v>1448344800</v>
      </c>
      <c r="M125" s="9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10">
        <f t="shared" si="6"/>
        <v>367.76923076923077</v>
      </c>
      <c r="G126" t="s">
        <v>20</v>
      </c>
      <c r="H126">
        <v>94</v>
      </c>
      <c r="I126" s="11">
        <f t="shared" si="11"/>
        <v>101.72340425531915</v>
      </c>
      <c r="J126" t="s">
        <v>107</v>
      </c>
      <c r="K126" t="s">
        <v>108</v>
      </c>
      <c r="L126" s="9">
        <v>1557723600</v>
      </c>
      <c r="M126" s="9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10">
        <f t="shared" si="6"/>
        <v>159.90566037735849</v>
      </c>
      <c r="G127" t="s">
        <v>20</v>
      </c>
      <c r="H127">
        <v>180</v>
      </c>
      <c r="I127" s="11">
        <f t="shared" si="11"/>
        <v>47.083333333333336</v>
      </c>
      <c r="J127" t="s">
        <v>21</v>
      </c>
      <c r="K127" t="s">
        <v>22</v>
      </c>
      <c r="L127" s="9">
        <v>1537333200</v>
      </c>
      <c r="M127" s="9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10">
        <f t="shared" si="6"/>
        <v>38.633185349611544</v>
      </c>
      <c r="G128" t="s">
        <v>14</v>
      </c>
      <c r="H128">
        <v>774</v>
      </c>
      <c r="I128" s="11">
        <f t="shared" si="11"/>
        <v>89.944444444444443</v>
      </c>
      <c r="J128" t="s">
        <v>21</v>
      </c>
      <c r="K128" t="s">
        <v>22</v>
      </c>
      <c r="L128" s="9">
        <v>1471150800</v>
      </c>
      <c r="M128" s="9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10">
        <f t="shared" si="6"/>
        <v>51.42151162790698</v>
      </c>
      <c r="G129" t="s">
        <v>14</v>
      </c>
      <c r="H129">
        <v>672</v>
      </c>
      <c r="I129" s="11">
        <f t="shared" si="11"/>
        <v>78.96875</v>
      </c>
      <c r="J129" t="s">
        <v>15</v>
      </c>
      <c r="K129" t="s">
        <v>16</v>
      </c>
      <c r="L129" s="9">
        <v>1273640400</v>
      </c>
      <c r="M129" s="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10">
        <f t="shared" ref="F130:F193" si="12">E130/D130*100</f>
        <v>60.334277620396605</v>
      </c>
      <c r="G130" t="s">
        <v>74</v>
      </c>
      <c r="H130">
        <v>532</v>
      </c>
      <c r="I130" s="11">
        <f t="shared" si="11"/>
        <v>80.067669172932327</v>
      </c>
      <c r="J130" t="s">
        <v>21</v>
      </c>
      <c r="K130" t="s">
        <v>22</v>
      </c>
      <c r="L130" s="9">
        <v>1282885200</v>
      </c>
      <c r="M130" s="9">
        <v>1284008400</v>
      </c>
      <c r="N130" s="12">
        <f t="shared" ref="N130:N193" si="13">(((L130/60)/60)/24)+DATE(1970,1,1)</f>
        <v>40417.208333333336</v>
      </c>
      <c r="O130" s="12">
        <f t="shared" ref="O130:O193" si="14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_xlfn.TEXTBEFORE(R130,"/")</f>
        <v>music</v>
      </c>
      <c r="T130" t="str">
        <f t="shared" ref="T130:T193" si="16">_xlfn.TEXTAFTER(R130,"/")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10">
        <f t="shared" si="12"/>
        <v>3.202693602693603</v>
      </c>
      <c r="G131" t="s">
        <v>74</v>
      </c>
      <c r="H131">
        <v>55</v>
      </c>
      <c r="I131" s="11">
        <f t="shared" ref="I131:I194" si="17">E131/H131</f>
        <v>86.472727272727269</v>
      </c>
      <c r="J131" t="s">
        <v>26</v>
      </c>
      <c r="K131" t="s">
        <v>27</v>
      </c>
      <c r="L131" s="9">
        <v>1422943200</v>
      </c>
      <c r="M131" s="9">
        <v>1425103200</v>
      </c>
      <c r="N131" s="12">
        <f t="shared" si="13"/>
        <v>42038.25</v>
      </c>
      <c r="O131" s="12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10">
        <f t="shared" si="12"/>
        <v>155.46875</v>
      </c>
      <c r="G132" t="s">
        <v>20</v>
      </c>
      <c r="H132">
        <v>533</v>
      </c>
      <c r="I132" s="11">
        <f t="shared" si="17"/>
        <v>28.001876172607879</v>
      </c>
      <c r="J132" t="s">
        <v>36</v>
      </c>
      <c r="K132" t="s">
        <v>37</v>
      </c>
      <c r="L132" s="9">
        <v>1319605200</v>
      </c>
      <c r="M132" s="9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10">
        <f t="shared" si="12"/>
        <v>100.85974499089254</v>
      </c>
      <c r="G133" t="s">
        <v>20</v>
      </c>
      <c r="H133">
        <v>2443</v>
      </c>
      <c r="I133" s="11">
        <f t="shared" si="17"/>
        <v>67.996725337699544</v>
      </c>
      <c r="J133" t="s">
        <v>40</v>
      </c>
      <c r="K133" t="s">
        <v>41</v>
      </c>
      <c r="L133" s="9">
        <v>1385704800</v>
      </c>
      <c r="M133" s="9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10">
        <f t="shared" si="12"/>
        <v>116.18181818181819</v>
      </c>
      <c r="G134" t="s">
        <v>20</v>
      </c>
      <c r="H134">
        <v>89</v>
      </c>
      <c r="I134" s="11">
        <f t="shared" si="17"/>
        <v>43.078651685393261</v>
      </c>
      <c r="J134" t="s">
        <v>21</v>
      </c>
      <c r="K134" t="s">
        <v>22</v>
      </c>
      <c r="L134" s="9">
        <v>1515736800</v>
      </c>
      <c r="M134" s="9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10">
        <f t="shared" si="12"/>
        <v>310.77777777777777</v>
      </c>
      <c r="G135" t="s">
        <v>20</v>
      </c>
      <c r="H135">
        <v>159</v>
      </c>
      <c r="I135" s="11">
        <f t="shared" si="17"/>
        <v>87.95597484276729</v>
      </c>
      <c r="J135" t="s">
        <v>21</v>
      </c>
      <c r="K135" t="s">
        <v>22</v>
      </c>
      <c r="L135" s="9">
        <v>1313125200</v>
      </c>
      <c r="M135" s="9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10">
        <f t="shared" si="12"/>
        <v>89.73668341708543</v>
      </c>
      <c r="G136" t="s">
        <v>14</v>
      </c>
      <c r="H136">
        <v>940</v>
      </c>
      <c r="I136" s="11">
        <f t="shared" si="17"/>
        <v>94.987234042553197</v>
      </c>
      <c r="J136" t="s">
        <v>98</v>
      </c>
      <c r="K136" t="s">
        <v>99</v>
      </c>
      <c r="L136" s="9">
        <v>1308459600</v>
      </c>
      <c r="M136" s="9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10">
        <f t="shared" si="12"/>
        <v>71.27272727272728</v>
      </c>
      <c r="G137" t="s">
        <v>14</v>
      </c>
      <c r="H137">
        <v>117</v>
      </c>
      <c r="I137" s="11">
        <f t="shared" si="17"/>
        <v>46.905982905982903</v>
      </c>
      <c r="J137" t="s">
        <v>21</v>
      </c>
      <c r="K137" t="s">
        <v>22</v>
      </c>
      <c r="L137" s="9">
        <v>1362636000</v>
      </c>
      <c r="M137" s="9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10">
        <f t="shared" si="12"/>
        <v>3.2862318840579712</v>
      </c>
      <c r="G138" t="s">
        <v>74</v>
      </c>
      <c r="H138">
        <v>58</v>
      </c>
      <c r="I138" s="11">
        <f t="shared" si="17"/>
        <v>46.913793103448278</v>
      </c>
      <c r="J138" t="s">
        <v>21</v>
      </c>
      <c r="K138" t="s">
        <v>22</v>
      </c>
      <c r="L138" s="9">
        <v>1402117200</v>
      </c>
      <c r="M138" s="9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10">
        <f t="shared" si="12"/>
        <v>261.77777777777777</v>
      </c>
      <c r="G139" t="s">
        <v>20</v>
      </c>
      <c r="H139">
        <v>50</v>
      </c>
      <c r="I139" s="11">
        <f t="shared" si="17"/>
        <v>94.24</v>
      </c>
      <c r="J139" t="s">
        <v>21</v>
      </c>
      <c r="K139" t="s">
        <v>22</v>
      </c>
      <c r="L139" s="9">
        <v>1286341200</v>
      </c>
      <c r="M139" s="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10">
        <f t="shared" si="12"/>
        <v>96</v>
      </c>
      <c r="G140" t="s">
        <v>14</v>
      </c>
      <c r="H140">
        <v>115</v>
      </c>
      <c r="I140" s="11">
        <f t="shared" si="17"/>
        <v>80.139130434782615</v>
      </c>
      <c r="J140" t="s">
        <v>21</v>
      </c>
      <c r="K140" t="s">
        <v>22</v>
      </c>
      <c r="L140" s="9">
        <v>1348808400</v>
      </c>
      <c r="M140" s="9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10">
        <f t="shared" si="12"/>
        <v>20.896851248642779</v>
      </c>
      <c r="G141" t="s">
        <v>14</v>
      </c>
      <c r="H141">
        <v>326</v>
      </c>
      <c r="I141" s="11">
        <f t="shared" si="17"/>
        <v>59.036809815950917</v>
      </c>
      <c r="J141" t="s">
        <v>21</v>
      </c>
      <c r="K141" t="s">
        <v>22</v>
      </c>
      <c r="L141" s="9">
        <v>1429592400</v>
      </c>
      <c r="M141" s="9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10">
        <f t="shared" si="12"/>
        <v>223.16363636363636</v>
      </c>
      <c r="G142" t="s">
        <v>20</v>
      </c>
      <c r="H142">
        <v>186</v>
      </c>
      <c r="I142" s="11">
        <f t="shared" si="17"/>
        <v>65.989247311827953</v>
      </c>
      <c r="J142" t="s">
        <v>21</v>
      </c>
      <c r="K142" t="s">
        <v>22</v>
      </c>
      <c r="L142" s="9">
        <v>1519538400</v>
      </c>
      <c r="M142" s="9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10">
        <f t="shared" si="12"/>
        <v>101.59097978227061</v>
      </c>
      <c r="G143" t="s">
        <v>20</v>
      </c>
      <c r="H143">
        <v>1071</v>
      </c>
      <c r="I143" s="11">
        <f t="shared" si="17"/>
        <v>60.992530345471522</v>
      </c>
      <c r="J143" t="s">
        <v>21</v>
      </c>
      <c r="K143" t="s">
        <v>22</v>
      </c>
      <c r="L143" s="9">
        <v>1434085200</v>
      </c>
      <c r="M143" s="9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10">
        <f t="shared" si="12"/>
        <v>230.03999999999996</v>
      </c>
      <c r="G144" t="s">
        <v>20</v>
      </c>
      <c r="H144">
        <v>117</v>
      </c>
      <c r="I144" s="11">
        <f t="shared" si="17"/>
        <v>98.307692307692307</v>
      </c>
      <c r="J144" t="s">
        <v>21</v>
      </c>
      <c r="K144" t="s">
        <v>22</v>
      </c>
      <c r="L144" s="9">
        <v>1333688400</v>
      </c>
      <c r="M144" s="9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10">
        <f t="shared" si="12"/>
        <v>135.59259259259261</v>
      </c>
      <c r="G145" t="s">
        <v>20</v>
      </c>
      <c r="H145">
        <v>70</v>
      </c>
      <c r="I145" s="11">
        <f t="shared" si="17"/>
        <v>104.6</v>
      </c>
      <c r="J145" t="s">
        <v>21</v>
      </c>
      <c r="K145" t="s">
        <v>22</v>
      </c>
      <c r="L145" s="9">
        <v>1277701200</v>
      </c>
      <c r="M145" s="9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10">
        <f t="shared" si="12"/>
        <v>129.1</v>
      </c>
      <c r="G146" t="s">
        <v>20</v>
      </c>
      <c r="H146">
        <v>135</v>
      </c>
      <c r="I146" s="11">
        <f t="shared" si="17"/>
        <v>86.066666666666663</v>
      </c>
      <c r="J146" t="s">
        <v>21</v>
      </c>
      <c r="K146" t="s">
        <v>22</v>
      </c>
      <c r="L146" s="9">
        <v>1560747600</v>
      </c>
      <c r="M146" s="9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10">
        <f t="shared" si="12"/>
        <v>236.512</v>
      </c>
      <c r="G147" t="s">
        <v>20</v>
      </c>
      <c r="H147">
        <v>768</v>
      </c>
      <c r="I147" s="11">
        <f t="shared" si="17"/>
        <v>76.989583333333329</v>
      </c>
      <c r="J147" t="s">
        <v>98</v>
      </c>
      <c r="K147" t="s">
        <v>99</v>
      </c>
      <c r="L147" s="9">
        <v>1410066000</v>
      </c>
      <c r="M147" s="9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10">
        <f t="shared" si="12"/>
        <v>17.25</v>
      </c>
      <c r="G148" t="s">
        <v>74</v>
      </c>
      <c r="H148">
        <v>51</v>
      </c>
      <c r="I148" s="11">
        <f t="shared" si="17"/>
        <v>29.764705882352942</v>
      </c>
      <c r="J148" t="s">
        <v>21</v>
      </c>
      <c r="K148" t="s">
        <v>22</v>
      </c>
      <c r="L148" s="9">
        <v>1320732000</v>
      </c>
      <c r="M148" s="9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10">
        <f t="shared" si="12"/>
        <v>112.49397590361446</v>
      </c>
      <c r="G149" t="s">
        <v>20</v>
      </c>
      <c r="H149">
        <v>199</v>
      </c>
      <c r="I149" s="11">
        <f t="shared" si="17"/>
        <v>46.91959798994975</v>
      </c>
      <c r="J149" t="s">
        <v>21</v>
      </c>
      <c r="K149" t="s">
        <v>22</v>
      </c>
      <c r="L149" s="9">
        <v>1465794000</v>
      </c>
      <c r="M149" s="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10">
        <f t="shared" si="12"/>
        <v>121.02150537634408</v>
      </c>
      <c r="G150" t="s">
        <v>20</v>
      </c>
      <c r="H150">
        <v>107</v>
      </c>
      <c r="I150" s="11">
        <f t="shared" si="17"/>
        <v>105.18691588785046</v>
      </c>
      <c r="J150" t="s">
        <v>21</v>
      </c>
      <c r="K150" t="s">
        <v>22</v>
      </c>
      <c r="L150" s="9">
        <v>1500958800</v>
      </c>
      <c r="M150" s="9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10">
        <f t="shared" si="12"/>
        <v>219.87096774193549</v>
      </c>
      <c r="G151" t="s">
        <v>20</v>
      </c>
      <c r="H151">
        <v>195</v>
      </c>
      <c r="I151" s="11">
        <f t="shared" si="17"/>
        <v>69.907692307692301</v>
      </c>
      <c r="J151" t="s">
        <v>21</v>
      </c>
      <c r="K151" t="s">
        <v>22</v>
      </c>
      <c r="L151" s="9">
        <v>1357020000</v>
      </c>
      <c r="M151" s="9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10">
        <f t="shared" si="12"/>
        <v>1</v>
      </c>
      <c r="G152" t="s">
        <v>14</v>
      </c>
      <c r="H152">
        <v>1</v>
      </c>
      <c r="I152" s="11">
        <f t="shared" si="17"/>
        <v>1</v>
      </c>
      <c r="J152" t="s">
        <v>21</v>
      </c>
      <c r="K152" t="s">
        <v>22</v>
      </c>
      <c r="L152" s="9">
        <v>1544940000</v>
      </c>
      <c r="M152" s="9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10">
        <f t="shared" si="12"/>
        <v>64.166909620991248</v>
      </c>
      <c r="G153" t="s">
        <v>14</v>
      </c>
      <c r="H153">
        <v>1467</v>
      </c>
      <c r="I153" s="11">
        <f t="shared" si="17"/>
        <v>60.011588275391958</v>
      </c>
      <c r="J153" t="s">
        <v>21</v>
      </c>
      <c r="K153" t="s">
        <v>22</v>
      </c>
      <c r="L153" s="9">
        <v>1402290000</v>
      </c>
      <c r="M153" s="9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10">
        <f t="shared" si="12"/>
        <v>423.06746987951806</v>
      </c>
      <c r="G154" t="s">
        <v>20</v>
      </c>
      <c r="H154">
        <v>3376</v>
      </c>
      <c r="I154" s="11">
        <f t="shared" si="17"/>
        <v>52.006220379146917</v>
      </c>
      <c r="J154" t="s">
        <v>21</v>
      </c>
      <c r="K154" t="s">
        <v>22</v>
      </c>
      <c r="L154" s="9">
        <v>1487311200</v>
      </c>
      <c r="M154" s="9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10">
        <f t="shared" si="12"/>
        <v>92.984160506863773</v>
      </c>
      <c r="G155" t="s">
        <v>14</v>
      </c>
      <c r="H155">
        <v>5681</v>
      </c>
      <c r="I155" s="11">
        <f t="shared" si="17"/>
        <v>31.000176025347649</v>
      </c>
      <c r="J155" t="s">
        <v>21</v>
      </c>
      <c r="K155" t="s">
        <v>22</v>
      </c>
      <c r="L155" s="9">
        <v>1350622800</v>
      </c>
      <c r="M155" s="9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10">
        <f t="shared" si="12"/>
        <v>58.756567425569173</v>
      </c>
      <c r="G156" t="s">
        <v>14</v>
      </c>
      <c r="H156">
        <v>1059</v>
      </c>
      <c r="I156" s="11">
        <f t="shared" si="17"/>
        <v>95.042492917847028</v>
      </c>
      <c r="J156" t="s">
        <v>21</v>
      </c>
      <c r="K156" t="s">
        <v>22</v>
      </c>
      <c r="L156" s="9">
        <v>1463029200</v>
      </c>
      <c r="M156" s="9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10">
        <f t="shared" si="12"/>
        <v>65.022222222222226</v>
      </c>
      <c r="G157" t="s">
        <v>14</v>
      </c>
      <c r="H157">
        <v>1194</v>
      </c>
      <c r="I157" s="11">
        <f t="shared" si="17"/>
        <v>75.968174204355108</v>
      </c>
      <c r="J157" t="s">
        <v>21</v>
      </c>
      <c r="K157" t="s">
        <v>22</v>
      </c>
      <c r="L157" s="9">
        <v>1269493200</v>
      </c>
      <c r="M157" s="9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10">
        <f t="shared" si="12"/>
        <v>73.939560439560438</v>
      </c>
      <c r="G158" t="s">
        <v>74</v>
      </c>
      <c r="H158">
        <v>379</v>
      </c>
      <c r="I158" s="11">
        <f t="shared" si="17"/>
        <v>71.013192612137203</v>
      </c>
      <c r="J158" t="s">
        <v>26</v>
      </c>
      <c r="K158" t="s">
        <v>27</v>
      </c>
      <c r="L158" s="9">
        <v>1570251600</v>
      </c>
      <c r="M158" s="9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10">
        <f t="shared" si="12"/>
        <v>52.666666666666664</v>
      </c>
      <c r="G159" t="s">
        <v>14</v>
      </c>
      <c r="H159">
        <v>30</v>
      </c>
      <c r="I159" s="11">
        <f t="shared" si="17"/>
        <v>73.733333333333334</v>
      </c>
      <c r="J159" t="s">
        <v>26</v>
      </c>
      <c r="K159" t="s">
        <v>27</v>
      </c>
      <c r="L159" s="9">
        <v>1388383200</v>
      </c>
      <c r="M159" s="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10">
        <f t="shared" si="12"/>
        <v>220.95238095238096</v>
      </c>
      <c r="G160" t="s">
        <v>20</v>
      </c>
      <c r="H160">
        <v>41</v>
      </c>
      <c r="I160" s="11">
        <f t="shared" si="17"/>
        <v>113.17073170731707</v>
      </c>
      <c r="J160" t="s">
        <v>21</v>
      </c>
      <c r="K160" t="s">
        <v>22</v>
      </c>
      <c r="L160" s="9">
        <v>1449554400</v>
      </c>
      <c r="M160" s="9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10">
        <f t="shared" si="12"/>
        <v>100.01150627615063</v>
      </c>
      <c r="G161" t="s">
        <v>20</v>
      </c>
      <c r="H161">
        <v>1821</v>
      </c>
      <c r="I161" s="11">
        <f t="shared" si="17"/>
        <v>105.00933552992861</v>
      </c>
      <c r="J161" t="s">
        <v>21</v>
      </c>
      <c r="K161" t="s">
        <v>22</v>
      </c>
      <c r="L161" s="9">
        <v>1553662800</v>
      </c>
      <c r="M161" s="9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10">
        <f t="shared" si="12"/>
        <v>162.3125</v>
      </c>
      <c r="G162" t="s">
        <v>20</v>
      </c>
      <c r="H162">
        <v>164</v>
      </c>
      <c r="I162" s="11">
        <f t="shared" si="17"/>
        <v>79.176829268292678</v>
      </c>
      <c r="J162" t="s">
        <v>21</v>
      </c>
      <c r="K162" t="s">
        <v>22</v>
      </c>
      <c r="L162" s="9">
        <v>1556341200</v>
      </c>
      <c r="M162" s="9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10">
        <f t="shared" si="12"/>
        <v>78.181818181818187</v>
      </c>
      <c r="G163" t="s">
        <v>14</v>
      </c>
      <c r="H163">
        <v>75</v>
      </c>
      <c r="I163" s="11">
        <f t="shared" si="17"/>
        <v>57.333333333333336</v>
      </c>
      <c r="J163" t="s">
        <v>21</v>
      </c>
      <c r="K163" t="s">
        <v>22</v>
      </c>
      <c r="L163" s="9">
        <v>1442984400</v>
      </c>
      <c r="M163" s="9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10">
        <f t="shared" si="12"/>
        <v>149.73770491803279</v>
      </c>
      <c r="G164" t="s">
        <v>20</v>
      </c>
      <c r="H164">
        <v>157</v>
      </c>
      <c r="I164" s="11">
        <f t="shared" si="17"/>
        <v>58.178343949044589</v>
      </c>
      <c r="J164" t="s">
        <v>98</v>
      </c>
      <c r="K164" t="s">
        <v>99</v>
      </c>
      <c r="L164" s="9">
        <v>1544248800</v>
      </c>
      <c r="M164" s="9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10">
        <f t="shared" si="12"/>
        <v>253.25714285714284</v>
      </c>
      <c r="G165" t="s">
        <v>20</v>
      </c>
      <c r="H165">
        <v>246</v>
      </c>
      <c r="I165" s="11">
        <f t="shared" si="17"/>
        <v>36.032520325203251</v>
      </c>
      <c r="J165" t="s">
        <v>21</v>
      </c>
      <c r="K165" t="s">
        <v>22</v>
      </c>
      <c r="L165" s="9">
        <v>1508475600</v>
      </c>
      <c r="M165" s="9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10">
        <f t="shared" si="12"/>
        <v>100.16943521594683</v>
      </c>
      <c r="G166" t="s">
        <v>20</v>
      </c>
      <c r="H166">
        <v>1396</v>
      </c>
      <c r="I166" s="11">
        <f t="shared" si="17"/>
        <v>107.99068767908309</v>
      </c>
      <c r="J166" t="s">
        <v>21</v>
      </c>
      <c r="K166" t="s">
        <v>22</v>
      </c>
      <c r="L166" s="9">
        <v>1507438800</v>
      </c>
      <c r="M166" s="9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10">
        <f t="shared" si="12"/>
        <v>121.99004424778761</v>
      </c>
      <c r="G167" t="s">
        <v>20</v>
      </c>
      <c r="H167">
        <v>2506</v>
      </c>
      <c r="I167" s="11">
        <f t="shared" si="17"/>
        <v>44.005985634477256</v>
      </c>
      <c r="J167" t="s">
        <v>21</v>
      </c>
      <c r="K167" t="s">
        <v>22</v>
      </c>
      <c r="L167" s="9">
        <v>1501563600</v>
      </c>
      <c r="M167" s="9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10">
        <f t="shared" si="12"/>
        <v>137.13265306122449</v>
      </c>
      <c r="G168" t="s">
        <v>20</v>
      </c>
      <c r="H168">
        <v>244</v>
      </c>
      <c r="I168" s="11">
        <f t="shared" si="17"/>
        <v>55.077868852459019</v>
      </c>
      <c r="J168" t="s">
        <v>21</v>
      </c>
      <c r="K168" t="s">
        <v>22</v>
      </c>
      <c r="L168" s="9">
        <v>1292997600</v>
      </c>
      <c r="M168" s="9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10">
        <f t="shared" si="12"/>
        <v>415.53846153846149</v>
      </c>
      <c r="G169" t="s">
        <v>20</v>
      </c>
      <c r="H169">
        <v>146</v>
      </c>
      <c r="I169" s="11">
        <f t="shared" si="17"/>
        <v>74</v>
      </c>
      <c r="J169" t="s">
        <v>26</v>
      </c>
      <c r="K169" t="s">
        <v>27</v>
      </c>
      <c r="L169" s="9">
        <v>1370840400</v>
      </c>
      <c r="M169" s="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10">
        <f t="shared" si="12"/>
        <v>31.30913348946136</v>
      </c>
      <c r="G170" t="s">
        <v>14</v>
      </c>
      <c r="H170">
        <v>955</v>
      </c>
      <c r="I170" s="11">
        <f t="shared" si="17"/>
        <v>41.996858638743454</v>
      </c>
      <c r="J170" t="s">
        <v>36</v>
      </c>
      <c r="K170" t="s">
        <v>37</v>
      </c>
      <c r="L170" s="9">
        <v>1550815200</v>
      </c>
      <c r="M170" s="9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10">
        <f t="shared" si="12"/>
        <v>424.08154506437768</v>
      </c>
      <c r="G171" t="s">
        <v>20</v>
      </c>
      <c r="H171">
        <v>1267</v>
      </c>
      <c r="I171" s="11">
        <f t="shared" si="17"/>
        <v>77.988161010260455</v>
      </c>
      <c r="J171" t="s">
        <v>21</v>
      </c>
      <c r="K171" t="s">
        <v>22</v>
      </c>
      <c r="L171" s="9">
        <v>1339909200</v>
      </c>
      <c r="M171" s="9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10">
        <f t="shared" si="12"/>
        <v>2.93886230728336</v>
      </c>
      <c r="G172" t="s">
        <v>14</v>
      </c>
      <c r="H172">
        <v>67</v>
      </c>
      <c r="I172" s="11">
        <f t="shared" si="17"/>
        <v>82.507462686567166</v>
      </c>
      <c r="J172" t="s">
        <v>21</v>
      </c>
      <c r="K172" t="s">
        <v>22</v>
      </c>
      <c r="L172" s="9">
        <v>1501736400</v>
      </c>
      <c r="M172" s="9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10">
        <f t="shared" si="12"/>
        <v>10.63265306122449</v>
      </c>
      <c r="G173" t="s">
        <v>14</v>
      </c>
      <c r="H173">
        <v>5</v>
      </c>
      <c r="I173" s="11">
        <f t="shared" si="17"/>
        <v>104.2</v>
      </c>
      <c r="J173" t="s">
        <v>21</v>
      </c>
      <c r="K173" t="s">
        <v>22</v>
      </c>
      <c r="L173" s="9">
        <v>1395291600</v>
      </c>
      <c r="M173" s="9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10">
        <f t="shared" si="12"/>
        <v>82.875</v>
      </c>
      <c r="G174" t="s">
        <v>14</v>
      </c>
      <c r="H174">
        <v>26</v>
      </c>
      <c r="I174" s="11">
        <f t="shared" si="17"/>
        <v>25.5</v>
      </c>
      <c r="J174" t="s">
        <v>21</v>
      </c>
      <c r="K174" t="s">
        <v>22</v>
      </c>
      <c r="L174" s="9">
        <v>1405746000</v>
      </c>
      <c r="M174" s="9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10">
        <f t="shared" si="12"/>
        <v>163.01447776628748</v>
      </c>
      <c r="G175" t="s">
        <v>20</v>
      </c>
      <c r="H175">
        <v>1561</v>
      </c>
      <c r="I175" s="11">
        <f t="shared" si="17"/>
        <v>100.98334401024984</v>
      </c>
      <c r="J175" t="s">
        <v>21</v>
      </c>
      <c r="K175" t="s">
        <v>22</v>
      </c>
      <c r="L175" s="9">
        <v>1368853200</v>
      </c>
      <c r="M175" s="9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10">
        <f t="shared" si="12"/>
        <v>894.66666666666674</v>
      </c>
      <c r="G176" t="s">
        <v>20</v>
      </c>
      <c r="H176">
        <v>48</v>
      </c>
      <c r="I176" s="11">
        <f t="shared" si="17"/>
        <v>111.83333333333333</v>
      </c>
      <c r="J176" t="s">
        <v>21</v>
      </c>
      <c r="K176" t="s">
        <v>22</v>
      </c>
      <c r="L176" s="9">
        <v>1444021200</v>
      </c>
      <c r="M176" s="9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10">
        <f t="shared" si="12"/>
        <v>26.191501103752756</v>
      </c>
      <c r="G177" t="s">
        <v>14</v>
      </c>
      <c r="H177">
        <v>1130</v>
      </c>
      <c r="I177" s="11">
        <f t="shared" si="17"/>
        <v>41.999115044247787</v>
      </c>
      <c r="J177" t="s">
        <v>21</v>
      </c>
      <c r="K177" t="s">
        <v>22</v>
      </c>
      <c r="L177" s="9">
        <v>1472619600</v>
      </c>
      <c r="M177" s="9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10">
        <f t="shared" si="12"/>
        <v>74.834782608695647</v>
      </c>
      <c r="G178" t="s">
        <v>14</v>
      </c>
      <c r="H178">
        <v>782</v>
      </c>
      <c r="I178" s="11">
        <f t="shared" si="17"/>
        <v>110.05115089514067</v>
      </c>
      <c r="J178" t="s">
        <v>21</v>
      </c>
      <c r="K178" t="s">
        <v>22</v>
      </c>
      <c r="L178" s="9">
        <v>1472878800</v>
      </c>
      <c r="M178" s="9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10">
        <f t="shared" si="12"/>
        <v>416.47680412371136</v>
      </c>
      <c r="G179" t="s">
        <v>20</v>
      </c>
      <c r="H179">
        <v>2739</v>
      </c>
      <c r="I179" s="11">
        <f t="shared" si="17"/>
        <v>58.997079225994888</v>
      </c>
      <c r="J179" t="s">
        <v>21</v>
      </c>
      <c r="K179" t="s">
        <v>22</v>
      </c>
      <c r="L179" s="9">
        <v>1289800800</v>
      </c>
      <c r="M179" s="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10">
        <f t="shared" si="12"/>
        <v>96.208333333333329</v>
      </c>
      <c r="G180" t="s">
        <v>14</v>
      </c>
      <c r="H180">
        <v>210</v>
      </c>
      <c r="I180" s="11">
        <f t="shared" si="17"/>
        <v>32.985714285714288</v>
      </c>
      <c r="J180" t="s">
        <v>21</v>
      </c>
      <c r="K180" t="s">
        <v>22</v>
      </c>
      <c r="L180" s="9">
        <v>1505970000</v>
      </c>
      <c r="M180" s="9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10">
        <f t="shared" si="12"/>
        <v>357.71910112359546</v>
      </c>
      <c r="G181" t="s">
        <v>20</v>
      </c>
      <c r="H181">
        <v>3537</v>
      </c>
      <c r="I181" s="11">
        <f t="shared" si="17"/>
        <v>45.005654509471306</v>
      </c>
      <c r="J181" t="s">
        <v>15</v>
      </c>
      <c r="K181" t="s">
        <v>16</v>
      </c>
      <c r="L181" s="9">
        <v>1363496400</v>
      </c>
      <c r="M181" s="9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10">
        <f t="shared" si="12"/>
        <v>308.45714285714286</v>
      </c>
      <c r="G182" t="s">
        <v>20</v>
      </c>
      <c r="H182">
        <v>2107</v>
      </c>
      <c r="I182" s="11">
        <f t="shared" si="17"/>
        <v>81.98196487897485</v>
      </c>
      <c r="J182" t="s">
        <v>26</v>
      </c>
      <c r="K182" t="s">
        <v>27</v>
      </c>
      <c r="L182" s="9">
        <v>1269234000</v>
      </c>
      <c r="M182" s="9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10">
        <f t="shared" si="12"/>
        <v>61.802325581395344</v>
      </c>
      <c r="G183" t="s">
        <v>14</v>
      </c>
      <c r="H183">
        <v>136</v>
      </c>
      <c r="I183" s="11">
        <f t="shared" si="17"/>
        <v>39.080882352941174</v>
      </c>
      <c r="J183" t="s">
        <v>21</v>
      </c>
      <c r="K183" t="s">
        <v>22</v>
      </c>
      <c r="L183" s="9">
        <v>1507093200</v>
      </c>
      <c r="M183" s="9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10">
        <f t="shared" si="12"/>
        <v>722.32472324723244</v>
      </c>
      <c r="G184" t="s">
        <v>20</v>
      </c>
      <c r="H184">
        <v>3318</v>
      </c>
      <c r="I184" s="11">
        <f t="shared" si="17"/>
        <v>58.996383363471971</v>
      </c>
      <c r="J184" t="s">
        <v>36</v>
      </c>
      <c r="K184" t="s">
        <v>37</v>
      </c>
      <c r="L184" s="9">
        <v>1560574800</v>
      </c>
      <c r="M184" s="9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10">
        <f t="shared" si="12"/>
        <v>69.117647058823522</v>
      </c>
      <c r="G185" t="s">
        <v>14</v>
      </c>
      <c r="H185">
        <v>86</v>
      </c>
      <c r="I185" s="11">
        <f t="shared" si="17"/>
        <v>40.988372093023258</v>
      </c>
      <c r="J185" t="s">
        <v>15</v>
      </c>
      <c r="K185" t="s">
        <v>16</v>
      </c>
      <c r="L185" s="9">
        <v>1284008400</v>
      </c>
      <c r="M185" s="9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10">
        <f t="shared" si="12"/>
        <v>293.05555555555554</v>
      </c>
      <c r="G186" t="s">
        <v>20</v>
      </c>
      <c r="H186">
        <v>340</v>
      </c>
      <c r="I186" s="11">
        <f t="shared" si="17"/>
        <v>31.029411764705884</v>
      </c>
      <c r="J186" t="s">
        <v>21</v>
      </c>
      <c r="K186" t="s">
        <v>22</v>
      </c>
      <c r="L186" s="9">
        <v>1556859600</v>
      </c>
      <c r="M186" s="9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10">
        <f t="shared" si="12"/>
        <v>71.8</v>
      </c>
      <c r="G187" t="s">
        <v>14</v>
      </c>
      <c r="H187">
        <v>19</v>
      </c>
      <c r="I187" s="11">
        <f t="shared" si="17"/>
        <v>37.789473684210527</v>
      </c>
      <c r="J187" t="s">
        <v>21</v>
      </c>
      <c r="K187" t="s">
        <v>22</v>
      </c>
      <c r="L187" s="9">
        <v>1526187600</v>
      </c>
      <c r="M187" s="9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10">
        <f t="shared" si="12"/>
        <v>31.934684684684683</v>
      </c>
      <c r="G188" t="s">
        <v>14</v>
      </c>
      <c r="H188">
        <v>886</v>
      </c>
      <c r="I188" s="11">
        <f t="shared" si="17"/>
        <v>32.006772009029348</v>
      </c>
      <c r="J188" t="s">
        <v>21</v>
      </c>
      <c r="K188" t="s">
        <v>22</v>
      </c>
      <c r="L188" s="9">
        <v>1400821200</v>
      </c>
      <c r="M188" s="9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10">
        <f t="shared" si="12"/>
        <v>229.87375415282392</v>
      </c>
      <c r="G189" t="s">
        <v>20</v>
      </c>
      <c r="H189">
        <v>1442</v>
      </c>
      <c r="I189" s="11">
        <f t="shared" si="17"/>
        <v>95.966712898751737</v>
      </c>
      <c r="J189" t="s">
        <v>15</v>
      </c>
      <c r="K189" t="s">
        <v>16</v>
      </c>
      <c r="L189" s="9">
        <v>1361599200</v>
      </c>
      <c r="M189" s="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10">
        <f t="shared" si="12"/>
        <v>32.012195121951223</v>
      </c>
      <c r="G190" t="s">
        <v>14</v>
      </c>
      <c r="H190">
        <v>35</v>
      </c>
      <c r="I190" s="11">
        <f t="shared" si="17"/>
        <v>75</v>
      </c>
      <c r="J190" t="s">
        <v>107</v>
      </c>
      <c r="K190" t="s">
        <v>108</v>
      </c>
      <c r="L190" s="9">
        <v>1417500000</v>
      </c>
      <c r="M190" s="9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10">
        <f t="shared" si="12"/>
        <v>23.525352848928385</v>
      </c>
      <c r="G191" t="s">
        <v>74</v>
      </c>
      <c r="H191">
        <v>441</v>
      </c>
      <c r="I191" s="11">
        <f t="shared" si="17"/>
        <v>102.0498866213152</v>
      </c>
      <c r="J191" t="s">
        <v>21</v>
      </c>
      <c r="K191" t="s">
        <v>22</v>
      </c>
      <c r="L191" s="9">
        <v>1457071200</v>
      </c>
      <c r="M191" s="9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10">
        <f t="shared" si="12"/>
        <v>68.594594594594597</v>
      </c>
      <c r="G192" t="s">
        <v>14</v>
      </c>
      <c r="H192">
        <v>24</v>
      </c>
      <c r="I192" s="11">
        <f t="shared" si="17"/>
        <v>105.75</v>
      </c>
      <c r="J192" t="s">
        <v>21</v>
      </c>
      <c r="K192" t="s">
        <v>22</v>
      </c>
      <c r="L192" s="9">
        <v>1370322000</v>
      </c>
      <c r="M192" s="9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10">
        <f t="shared" si="12"/>
        <v>37.952380952380956</v>
      </c>
      <c r="G193" t="s">
        <v>14</v>
      </c>
      <c r="H193">
        <v>86</v>
      </c>
      <c r="I193" s="11">
        <f t="shared" si="17"/>
        <v>37.069767441860463</v>
      </c>
      <c r="J193" t="s">
        <v>107</v>
      </c>
      <c r="K193" t="s">
        <v>108</v>
      </c>
      <c r="L193" s="9">
        <v>1552366800</v>
      </c>
      <c r="M193" s="9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10">
        <f t="shared" ref="F194:F257" si="18">E194/D194*100</f>
        <v>19.992957746478872</v>
      </c>
      <c r="G194" t="s">
        <v>14</v>
      </c>
      <c r="H194">
        <v>243</v>
      </c>
      <c r="I194" s="11">
        <f t="shared" si="17"/>
        <v>35.049382716049379</v>
      </c>
      <c r="J194" t="s">
        <v>21</v>
      </c>
      <c r="K194" t="s">
        <v>22</v>
      </c>
      <c r="L194" s="9">
        <v>1403845200</v>
      </c>
      <c r="M194" s="9">
        <v>1404190800</v>
      </c>
      <c r="N194" s="12">
        <f t="shared" ref="N194:N257" si="19">(((L194/60)/60)/24)+DATE(1970,1,1)</f>
        <v>41817.208333333336</v>
      </c>
      <c r="O194" s="12">
        <f t="shared" ref="O194:O257" si="20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_xlfn.TEXTBEFORE(R194,"/")</f>
        <v>music</v>
      </c>
      <c r="T194" t="str">
        <f t="shared" ref="T194:T257" si="22">_xlfn.TEXTAFTER(R194,"/")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10">
        <f t="shared" si="18"/>
        <v>45.636363636363633</v>
      </c>
      <c r="G195" t="s">
        <v>14</v>
      </c>
      <c r="H195">
        <v>65</v>
      </c>
      <c r="I195" s="11">
        <f t="shared" ref="I195:I258" si="23">E195/H195</f>
        <v>46.338461538461537</v>
      </c>
      <c r="J195" t="s">
        <v>21</v>
      </c>
      <c r="K195" t="s">
        <v>22</v>
      </c>
      <c r="L195" s="9">
        <v>1523163600</v>
      </c>
      <c r="M195" s="9">
        <v>1523509200</v>
      </c>
      <c r="N195" s="12">
        <f t="shared" si="19"/>
        <v>43198.208333333328</v>
      </c>
      <c r="O195" s="12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10">
        <f t="shared" si="18"/>
        <v>122.7605633802817</v>
      </c>
      <c r="G196" t="s">
        <v>20</v>
      </c>
      <c r="H196">
        <v>126</v>
      </c>
      <c r="I196" s="11">
        <f t="shared" si="23"/>
        <v>69.174603174603178</v>
      </c>
      <c r="J196" t="s">
        <v>21</v>
      </c>
      <c r="K196" t="s">
        <v>22</v>
      </c>
      <c r="L196" s="9">
        <v>1442206800</v>
      </c>
      <c r="M196" s="9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10">
        <f t="shared" si="18"/>
        <v>361.75316455696202</v>
      </c>
      <c r="G197" t="s">
        <v>20</v>
      </c>
      <c r="H197">
        <v>524</v>
      </c>
      <c r="I197" s="11">
        <f t="shared" si="23"/>
        <v>109.07824427480917</v>
      </c>
      <c r="J197" t="s">
        <v>21</v>
      </c>
      <c r="K197" t="s">
        <v>22</v>
      </c>
      <c r="L197" s="9">
        <v>1532840400</v>
      </c>
      <c r="M197" s="9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10">
        <f t="shared" si="18"/>
        <v>63.146341463414636</v>
      </c>
      <c r="G198" t="s">
        <v>14</v>
      </c>
      <c r="H198">
        <v>100</v>
      </c>
      <c r="I198" s="11">
        <f t="shared" si="23"/>
        <v>51.78</v>
      </c>
      <c r="J198" t="s">
        <v>36</v>
      </c>
      <c r="K198" t="s">
        <v>37</v>
      </c>
      <c r="L198" s="9">
        <v>1472878800</v>
      </c>
      <c r="M198" s="9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10">
        <f t="shared" si="18"/>
        <v>298.20475319926874</v>
      </c>
      <c r="G199" t="s">
        <v>20</v>
      </c>
      <c r="H199">
        <v>1989</v>
      </c>
      <c r="I199" s="11">
        <f t="shared" si="23"/>
        <v>82.010055304172951</v>
      </c>
      <c r="J199" t="s">
        <v>21</v>
      </c>
      <c r="K199" t="s">
        <v>22</v>
      </c>
      <c r="L199" s="9">
        <v>1498194000</v>
      </c>
      <c r="M199" s="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10">
        <f t="shared" si="18"/>
        <v>9.5585443037974684</v>
      </c>
      <c r="G200" t="s">
        <v>14</v>
      </c>
      <c r="H200">
        <v>168</v>
      </c>
      <c r="I200" s="11">
        <f t="shared" si="23"/>
        <v>35.958333333333336</v>
      </c>
      <c r="J200" t="s">
        <v>21</v>
      </c>
      <c r="K200" t="s">
        <v>22</v>
      </c>
      <c r="L200" s="9">
        <v>1281070800</v>
      </c>
      <c r="M200" s="9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10">
        <f t="shared" si="18"/>
        <v>53.777777777777779</v>
      </c>
      <c r="G201" t="s">
        <v>14</v>
      </c>
      <c r="H201">
        <v>13</v>
      </c>
      <c r="I201" s="11">
        <f t="shared" si="23"/>
        <v>74.461538461538467</v>
      </c>
      <c r="J201" t="s">
        <v>21</v>
      </c>
      <c r="K201" t="s">
        <v>22</v>
      </c>
      <c r="L201" s="9">
        <v>1436245200</v>
      </c>
      <c r="M201" s="9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10">
        <f t="shared" si="18"/>
        <v>2</v>
      </c>
      <c r="G202" t="s">
        <v>14</v>
      </c>
      <c r="H202">
        <v>1</v>
      </c>
      <c r="I202" s="11">
        <f t="shared" si="23"/>
        <v>2</v>
      </c>
      <c r="J202" t="s">
        <v>15</v>
      </c>
      <c r="K202" t="s">
        <v>16</v>
      </c>
      <c r="L202" s="9">
        <v>1269493200</v>
      </c>
      <c r="M202" s="9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10">
        <f t="shared" si="18"/>
        <v>681.19047619047615</v>
      </c>
      <c r="G203" t="s">
        <v>20</v>
      </c>
      <c r="H203">
        <v>157</v>
      </c>
      <c r="I203" s="11">
        <f t="shared" si="23"/>
        <v>91.114649681528661</v>
      </c>
      <c r="J203" t="s">
        <v>21</v>
      </c>
      <c r="K203" t="s">
        <v>22</v>
      </c>
      <c r="L203" s="9">
        <v>1406264400</v>
      </c>
      <c r="M203" s="9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10">
        <f t="shared" si="18"/>
        <v>78.831325301204828</v>
      </c>
      <c r="G204" t="s">
        <v>74</v>
      </c>
      <c r="H204">
        <v>82</v>
      </c>
      <c r="I204" s="11">
        <f t="shared" si="23"/>
        <v>79.792682926829272</v>
      </c>
      <c r="J204" t="s">
        <v>21</v>
      </c>
      <c r="K204" t="s">
        <v>22</v>
      </c>
      <c r="L204" s="9">
        <v>1317531600</v>
      </c>
      <c r="M204" s="9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10">
        <f t="shared" si="18"/>
        <v>134.40792216817235</v>
      </c>
      <c r="G205" t="s">
        <v>20</v>
      </c>
      <c r="H205">
        <v>4498</v>
      </c>
      <c r="I205" s="11">
        <f t="shared" si="23"/>
        <v>42.999777678968428</v>
      </c>
      <c r="J205" t="s">
        <v>26</v>
      </c>
      <c r="K205" t="s">
        <v>27</v>
      </c>
      <c r="L205" s="9">
        <v>1484632800</v>
      </c>
      <c r="M205" s="9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10">
        <f t="shared" si="18"/>
        <v>3.3719999999999999</v>
      </c>
      <c r="G206" t="s">
        <v>14</v>
      </c>
      <c r="H206">
        <v>40</v>
      </c>
      <c r="I206" s="11">
        <f t="shared" si="23"/>
        <v>63.225000000000001</v>
      </c>
      <c r="J206" t="s">
        <v>21</v>
      </c>
      <c r="K206" t="s">
        <v>22</v>
      </c>
      <c r="L206" s="9">
        <v>1301806800</v>
      </c>
      <c r="M206" s="9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10">
        <f t="shared" si="18"/>
        <v>431.84615384615387</v>
      </c>
      <c r="G207" t="s">
        <v>20</v>
      </c>
      <c r="H207">
        <v>80</v>
      </c>
      <c r="I207" s="11">
        <f t="shared" si="23"/>
        <v>70.174999999999997</v>
      </c>
      <c r="J207" t="s">
        <v>21</v>
      </c>
      <c r="K207" t="s">
        <v>22</v>
      </c>
      <c r="L207" s="9">
        <v>1539752400</v>
      </c>
      <c r="M207" s="9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10">
        <f t="shared" si="18"/>
        <v>38.844444444444441</v>
      </c>
      <c r="G208" t="s">
        <v>74</v>
      </c>
      <c r="H208">
        <v>57</v>
      </c>
      <c r="I208" s="11">
        <f t="shared" si="23"/>
        <v>61.333333333333336</v>
      </c>
      <c r="J208" t="s">
        <v>21</v>
      </c>
      <c r="K208" t="s">
        <v>22</v>
      </c>
      <c r="L208" s="9">
        <v>1267250400</v>
      </c>
      <c r="M208" s="9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10">
        <f t="shared" si="18"/>
        <v>425.7</v>
      </c>
      <c r="G209" t="s">
        <v>20</v>
      </c>
      <c r="H209">
        <v>43</v>
      </c>
      <c r="I209" s="11">
        <f t="shared" si="23"/>
        <v>99</v>
      </c>
      <c r="J209" t="s">
        <v>21</v>
      </c>
      <c r="K209" t="s">
        <v>22</v>
      </c>
      <c r="L209" s="9">
        <v>1535432400</v>
      </c>
      <c r="M209" s="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10">
        <f t="shared" si="18"/>
        <v>101.12239715591672</v>
      </c>
      <c r="G210" t="s">
        <v>20</v>
      </c>
      <c r="H210">
        <v>2053</v>
      </c>
      <c r="I210" s="11">
        <f t="shared" si="23"/>
        <v>96.984900146127615</v>
      </c>
      <c r="J210" t="s">
        <v>21</v>
      </c>
      <c r="K210" t="s">
        <v>22</v>
      </c>
      <c r="L210" s="9">
        <v>1510207200</v>
      </c>
      <c r="M210" s="9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10">
        <f t="shared" si="18"/>
        <v>21.188688946015425</v>
      </c>
      <c r="G211" t="s">
        <v>47</v>
      </c>
      <c r="H211">
        <v>808</v>
      </c>
      <c r="I211" s="11">
        <f t="shared" si="23"/>
        <v>51.004950495049506</v>
      </c>
      <c r="J211" t="s">
        <v>26</v>
      </c>
      <c r="K211" t="s">
        <v>27</v>
      </c>
      <c r="L211" s="9">
        <v>1462510800</v>
      </c>
      <c r="M211" s="9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10">
        <f t="shared" si="18"/>
        <v>67.425531914893625</v>
      </c>
      <c r="G212" t="s">
        <v>14</v>
      </c>
      <c r="H212">
        <v>226</v>
      </c>
      <c r="I212" s="11">
        <f t="shared" si="23"/>
        <v>28.044247787610619</v>
      </c>
      <c r="J212" t="s">
        <v>36</v>
      </c>
      <c r="K212" t="s">
        <v>37</v>
      </c>
      <c r="L212" s="9">
        <v>1488520800</v>
      </c>
      <c r="M212" s="9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10">
        <f t="shared" si="18"/>
        <v>94.923371647509583</v>
      </c>
      <c r="G213" t="s">
        <v>14</v>
      </c>
      <c r="H213">
        <v>1625</v>
      </c>
      <c r="I213" s="11">
        <f t="shared" si="23"/>
        <v>60.984615384615381</v>
      </c>
      <c r="J213" t="s">
        <v>21</v>
      </c>
      <c r="K213" t="s">
        <v>22</v>
      </c>
      <c r="L213" s="9">
        <v>1377579600</v>
      </c>
      <c r="M213" s="9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10">
        <f t="shared" si="18"/>
        <v>151.85185185185185</v>
      </c>
      <c r="G214" t="s">
        <v>20</v>
      </c>
      <c r="H214">
        <v>168</v>
      </c>
      <c r="I214" s="11">
        <f t="shared" si="23"/>
        <v>73.214285714285708</v>
      </c>
      <c r="J214" t="s">
        <v>21</v>
      </c>
      <c r="K214" t="s">
        <v>22</v>
      </c>
      <c r="L214" s="9">
        <v>1576389600</v>
      </c>
      <c r="M214" s="9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10">
        <f t="shared" si="18"/>
        <v>195.16382252559728</v>
      </c>
      <c r="G215" t="s">
        <v>20</v>
      </c>
      <c r="H215">
        <v>4289</v>
      </c>
      <c r="I215" s="11">
        <f t="shared" si="23"/>
        <v>39.997435299603637</v>
      </c>
      <c r="J215" t="s">
        <v>21</v>
      </c>
      <c r="K215" t="s">
        <v>22</v>
      </c>
      <c r="L215" s="9">
        <v>1289019600</v>
      </c>
      <c r="M215" s="9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10">
        <f t="shared" si="18"/>
        <v>1023.1428571428571</v>
      </c>
      <c r="G216" t="s">
        <v>20</v>
      </c>
      <c r="H216">
        <v>165</v>
      </c>
      <c r="I216" s="11">
        <f t="shared" si="23"/>
        <v>86.812121212121212</v>
      </c>
      <c r="J216" t="s">
        <v>21</v>
      </c>
      <c r="K216" t="s">
        <v>22</v>
      </c>
      <c r="L216" s="9">
        <v>1282194000</v>
      </c>
      <c r="M216" s="9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10">
        <f t="shared" si="18"/>
        <v>3.841836734693878</v>
      </c>
      <c r="G217" t="s">
        <v>14</v>
      </c>
      <c r="H217">
        <v>143</v>
      </c>
      <c r="I217" s="11">
        <f t="shared" si="23"/>
        <v>42.125874125874127</v>
      </c>
      <c r="J217" t="s">
        <v>21</v>
      </c>
      <c r="K217" t="s">
        <v>22</v>
      </c>
      <c r="L217" s="9">
        <v>1550037600</v>
      </c>
      <c r="M217" s="9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10">
        <f t="shared" si="18"/>
        <v>155.07066557107643</v>
      </c>
      <c r="G218" t="s">
        <v>20</v>
      </c>
      <c r="H218">
        <v>1815</v>
      </c>
      <c r="I218" s="11">
        <f t="shared" si="23"/>
        <v>103.97851239669421</v>
      </c>
      <c r="J218" t="s">
        <v>21</v>
      </c>
      <c r="K218" t="s">
        <v>22</v>
      </c>
      <c r="L218" s="9">
        <v>1321941600</v>
      </c>
      <c r="M218" s="9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10">
        <f t="shared" si="18"/>
        <v>44.753477588871718</v>
      </c>
      <c r="G219" t="s">
        <v>14</v>
      </c>
      <c r="H219">
        <v>934</v>
      </c>
      <c r="I219" s="11">
        <f t="shared" si="23"/>
        <v>62.003211991434689</v>
      </c>
      <c r="J219" t="s">
        <v>21</v>
      </c>
      <c r="K219" t="s">
        <v>22</v>
      </c>
      <c r="L219" s="9">
        <v>1556427600</v>
      </c>
      <c r="M219" s="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10">
        <f t="shared" si="18"/>
        <v>215.94736842105263</v>
      </c>
      <c r="G220" t="s">
        <v>20</v>
      </c>
      <c r="H220">
        <v>397</v>
      </c>
      <c r="I220" s="11">
        <f t="shared" si="23"/>
        <v>31.005037783375315</v>
      </c>
      <c r="J220" t="s">
        <v>40</v>
      </c>
      <c r="K220" t="s">
        <v>41</v>
      </c>
      <c r="L220" s="9">
        <v>1320991200</v>
      </c>
      <c r="M220" s="9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10">
        <f t="shared" si="18"/>
        <v>332.12709832134288</v>
      </c>
      <c r="G221" t="s">
        <v>20</v>
      </c>
      <c r="H221">
        <v>1539</v>
      </c>
      <c r="I221" s="11">
        <f t="shared" si="23"/>
        <v>89.991552956465242</v>
      </c>
      <c r="J221" t="s">
        <v>21</v>
      </c>
      <c r="K221" t="s">
        <v>22</v>
      </c>
      <c r="L221" s="9">
        <v>1345093200</v>
      </c>
      <c r="M221" s="9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10">
        <f t="shared" si="18"/>
        <v>8.4430379746835449</v>
      </c>
      <c r="G222" t="s">
        <v>14</v>
      </c>
      <c r="H222">
        <v>17</v>
      </c>
      <c r="I222" s="11">
        <f t="shared" si="23"/>
        <v>39.235294117647058</v>
      </c>
      <c r="J222" t="s">
        <v>21</v>
      </c>
      <c r="K222" t="s">
        <v>22</v>
      </c>
      <c r="L222" s="9">
        <v>1309496400</v>
      </c>
      <c r="M222" s="9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10">
        <f t="shared" si="18"/>
        <v>98.625514403292186</v>
      </c>
      <c r="G223" t="s">
        <v>14</v>
      </c>
      <c r="H223">
        <v>2179</v>
      </c>
      <c r="I223" s="11">
        <f t="shared" si="23"/>
        <v>54.993116108306566</v>
      </c>
      <c r="J223" t="s">
        <v>21</v>
      </c>
      <c r="K223" t="s">
        <v>22</v>
      </c>
      <c r="L223" s="9">
        <v>1340254800</v>
      </c>
      <c r="M223" s="9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10">
        <f t="shared" si="18"/>
        <v>137.97916666666669</v>
      </c>
      <c r="G224" t="s">
        <v>20</v>
      </c>
      <c r="H224">
        <v>138</v>
      </c>
      <c r="I224" s="11">
        <f t="shared" si="23"/>
        <v>47.992753623188406</v>
      </c>
      <c r="J224" t="s">
        <v>21</v>
      </c>
      <c r="K224" t="s">
        <v>22</v>
      </c>
      <c r="L224" s="9">
        <v>1412226000</v>
      </c>
      <c r="M224" s="9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10">
        <f t="shared" si="18"/>
        <v>93.81099656357388</v>
      </c>
      <c r="G225" t="s">
        <v>14</v>
      </c>
      <c r="H225">
        <v>931</v>
      </c>
      <c r="I225" s="11">
        <f t="shared" si="23"/>
        <v>87.966702470461868</v>
      </c>
      <c r="J225" t="s">
        <v>21</v>
      </c>
      <c r="K225" t="s">
        <v>22</v>
      </c>
      <c r="L225" s="9">
        <v>1458104400</v>
      </c>
      <c r="M225" s="9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10">
        <f t="shared" si="18"/>
        <v>403.63930885529157</v>
      </c>
      <c r="G226" t="s">
        <v>20</v>
      </c>
      <c r="H226">
        <v>3594</v>
      </c>
      <c r="I226" s="11">
        <f t="shared" si="23"/>
        <v>51.999165275459099</v>
      </c>
      <c r="J226" t="s">
        <v>21</v>
      </c>
      <c r="K226" t="s">
        <v>22</v>
      </c>
      <c r="L226" s="9">
        <v>1411534800</v>
      </c>
      <c r="M226" s="9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10">
        <f t="shared" si="18"/>
        <v>260.1740412979351</v>
      </c>
      <c r="G227" t="s">
        <v>20</v>
      </c>
      <c r="H227">
        <v>5880</v>
      </c>
      <c r="I227" s="11">
        <f t="shared" si="23"/>
        <v>29.999659863945578</v>
      </c>
      <c r="J227" t="s">
        <v>21</v>
      </c>
      <c r="K227" t="s">
        <v>22</v>
      </c>
      <c r="L227" s="9">
        <v>1399093200</v>
      </c>
      <c r="M227" s="9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10">
        <f t="shared" si="18"/>
        <v>366.63333333333333</v>
      </c>
      <c r="G228" t="s">
        <v>20</v>
      </c>
      <c r="H228">
        <v>112</v>
      </c>
      <c r="I228" s="11">
        <f t="shared" si="23"/>
        <v>98.205357142857139</v>
      </c>
      <c r="J228" t="s">
        <v>21</v>
      </c>
      <c r="K228" t="s">
        <v>22</v>
      </c>
      <c r="L228" s="9">
        <v>1270702800</v>
      </c>
      <c r="M228" s="9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10">
        <f t="shared" si="18"/>
        <v>168.72085385878489</v>
      </c>
      <c r="G229" t="s">
        <v>20</v>
      </c>
      <c r="H229">
        <v>943</v>
      </c>
      <c r="I229" s="11">
        <f t="shared" si="23"/>
        <v>108.96182396606575</v>
      </c>
      <c r="J229" t="s">
        <v>21</v>
      </c>
      <c r="K229" t="s">
        <v>22</v>
      </c>
      <c r="L229" s="9">
        <v>1431666000</v>
      </c>
      <c r="M229" s="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10">
        <f t="shared" si="18"/>
        <v>119.90717911530093</v>
      </c>
      <c r="G230" t="s">
        <v>20</v>
      </c>
      <c r="H230">
        <v>2468</v>
      </c>
      <c r="I230" s="11">
        <f t="shared" si="23"/>
        <v>66.998379254457049</v>
      </c>
      <c r="J230" t="s">
        <v>21</v>
      </c>
      <c r="K230" t="s">
        <v>22</v>
      </c>
      <c r="L230" s="9">
        <v>1472619600</v>
      </c>
      <c r="M230" s="9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10">
        <f t="shared" si="18"/>
        <v>193.68925233644859</v>
      </c>
      <c r="G231" t="s">
        <v>20</v>
      </c>
      <c r="H231">
        <v>2551</v>
      </c>
      <c r="I231" s="11">
        <f t="shared" si="23"/>
        <v>64.99333594668758</v>
      </c>
      <c r="J231" t="s">
        <v>21</v>
      </c>
      <c r="K231" t="s">
        <v>22</v>
      </c>
      <c r="L231" s="9">
        <v>1496293200</v>
      </c>
      <c r="M231" s="9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10">
        <f t="shared" si="18"/>
        <v>420.16666666666669</v>
      </c>
      <c r="G232" t="s">
        <v>20</v>
      </c>
      <c r="H232">
        <v>101</v>
      </c>
      <c r="I232" s="11">
        <f t="shared" si="23"/>
        <v>99.841584158415841</v>
      </c>
      <c r="J232" t="s">
        <v>21</v>
      </c>
      <c r="K232" t="s">
        <v>22</v>
      </c>
      <c r="L232" s="9">
        <v>1575612000</v>
      </c>
      <c r="M232" s="9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10">
        <f t="shared" si="18"/>
        <v>76.708333333333329</v>
      </c>
      <c r="G233" t="s">
        <v>74</v>
      </c>
      <c r="H233">
        <v>67</v>
      </c>
      <c r="I233" s="11">
        <f t="shared" si="23"/>
        <v>82.432835820895519</v>
      </c>
      <c r="J233" t="s">
        <v>21</v>
      </c>
      <c r="K233" t="s">
        <v>22</v>
      </c>
      <c r="L233" s="9">
        <v>1369112400</v>
      </c>
      <c r="M233" s="9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10">
        <f t="shared" si="18"/>
        <v>171.26470588235293</v>
      </c>
      <c r="G234" t="s">
        <v>20</v>
      </c>
      <c r="H234">
        <v>92</v>
      </c>
      <c r="I234" s="11">
        <f t="shared" si="23"/>
        <v>63.293478260869563</v>
      </c>
      <c r="J234" t="s">
        <v>21</v>
      </c>
      <c r="K234" t="s">
        <v>22</v>
      </c>
      <c r="L234" s="9">
        <v>1469422800</v>
      </c>
      <c r="M234" s="9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10">
        <f t="shared" si="18"/>
        <v>157.89473684210526</v>
      </c>
      <c r="G235" t="s">
        <v>20</v>
      </c>
      <c r="H235">
        <v>62</v>
      </c>
      <c r="I235" s="11">
        <f t="shared" si="23"/>
        <v>96.774193548387103</v>
      </c>
      <c r="J235" t="s">
        <v>21</v>
      </c>
      <c r="K235" t="s">
        <v>22</v>
      </c>
      <c r="L235" s="9">
        <v>1307854800</v>
      </c>
      <c r="M235" s="9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10">
        <f t="shared" si="18"/>
        <v>109.08</v>
      </c>
      <c r="G236" t="s">
        <v>20</v>
      </c>
      <c r="H236">
        <v>149</v>
      </c>
      <c r="I236" s="11">
        <f t="shared" si="23"/>
        <v>54.906040268456373</v>
      </c>
      <c r="J236" t="s">
        <v>107</v>
      </c>
      <c r="K236" t="s">
        <v>108</v>
      </c>
      <c r="L236" s="9">
        <v>1503378000</v>
      </c>
      <c r="M236" s="9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10">
        <f t="shared" si="18"/>
        <v>41.732558139534881</v>
      </c>
      <c r="G237" t="s">
        <v>14</v>
      </c>
      <c r="H237">
        <v>92</v>
      </c>
      <c r="I237" s="11">
        <f t="shared" si="23"/>
        <v>39.010869565217391</v>
      </c>
      <c r="J237" t="s">
        <v>21</v>
      </c>
      <c r="K237" t="s">
        <v>22</v>
      </c>
      <c r="L237" s="9">
        <v>1486965600</v>
      </c>
      <c r="M237" s="9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10">
        <f t="shared" si="18"/>
        <v>10.944303797468354</v>
      </c>
      <c r="G238" t="s">
        <v>14</v>
      </c>
      <c r="H238">
        <v>57</v>
      </c>
      <c r="I238" s="11">
        <f t="shared" si="23"/>
        <v>75.84210526315789</v>
      </c>
      <c r="J238" t="s">
        <v>26</v>
      </c>
      <c r="K238" t="s">
        <v>27</v>
      </c>
      <c r="L238" s="9">
        <v>1561438800</v>
      </c>
      <c r="M238" s="9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10">
        <f t="shared" si="18"/>
        <v>159.3763440860215</v>
      </c>
      <c r="G239" t="s">
        <v>20</v>
      </c>
      <c r="H239">
        <v>329</v>
      </c>
      <c r="I239" s="11">
        <f t="shared" si="23"/>
        <v>45.051671732522799</v>
      </c>
      <c r="J239" t="s">
        <v>21</v>
      </c>
      <c r="K239" t="s">
        <v>22</v>
      </c>
      <c r="L239" s="9">
        <v>1398402000</v>
      </c>
      <c r="M239" s="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10">
        <f t="shared" si="18"/>
        <v>422.41666666666669</v>
      </c>
      <c r="G240" t="s">
        <v>20</v>
      </c>
      <c r="H240">
        <v>97</v>
      </c>
      <c r="I240" s="11">
        <f t="shared" si="23"/>
        <v>104.51546391752578</v>
      </c>
      <c r="J240" t="s">
        <v>36</v>
      </c>
      <c r="K240" t="s">
        <v>37</v>
      </c>
      <c r="L240" s="9">
        <v>1513231200</v>
      </c>
      <c r="M240" s="9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10">
        <f t="shared" si="18"/>
        <v>97.71875</v>
      </c>
      <c r="G241" t="s">
        <v>14</v>
      </c>
      <c r="H241">
        <v>41</v>
      </c>
      <c r="I241" s="11">
        <f t="shared" si="23"/>
        <v>76.268292682926827</v>
      </c>
      <c r="J241" t="s">
        <v>21</v>
      </c>
      <c r="K241" t="s">
        <v>22</v>
      </c>
      <c r="L241" s="9">
        <v>1440824400</v>
      </c>
      <c r="M241" s="9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10">
        <f t="shared" si="18"/>
        <v>418.78911564625849</v>
      </c>
      <c r="G242" t="s">
        <v>20</v>
      </c>
      <c r="H242">
        <v>1784</v>
      </c>
      <c r="I242" s="11">
        <f t="shared" si="23"/>
        <v>69.015695067264573</v>
      </c>
      <c r="J242" t="s">
        <v>21</v>
      </c>
      <c r="K242" t="s">
        <v>22</v>
      </c>
      <c r="L242" s="9">
        <v>1281070800</v>
      </c>
      <c r="M242" s="9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10">
        <f t="shared" si="18"/>
        <v>101.91632047477745</v>
      </c>
      <c r="G243" t="s">
        <v>20</v>
      </c>
      <c r="H243">
        <v>1684</v>
      </c>
      <c r="I243" s="11">
        <f t="shared" si="23"/>
        <v>101.97684085510689</v>
      </c>
      <c r="J243" t="s">
        <v>26</v>
      </c>
      <c r="K243" t="s">
        <v>27</v>
      </c>
      <c r="L243" s="9">
        <v>1397365200</v>
      </c>
      <c r="M243" s="9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10">
        <f t="shared" si="18"/>
        <v>127.72619047619047</v>
      </c>
      <c r="G244" t="s">
        <v>20</v>
      </c>
      <c r="H244">
        <v>250</v>
      </c>
      <c r="I244" s="11">
        <f t="shared" si="23"/>
        <v>42.915999999999997</v>
      </c>
      <c r="J244" t="s">
        <v>21</v>
      </c>
      <c r="K244" t="s">
        <v>22</v>
      </c>
      <c r="L244" s="9">
        <v>1494392400</v>
      </c>
      <c r="M244" s="9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10">
        <f t="shared" si="18"/>
        <v>445.21739130434781</v>
      </c>
      <c r="G245" t="s">
        <v>20</v>
      </c>
      <c r="H245">
        <v>238</v>
      </c>
      <c r="I245" s="11">
        <f t="shared" si="23"/>
        <v>43.025210084033617</v>
      </c>
      <c r="J245" t="s">
        <v>21</v>
      </c>
      <c r="K245" t="s">
        <v>22</v>
      </c>
      <c r="L245" s="9">
        <v>1520143200</v>
      </c>
      <c r="M245" s="9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10">
        <f t="shared" si="18"/>
        <v>569.71428571428578</v>
      </c>
      <c r="G246" t="s">
        <v>20</v>
      </c>
      <c r="H246">
        <v>53</v>
      </c>
      <c r="I246" s="11">
        <f t="shared" si="23"/>
        <v>75.245283018867923</v>
      </c>
      <c r="J246" t="s">
        <v>21</v>
      </c>
      <c r="K246" t="s">
        <v>22</v>
      </c>
      <c r="L246" s="9">
        <v>1405314000</v>
      </c>
      <c r="M246" s="9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10">
        <f t="shared" si="18"/>
        <v>509.34482758620686</v>
      </c>
      <c r="G247" t="s">
        <v>20</v>
      </c>
      <c r="H247">
        <v>214</v>
      </c>
      <c r="I247" s="11">
        <f t="shared" si="23"/>
        <v>69.023364485981304</v>
      </c>
      <c r="J247" t="s">
        <v>21</v>
      </c>
      <c r="K247" t="s">
        <v>22</v>
      </c>
      <c r="L247" s="9">
        <v>1396846800</v>
      </c>
      <c r="M247" s="9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10">
        <f t="shared" si="18"/>
        <v>325.5333333333333</v>
      </c>
      <c r="G248" t="s">
        <v>20</v>
      </c>
      <c r="H248">
        <v>222</v>
      </c>
      <c r="I248" s="11">
        <f t="shared" si="23"/>
        <v>65.986486486486484</v>
      </c>
      <c r="J248" t="s">
        <v>21</v>
      </c>
      <c r="K248" t="s">
        <v>22</v>
      </c>
      <c r="L248" s="9">
        <v>1375678800</v>
      </c>
      <c r="M248" s="9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10">
        <f t="shared" si="18"/>
        <v>932.61616161616166</v>
      </c>
      <c r="G249" t="s">
        <v>20</v>
      </c>
      <c r="H249">
        <v>1884</v>
      </c>
      <c r="I249" s="11">
        <f t="shared" si="23"/>
        <v>98.013800424628457</v>
      </c>
      <c r="J249" t="s">
        <v>21</v>
      </c>
      <c r="K249" t="s">
        <v>22</v>
      </c>
      <c r="L249" s="9">
        <v>1482386400</v>
      </c>
      <c r="M249" s="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10">
        <f t="shared" si="18"/>
        <v>211.33870967741933</v>
      </c>
      <c r="G250" t="s">
        <v>20</v>
      </c>
      <c r="H250">
        <v>218</v>
      </c>
      <c r="I250" s="11">
        <f t="shared" si="23"/>
        <v>60.105504587155963</v>
      </c>
      <c r="J250" t="s">
        <v>26</v>
      </c>
      <c r="K250" t="s">
        <v>27</v>
      </c>
      <c r="L250" s="9">
        <v>1420005600</v>
      </c>
      <c r="M250" s="9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10">
        <f t="shared" si="18"/>
        <v>273.32520325203251</v>
      </c>
      <c r="G251" t="s">
        <v>20</v>
      </c>
      <c r="H251">
        <v>6465</v>
      </c>
      <c r="I251" s="11">
        <f t="shared" si="23"/>
        <v>26.000773395204948</v>
      </c>
      <c r="J251" t="s">
        <v>21</v>
      </c>
      <c r="K251" t="s">
        <v>22</v>
      </c>
      <c r="L251" s="9">
        <v>1420178400</v>
      </c>
      <c r="M251" s="9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10">
        <f t="shared" si="18"/>
        <v>3</v>
      </c>
      <c r="G252" t="s">
        <v>14</v>
      </c>
      <c r="H252">
        <v>1</v>
      </c>
      <c r="I252" s="11">
        <f t="shared" si="23"/>
        <v>3</v>
      </c>
      <c r="J252" t="s">
        <v>21</v>
      </c>
      <c r="K252" t="s">
        <v>22</v>
      </c>
      <c r="L252" s="9">
        <v>1264399200</v>
      </c>
      <c r="M252" s="9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10">
        <f t="shared" si="18"/>
        <v>54.084507042253513</v>
      </c>
      <c r="G253" t="s">
        <v>14</v>
      </c>
      <c r="H253">
        <v>101</v>
      </c>
      <c r="I253" s="11">
        <f t="shared" si="23"/>
        <v>38.019801980198018</v>
      </c>
      <c r="J253" t="s">
        <v>21</v>
      </c>
      <c r="K253" t="s">
        <v>22</v>
      </c>
      <c r="L253" s="9">
        <v>1355032800</v>
      </c>
      <c r="M253" s="9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10">
        <f t="shared" si="18"/>
        <v>626.29999999999995</v>
      </c>
      <c r="G254" t="s">
        <v>20</v>
      </c>
      <c r="H254">
        <v>59</v>
      </c>
      <c r="I254" s="11">
        <f t="shared" si="23"/>
        <v>106.15254237288136</v>
      </c>
      <c r="J254" t="s">
        <v>21</v>
      </c>
      <c r="K254" t="s">
        <v>22</v>
      </c>
      <c r="L254" s="9">
        <v>1382677200</v>
      </c>
      <c r="M254" s="9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10">
        <f t="shared" si="18"/>
        <v>89.021399176954731</v>
      </c>
      <c r="G255" t="s">
        <v>14</v>
      </c>
      <c r="H255">
        <v>1335</v>
      </c>
      <c r="I255" s="11">
        <f t="shared" si="23"/>
        <v>81.019475655430711</v>
      </c>
      <c r="J255" t="s">
        <v>15</v>
      </c>
      <c r="K255" t="s">
        <v>16</v>
      </c>
      <c r="L255" s="9">
        <v>1302238800</v>
      </c>
      <c r="M255" s="9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10">
        <f t="shared" si="18"/>
        <v>184.89130434782609</v>
      </c>
      <c r="G256" t="s">
        <v>20</v>
      </c>
      <c r="H256">
        <v>88</v>
      </c>
      <c r="I256" s="11">
        <f t="shared" si="23"/>
        <v>96.647727272727266</v>
      </c>
      <c r="J256" t="s">
        <v>21</v>
      </c>
      <c r="K256" t="s">
        <v>22</v>
      </c>
      <c r="L256" s="9">
        <v>1487656800</v>
      </c>
      <c r="M256" s="9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10">
        <f t="shared" si="18"/>
        <v>120.16770186335404</v>
      </c>
      <c r="G257" t="s">
        <v>20</v>
      </c>
      <c r="H257">
        <v>1697</v>
      </c>
      <c r="I257" s="11">
        <f t="shared" si="23"/>
        <v>57.003535651149086</v>
      </c>
      <c r="J257" t="s">
        <v>21</v>
      </c>
      <c r="K257" t="s">
        <v>22</v>
      </c>
      <c r="L257" s="9">
        <v>1297836000</v>
      </c>
      <c r="M257" s="9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10">
        <f t="shared" ref="F258:F321" si="24">E258/D258*100</f>
        <v>23.390243902439025</v>
      </c>
      <c r="G258" t="s">
        <v>14</v>
      </c>
      <c r="H258">
        <v>15</v>
      </c>
      <c r="I258" s="11">
        <f t="shared" si="23"/>
        <v>63.93333333333333</v>
      </c>
      <c r="J258" t="s">
        <v>40</v>
      </c>
      <c r="K258" t="s">
        <v>41</v>
      </c>
      <c r="L258" s="9">
        <v>1453615200</v>
      </c>
      <c r="M258" s="9">
        <v>1456812000</v>
      </c>
      <c r="N258" s="12">
        <f t="shared" ref="N258:N321" si="25">(((L258/60)/60)/24)+DATE(1970,1,1)</f>
        <v>42393.25</v>
      </c>
      <c r="O258" s="12">
        <f t="shared" ref="O258:O321" si="26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_xlfn.TEXTBEFORE(R258,"/")</f>
        <v>music</v>
      </c>
      <c r="T258" t="str">
        <f t="shared" ref="T258:T321" si="28">_xlfn.TEXTAFTER(R258,"/")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10">
        <f t="shared" si="24"/>
        <v>146</v>
      </c>
      <c r="G259" t="s">
        <v>20</v>
      </c>
      <c r="H259">
        <v>92</v>
      </c>
      <c r="I259" s="11">
        <f t="shared" ref="I259:I322" si="29">E259/H259</f>
        <v>90.456521739130437</v>
      </c>
      <c r="J259" t="s">
        <v>21</v>
      </c>
      <c r="K259" t="s">
        <v>22</v>
      </c>
      <c r="L259" s="9">
        <v>1362463200</v>
      </c>
      <c r="M259" s="9">
        <v>1363669200</v>
      </c>
      <c r="N259" s="12">
        <f t="shared" si="25"/>
        <v>41338.25</v>
      </c>
      <c r="O259" s="12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10">
        <f t="shared" si="24"/>
        <v>268.48</v>
      </c>
      <c r="G260" t="s">
        <v>20</v>
      </c>
      <c r="H260">
        <v>186</v>
      </c>
      <c r="I260" s="11">
        <f t="shared" si="29"/>
        <v>72.172043010752688</v>
      </c>
      <c r="J260" t="s">
        <v>21</v>
      </c>
      <c r="K260" t="s">
        <v>22</v>
      </c>
      <c r="L260" s="9">
        <v>1481176800</v>
      </c>
      <c r="M260" s="9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10">
        <f t="shared" si="24"/>
        <v>597.5</v>
      </c>
      <c r="G261" t="s">
        <v>20</v>
      </c>
      <c r="H261">
        <v>138</v>
      </c>
      <c r="I261" s="11">
        <f t="shared" si="29"/>
        <v>77.934782608695656</v>
      </c>
      <c r="J261" t="s">
        <v>21</v>
      </c>
      <c r="K261" t="s">
        <v>22</v>
      </c>
      <c r="L261" s="9">
        <v>1354946400</v>
      </c>
      <c r="M261" s="9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10">
        <f t="shared" si="24"/>
        <v>157.69841269841268</v>
      </c>
      <c r="G262" t="s">
        <v>20</v>
      </c>
      <c r="H262">
        <v>261</v>
      </c>
      <c r="I262" s="11">
        <f t="shared" si="29"/>
        <v>38.065134099616856</v>
      </c>
      <c r="J262" t="s">
        <v>21</v>
      </c>
      <c r="K262" t="s">
        <v>22</v>
      </c>
      <c r="L262" s="9">
        <v>1348808400</v>
      </c>
      <c r="M262" s="9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10">
        <f t="shared" si="24"/>
        <v>31.201660735468568</v>
      </c>
      <c r="G263" t="s">
        <v>14</v>
      </c>
      <c r="H263">
        <v>454</v>
      </c>
      <c r="I263" s="11">
        <f t="shared" si="29"/>
        <v>57.936123348017624</v>
      </c>
      <c r="J263" t="s">
        <v>21</v>
      </c>
      <c r="K263" t="s">
        <v>22</v>
      </c>
      <c r="L263" s="9">
        <v>1282712400</v>
      </c>
      <c r="M263" s="9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10">
        <f t="shared" si="24"/>
        <v>313.41176470588238</v>
      </c>
      <c r="G264" t="s">
        <v>20</v>
      </c>
      <c r="H264">
        <v>107</v>
      </c>
      <c r="I264" s="11">
        <f t="shared" si="29"/>
        <v>49.794392523364486</v>
      </c>
      <c r="J264" t="s">
        <v>21</v>
      </c>
      <c r="K264" t="s">
        <v>22</v>
      </c>
      <c r="L264" s="9">
        <v>1301979600</v>
      </c>
      <c r="M264" s="9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10">
        <f t="shared" si="24"/>
        <v>370.89655172413791</v>
      </c>
      <c r="G265" t="s">
        <v>20</v>
      </c>
      <c r="H265">
        <v>199</v>
      </c>
      <c r="I265" s="11">
        <f t="shared" si="29"/>
        <v>54.050251256281406</v>
      </c>
      <c r="J265" t="s">
        <v>21</v>
      </c>
      <c r="K265" t="s">
        <v>22</v>
      </c>
      <c r="L265" s="9">
        <v>1263016800</v>
      </c>
      <c r="M265" s="9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10">
        <f t="shared" si="24"/>
        <v>362.66447368421052</v>
      </c>
      <c r="G266" t="s">
        <v>20</v>
      </c>
      <c r="H266">
        <v>5512</v>
      </c>
      <c r="I266" s="11">
        <f t="shared" si="29"/>
        <v>30.002721335268504</v>
      </c>
      <c r="J266" t="s">
        <v>21</v>
      </c>
      <c r="K266" t="s">
        <v>22</v>
      </c>
      <c r="L266" s="9">
        <v>1360648800</v>
      </c>
      <c r="M266" s="9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10">
        <f t="shared" si="24"/>
        <v>123.08163265306122</v>
      </c>
      <c r="G267" t="s">
        <v>20</v>
      </c>
      <c r="H267">
        <v>86</v>
      </c>
      <c r="I267" s="11">
        <f t="shared" si="29"/>
        <v>70.127906976744185</v>
      </c>
      <c r="J267" t="s">
        <v>21</v>
      </c>
      <c r="K267" t="s">
        <v>22</v>
      </c>
      <c r="L267" s="9">
        <v>1451800800</v>
      </c>
      <c r="M267" s="9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10">
        <f t="shared" si="24"/>
        <v>76.766756032171585</v>
      </c>
      <c r="G268" t="s">
        <v>14</v>
      </c>
      <c r="H268">
        <v>3182</v>
      </c>
      <c r="I268" s="11">
        <f t="shared" si="29"/>
        <v>26.996228786926462</v>
      </c>
      <c r="J268" t="s">
        <v>107</v>
      </c>
      <c r="K268" t="s">
        <v>108</v>
      </c>
      <c r="L268" s="9">
        <v>1415340000</v>
      </c>
      <c r="M268" s="9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10">
        <f t="shared" si="24"/>
        <v>233.62012987012989</v>
      </c>
      <c r="G269" t="s">
        <v>20</v>
      </c>
      <c r="H269">
        <v>2768</v>
      </c>
      <c r="I269" s="11">
        <f t="shared" si="29"/>
        <v>51.990606936416185</v>
      </c>
      <c r="J269" t="s">
        <v>26</v>
      </c>
      <c r="K269" t="s">
        <v>27</v>
      </c>
      <c r="L269" s="9">
        <v>1351054800</v>
      </c>
      <c r="M269" s="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10">
        <f t="shared" si="24"/>
        <v>180.53333333333333</v>
      </c>
      <c r="G270" t="s">
        <v>20</v>
      </c>
      <c r="H270">
        <v>48</v>
      </c>
      <c r="I270" s="11">
        <f t="shared" si="29"/>
        <v>56.416666666666664</v>
      </c>
      <c r="J270" t="s">
        <v>21</v>
      </c>
      <c r="K270" t="s">
        <v>22</v>
      </c>
      <c r="L270" s="9">
        <v>1349326800</v>
      </c>
      <c r="M270" s="9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10">
        <f t="shared" si="24"/>
        <v>252.62857142857143</v>
      </c>
      <c r="G271" t="s">
        <v>20</v>
      </c>
      <c r="H271">
        <v>87</v>
      </c>
      <c r="I271" s="11">
        <f t="shared" si="29"/>
        <v>101.63218390804597</v>
      </c>
      <c r="J271" t="s">
        <v>21</v>
      </c>
      <c r="K271" t="s">
        <v>22</v>
      </c>
      <c r="L271" s="9">
        <v>1548914400</v>
      </c>
      <c r="M271" s="9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10">
        <f t="shared" si="24"/>
        <v>27.176538240368025</v>
      </c>
      <c r="G272" t="s">
        <v>74</v>
      </c>
      <c r="H272">
        <v>1890</v>
      </c>
      <c r="I272" s="11">
        <f t="shared" si="29"/>
        <v>25.005291005291006</v>
      </c>
      <c r="J272" t="s">
        <v>21</v>
      </c>
      <c r="K272" t="s">
        <v>22</v>
      </c>
      <c r="L272" s="9">
        <v>1291269600</v>
      </c>
      <c r="M272" s="9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10">
        <f t="shared" si="24"/>
        <v>1.2706571242680547</v>
      </c>
      <c r="G273" t="s">
        <v>47</v>
      </c>
      <c r="H273">
        <v>61</v>
      </c>
      <c r="I273" s="11">
        <f t="shared" si="29"/>
        <v>32.016393442622949</v>
      </c>
      <c r="J273" t="s">
        <v>21</v>
      </c>
      <c r="K273" t="s">
        <v>22</v>
      </c>
      <c r="L273" s="9">
        <v>1449468000</v>
      </c>
      <c r="M273" s="9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10">
        <f t="shared" si="24"/>
        <v>304.0097847358121</v>
      </c>
      <c r="G274" t="s">
        <v>20</v>
      </c>
      <c r="H274">
        <v>1894</v>
      </c>
      <c r="I274" s="11">
        <f t="shared" si="29"/>
        <v>82.021647307286173</v>
      </c>
      <c r="J274" t="s">
        <v>21</v>
      </c>
      <c r="K274" t="s">
        <v>22</v>
      </c>
      <c r="L274" s="9">
        <v>1562734800</v>
      </c>
      <c r="M274" s="9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10">
        <f t="shared" si="24"/>
        <v>137.23076923076923</v>
      </c>
      <c r="G275" t="s">
        <v>20</v>
      </c>
      <c r="H275">
        <v>282</v>
      </c>
      <c r="I275" s="11">
        <f t="shared" si="29"/>
        <v>37.957446808510639</v>
      </c>
      <c r="J275" t="s">
        <v>15</v>
      </c>
      <c r="K275" t="s">
        <v>16</v>
      </c>
      <c r="L275" s="9">
        <v>1505624400</v>
      </c>
      <c r="M275" s="9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10">
        <f t="shared" si="24"/>
        <v>32.208333333333336</v>
      </c>
      <c r="G276" t="s">
        <v>14</v>
      </c>
      <c r="H276">
        <v>15</v>
      </c>
      <c r="I276" s="11">
        <f t="shared" si="29"/>
        <v>51.533333333333331</v>
      </c>
      <c r="J276" t="s">
        <v>21</v>
      </c>
      <c r="K276" t="s">
        <v>22</v>
      </c>
      <c r="L276" s="9">
        <v>1509948000</v>
      </c>
      <c r="M276" s="9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10">
        <f t="shared" si="24"/>
        <v>241.51282051282053</v>
      </c>
      <c r="G277" t="s">
        <v>20</v>
      </c>
      <c r="H277">
        <v>116</v>
      </c>
      <c r="I277" s="11">
        <f t="shared" si="29"/>
        <v>81.198275862068968</v>
      </c>
      <c r="J277" t="s">
        <v>21</v>
      </c>
      <c r="K277" t="s">
        <v>22</v>
      </c>
      <c r="L277" s="9">
        <v>1554526800</v>
      </c>
      <c r="M277" s="9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10">
        <f t="shared" si="24"/>
        <v>96.8</v>
      </c>
      <c r="G278" t="s">
        <v>14</v>
      </c>
      <c r="H278">
        <v>133</v>
      </c>
      <c r="I278" s="11">
        <f t="shared" si="29"/>
        <v>40.030075187969928</v>
      </c>
      <c r="J278" t="s">
        <v>21</v>
      </c>
      <c r="K278" t="s">
        <v>22</v>
      </c>
      <c r="L278" s="9">
        <v>1334811600</v>
      </c>
      <c r="M278" s="9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10">
        <f t="shared" si="24"/>
        <v>1066.4285714285716</v>
      </c>
      <c r="G279" t="s">
        <v>20</v>
      </c>
      <c r="H279">
        <v>83</v>
      </c>
      <c r="I279" s="11">
        <f t="shared" si="29"/>
        <v>89.939759036144579</v>
      </c>
      <c r="J279" t="s">
        <v>21</v>
      </c>
      <c r="K279" t="s">
        <v>22</v>
      </c>
      <c r="L279" s="9">
        <v>1279515600</v>
      </c>
      <c r="M279" s="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10">
        <f t="shared" si="24"/>
        <v>325.88888888888891</v>
      </c>
      <c r="G280" t="s">
        <v>20</v>
      </c>
      <c r="H280">
        <v>91</v>
      </c>
      <c r="I280" s="11">
        <f t="shared" si="29"/>
        <v>96.692307692307693</v>
      </c>
      <c r="J280" t="s">
        <v>21</v>
      </c>
      <c r="K280" t="s">
        <v>22</v>
      </c>
      <c r="L280" s="9">
        <v>1353909600</v>
      </c>
      <c r="M280" s="9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10">
        <f t="shared" si="24"/>
        <v>170.70000000000002</v>
      </c>
      <c r="G281" t="s">
        <v>20</v>
      </c>
      <c r="H281">
        <v>546</v>
      </c>
      <c r="I281" s="11">
        <f t="shared" si="29"/>
        <v>25.010989010989011</v>
      </c>
      <c r="J281" t="s">
        <v>21</v>
      </c>
      <c r="K281" t="s">
        <v>22</v>
      </c>
      <c r="L281" s="9">
        <v>1535950800</v>
      </c>
      <c r="M281" s="9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10">
        <f t="shared" si="24"/>
        <v>581.44000000000005</v>
      </c>
      <c r="G282" t="s">
        <v>20</v>
      </c>
      <c r="H282">
        <v>393</v>
      </c>
      <c r="I282" s="11">
        <f t="shared" si="29"/>
        <v>36.987277353689571</v>
      </c>
      <c r="J282" t="s">
        <v>21</v>
      </c>
      <c r="K282" t="s">
        <v>22</v>
      </c>
      <c r="L282" s="9">
        <v>1511244000</v>
      </c>
      <c r="M282" s="9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10">
        <f t="shared" si="24"/>
        <v>91.520972644376897</v>
      </c>
      <c r="G283" t="s">
        <v>14</v>
      </c>
      <c r="H283">
        <v>2062</v>
      </c>
      <c r="I283" s="11">
        <f t="shared" si="29"/>
        <v>73.012609117361791</v>
      </c>
      <c r="J283" t="s">
        <v>21</v>
      </c>
      <c r="K283" t="s">
        <v>22</v>
      </c>
      <c r="L283" s="9">
        <v>1331445600</v>
      </c>
      <c r="M283" s="9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10">
        <f t="shared" si="24"/>
        <v>108.04761904761904</v>
      </c>
      <c r="G284" t="s">
        <v>20</v>
      </c>
      <c r="H284">
        <v>133</v>
      </c>
      <c r="I284" s="11">
        <f t="shared" si="29"/>
        <v>68.240601503759393</v>
      </c>
      <c r="J284" t="s">
        <v>21</v>
      </c>
      <c r="K284" t="s">
        <v>22</v>
      </c>
      <c r="L284" s="9">
        <v>1480226400</v>
      </c>
      <c r="M284" s="9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10">
        <f t="shared" si="24"/>
        <v>18.728395061728396</v>
      </c>
      <c r="G285" t="s">
        <v>14</v>
      </c>
      <c r="H285">
        <v>29</v>
      </c>
      <c r="I285" s="11">
        <f t="shared" si="29"/>
        <v>52.310344827586206</v>
      </c>
      <c r="J285" t="s">
        <v>36</v>
      </c>
      <c r="K285" t="s">
        <v>37</v>
      </c>
      <c r="L285" s="9">
        <v>1464584400</v>
      </c>
      <c r="M285" s="9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10">
        <f t="shared" si="24"/>
        <v>83.193877551020407</v>
      </c>
      <c r="G286" t="s">
        <v>14</v>
      </c>
      <c r="H286">
        <v>132</v>
      </c>
      <c r="I286" s="11">
        <f t="shared" si="29"/>
        <v>61.765151515151516</v>
      </c>
      <c r="J286" t="s">
        <v>21</v>
      </c>
      <c r="K286" t="s">
        <v>22</v>
      </c>
      <c r="L286" s="9">
        <v>1335848400</v>
      </c>
      <c r="M286" s="9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10">
        <f t="shared" si="24"/>
        <v>706.33333333333337</v>
      </c>
      <c r="G287" t="s">
        <v>20</v>
      </c>
      <c r="H287">
        <v>254</v>
      </c>
      <c r="I287" s="11">
        <f t="shared" si="29"/>
        <v>25.027559055118111</v>
      </c>
      <c r="J287" t="s">
        <v>21</v>
      </c>
      <c r="K287" t="s">
        <v>22</v>
      </c>
      <c r="L287" s="9">
        <v>1473483600</v>
      </c>
      <c r="M287" s="9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10">
        <f t="shared" si="24"/>
        <v>17.446030330062445</v>
      </c>
      <c r="G288" t="s">
        <v>74</v>
      </c>
      <c r="H288">
        <v>184</v>
      </c>
      <c r="I288" s="11">
        <f t="shared" si="29"/>
        <v>106.28804347826087</v>
      </c>
      <c r="J288" t="s">
        <v>21</v>
      </c>
      <c r="K288" t="s">
        <v>22</v>
      </c>
      <c r="L288" s="9">
        <v>1479880800</v>
      </c>
      <c r="M288" s="9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10">
        <f t="shared" si="24"/>
        <v>209.73015873015873</v>
      </c>
      <c r="G289" t="s">
        <v>20</v>
      </c>
      <c r="H289">
        <v>176</v>
      </c>
      <c r="I289" s="11">
        <f t="shared" si="29"/>
        <v>75.07386363636364</v>
      </c>
      <c r="J289" t="s">
        <v>21</v>
      </c>
      <c r="K289" t="s">
        <v>22</v>
      </c>
      <c r="L289" s="9">
        <v>1430197200</v>
      </c>
      <c r="M289" s="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10">
        <f t="shared" si="24"/>
        <v>97.785714285714292</v>
      </c>
      <c r="G290" t="s">
        <v>14</v>
      </c>
      <c r="H290">
        <v>137</v>
      </c>
      <c r="I290" s="11">
        <f t="shared" si="29"/>
        <v>39.970802919708028</v>
      </c>
      <c r="J290" t="s">
        <v>36</v>
      </c>
      <c r="K290" t="s">
        <v>37</v>
      </c>
      <c r="L290" s="9">
        <v>1331701200</v>
      </c>
      <c r="M290" s="9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10">
        <f t="shared" si="24"/>
        <v>1684.25</v>
      </c>
      <c r="G291" t="s">
        <v>20</v>
      </c>
      <c r="H291">
        <v>337</v>
      </c>
      <c r="I291" s="11">
        <f t="shared" si="29"/>
        <v>39.982195845697326</v>
      </c>
      <c r="J291" t="s">
        <v>15</v>
      </c>
      <c r="K291" t="s">
        <v>16</v>
      </c>
      <c r="L291" s="9">
        <v>1438578000</v>
      </c>
      <c r="M291" s="9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10">
        <f t="shared" si="24"/>
        <v>54.402135231316727</v>
      </c>
      <c r="G292" t="s">
        <v>14</v>
      </c>
      <c r="H292">
        <v>908</v>
      </c>
      <c r="I292" s="11">
        <f t="shared" si="29"/>
        <v>101.01541850220265</v>
      </c>
      <c r="J292" t="s">
        <v>21</v>
      </c>
      <c r="K292" t="s">
        <v>22</v>
      </c>
      <c r="L292" s="9">
        <v>1368162000</v>
      </c>
      <c r="M292" s="9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10">
        <f t="shared" si="24"/>
        <v>456.61111111111109</v>
      </c>
      <c r="G293" t="s">
        <v>20</v>
      </c>
      <c r="H293">
        <v>107</v>
      </c>
      <c r="I293" s="11">
        <f t="shared" si="29"/>
        <v>76.813084112149539</v>
      </c>
      <c r="J293" t="s">
        <v>21</v>
      </c>
      <c r="K293" t="s">
        <v>22</v>
      </c>
      <c r="L293" s="9">
        <v>1318654800</v>
      </c>
      <c r="M293" s="9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10">
        <f t="shared" si="24"/>
        <v>9.8219178082191778</v>
      </c>
      <c r="G294" t="s">
        <v>14</v>
      </c>
      <c r="H294">
        <v>10</v>
      </c>
      <c r="I294" s="11">
        <f t="shared" si="29"/>
        <v>71.7</v>
      </c>
      <c r="J294" t="s">
        <v>21</v>
      </c>
      <c r="K294" t="s">
        <v>22</v>
      </c>
      <c r="L294" s="9">
        <v>1331874000</v>
      </c>
      <c r="M294" s="9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10">
        <f t="shared" si="24"/>
        <v>16.384615384615383</v>
      </c>
      <c r="G295" t="s">
        <v>74</v>
      </c>
      <c r="H295">
        <v>32</v>
      </c>
      <c r="I295" s="11">
        <f t="shared" si="29"/>
        <v>33.28125</v>
      </c>
      <c r="J295" t="s">
        <v>107</v>
      </c>
      <c r="K295" t="s">
        <v>108</v>
      </c>
      <c r="L295" s="9">
        <v>1286254800</v>
      </c>
      <c r="M295" s="9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10">
        <f t="shared" si="24"/>
        <v>1339.6666666666667</v>
      </c>
      <c r="G296" t="s">
        <v>20</v>
      </c>
      <c r="H296">
        <v>183</v>
      </c>
      <c r="I296" s="11">
        <f t="shared" si="29"/>
        <v>43.923497267759565</v>
      </c>
      <c r="J296" t="s">
        <v>21</v>
      </c>
      <c r="K296" t="s">
        <v>22</v>
      </c>
      <c r="L296" s="9">
        <v>1540530000</v>
      </c>
      <c r="M296" s="9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10">
        <f t="shared" si="24"/>
        <v>35.650077760497666</v>
      </c>
      <c r="G297" t="s">
        <v>14</v>
      </c>
      <c r="H297">
        <v>1910</v>
      </c>
      <c r="I297" s="11">
        <f t="shared" si="29"/>
        <v>36.004712041884815</v>
      </c>
      <c r="J297" t="s">
        <v>98</v>
      </c>
      <c r="K297" t="s">
        <v>99</v>
      </c>
      <c r="L297" s="9">
        <v>1381813200</v>
      </c>
      <c r="M297" s="9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10">
        <f t="shared" si="24"/>
        <v>54.950819672131146</v>
      </c>
      <c r="G298" t="s">
        <v>14</v>
      </c>
      <c r="H298">
        <v>38</v>
      </c>
      <c r="I298" s="11">
        <f t="shared" si="29"/>
        <v>88.21052631578948</v>
      </c>
      <c r="J298" t="s">
        <v>26</v>
      </c>
      <c r="K298" t="s">
        <v>27</v>
      </c>
      <c r="L298" s="9">
        <v>1548655200</v>
      </c>
      <c r="M298" s="9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10">
        <f t="shared" si="24"/>
        <v>94.236111111111114</v>
      </c>
      <c r="G299" t="s">
        <v>14</v>
      </c>
      <c r="H299">
        <v>104</v>
      </c>
      <c r="I299" s="11">
        <f t="shared" si="29"/>
        <v>65.240384615384613</v>
      </c>
      <c r="J299" t="s">
        <v>26</v>
      </c>
      <c r="K299" t="s">
        <v>27</v>
      </c>
      <c r="L299" s="9">
        <v>1389679200</v>
      </c>
      <c r="M299" s="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10">
        <f t="shared" si="24"/>
        <v>143.91428571428571</v>
      </c>
      <c r="G300" t="s">
        <v>20</v>
      </c>
      <c r="H300">
        <v>72</v>
      </c>
      <c r="I300" s="11">
        <f t="shared" si="29"/>
        <v>69.958333333333329</v>
      </c>
      <c r="J300" t="s">
        <v>21</v>
      </c>
      <c r="K300" t="s">
        <v>22</v>
      </c>
      <c r="L300" s="9">
        <v>1456466400</v>
      </c>
      <c r="M300" s="9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10">
        <f t="shared" si="24"/>
        <v>51.421052631578945</v>
      </c>
      <c r="G301" t="s">
        <v>14</v>
      </c>
      <c r="H301">
        <v>49</v>
      </c>
      <c r="I301" s="11">
        <f t="shared" si="29"/>
        <v>39.877551020408163</v>
      </c>
      <c r="J301" t="s">
        <v>21</v>
      </c>
      <c r="K301" t="s">
        <v>22</v>
      </c>
      <c r="L301" s="9">
        <v>1456984800</v>
      </c>
      <c r="M301" s="9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10">
        <f t="shared" si="24"/>
        <v>5</v>
      </c>
      <c r="G302" t="s">
        <v>14</v>
      </c>
      <c r="H302">
        <v>1</v>
      </c>
      <c r="I302" s="11">
        <f t="shared" si="29"/>
        <v>5</v>
      </c>
      <c r="J302" t="s">
        <v>36</v>
      </c>
      <c r="K302" t="s">
        <v>37</v>
      </c>
      <c r="L302" s="9">
        <v>1504069200</v>
      </c>
      <c r="M302" s="9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10">
        <f t="shared" si="24"/>
        <v>1344.6666666666667</v>
      </c>
      <c r="G303" t="s">
        <v>20</v>
      </c>
      <c r="H303">
        <v>295</v>
      </c>
      <c r="I303" s="11">
        <f t="shared" si="29"/>
        <v>41.023728813559323</v>
      </c>
      <c r="J303" t="s">
        <v>21</v>
      </c>
      <c r="K303" t="s">
        <v>22</v>
      </c>
      <c r="L303" s="9">
        <v>1424930400</v>
      </c>
      <c r="M303" s="9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10">
        <f t="shared" si="24"/>
        <v>31.844940867279899</v>
      </c>
      <c r="G304" t="s">
        <v>14</v>
      </c>
      <c r="H304">
        <v>245</v>
      </c>
      <c r="I304" s="11">
        <f t="shared" si="29"/>
        <v>98.914285714285711</v>
      </c>
      <c r="J304" t="s">
        <v>21</v>
      </c>
      <c r="K304" t="s">
        <v>22</v>
      </c>
      <c r="L304" s="9">
        <v>1535864400</v>
      </c>
      <c r="M304" s="9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10">
        <f t="shared" si="24"/>
        <v>82.617647058823536</v>
      </c>
      <c r="G305" t="s">
        <v>14</v>
      </c>
      <c r="H305">
        <v>32</v>
      </c>
      <c r="I305" s="11">
        <f t="shared" si="29"/>
        <v>87.78125</v>
      </c>
      <c r="J305" t="s">
        <v>21</v>
      </c>
      <c r="K305" t="s">
        <v>22</v>
      </c>
      <c r="L305" s="9">
        <v>1452146400</v>
      </c>
      <c r="M305" s="9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10">
        <f t="shared" si="24"/>
        <v>546.14285714285722</v>
      </c>
      <c r="G306" t="s">
        <v>20</v>
      </c>
      <c r="H306">
        <v>142</v>
      </c>
      <c r="I306" s="11">
        <f t="shared" si="29"/>
        <v>80.767605633802816</v>
      </c>
      <c r="J306" t="s">
        <v>21</v>
      </c>
      <c r="K306" t="s">
        <v>22</v>
      </c>
      <c r="L306" s="9">
        <v>1470546000</v>
      </c>
      <c r="M306" s="9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10">
        <f t="shared" si="24"/>
        <v>286.21428571428572</v>
      </c>
      <c r="G307" t="s">
        <v>20</v>
      </c>
      <c r="H307">
        <v>85</v>
      </c>
      <c r="I307" s="11">
        <f t="shared" si="29"/>
        <v>94.28235294117647</v>
      </c>
      <c r="J307" t="s">
        <v>21</v>
      </c>
      <c r="K307" t="s">
        <v>22</v>
      </c>
      <c r="L307" s="9">
        <v>1458363600</v>
      </c>
      <c r="M307" s="9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10">
        <f t="shared" si="24"/>
        <v>7.9076923076923071</v>
      </c>
      <c r="G308" t="s">
        <v>14</v>
      </c>
      <c r="H308">
        <v>7</v>
      </c>
      <c r="I308" s="11">
        <f t="shared" si="29"/>
        <v>73.428571428571431</v>
      </c>
      <c r="J308" t="s">
        <v>21</v>
      </c>
      <c r="K308" t="s">
        <v>22</v>
      </c>
      <c r="L308" s="9">
        <v>1500008400</v>
      </c>
      <c r="M308" s="9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10">
        <f t="shared" si="24"/>
        <v>132.13677811550153</v>
      </c>
      <c r="G309" t="s">
        <v>20</v>
      </c>
      <c r="H309">
        <v>659</v>
      </c>
      <c r="I309" s="11">
        <f t="shared" si="29"/>
        <v>65.968133535660087</v>
      </c>
      <c r="J309" t="s">
        <v>36</v>
      </c>
      <c r="K309" t="s">
        <v>37</v>
      </c>
      <c r="L309" s="9">
        <v>1338958800</v>
      </c>
      <c r="M309" s="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10">
        <f t="shared" si="24"/>
        <v>74.077834179357026</v>
      </c>
      <c r="G310" t="s">
        <v>14</v>
      </c>
      <c r="H310">
        <v>803</v>
      </c>
      <c r="I310" s="11">
        <f t="shared" si="29"/>
        <v>109.04109589041096</v>
      </c>
      <c r="J310" t="s">
        <v>21</v>
      </c>
      <c r="K310" t="s">
        <v>22</v>
      </c>
      <c r="L310" s="9">
        <v>1303102800</v>
      </c>
      <c r="M310" s="9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10">
        <f t="shared" si="24"/>
        <v>75.292682926829272</v>
      </c>
      <c r="G311" t="s">
        <v>74</v>
      </c>
      <c r="H311">
        <v>75</v>
      </c>
      <c r="I311" s="11">
        <f t="shared" si="29"/>
        <v>41.16</v>
      </c>
      <c r="J311" t="s">
        <v>21</v>
      </c>
      <c r="K311" t="s">
        <v>22</v>
      </c>
      <c r="L311" s="9">
        <v>1316581200</v>
      </c>
      <c r="M311" s="9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10">
        <f t="shared" si="24"/>
        <v>20.333333333333332</v>
      </c>
      <c r="G312" t="s">
        <v>14</v>
      </c>
      <c r="H312">
        <v>16</v>
      </c>
      <c r="I312" s="11">
        <f t="shared" si="29"/>
        <v>99.125</v>
      </c>
      <c r="J312" t="s">
        <v>21</v>
      </c>
      <c r="K312" t="s">
        <v>22</v>
      </c>
      <c r="L312" s="9">
        <v>1270789200</v>
      </c>
      <c r="M312" s="9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10">
        <f t="shared" si="24"/>
        <v>203.36507936507937</v>
      </c>
      <c r="G313" t="s">
        <v>20</v>
      </c>
      <c r="H313">
        <v>121</v>
      </c>
      <c r="I313" s="11">
        <f t="shared" si="29"/>
        <v>105.88429752066116</v>
      </c>
      <c r="J313" t="s">
        <v>21</v>
      </c>
      <c r="K313" t="s">
        <v>22</v>
      </c>
      <c r="L313" s="9">
        <v>1297836000</v>
      </c>
      <c r="M313" s="9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10">
        <f t="shared" si="24"/>
        <v>310.2284263959391</v>
      </c>
      <c r="G314" t="s">
        <v>20</v>
      </c>
      <c r="H314">
        <v>3742</v>
      </c>
      <c r="I314" s="11">
        <f t="shared" si="29"/>
        <v>48.996525921966864</v>
      </c>
      <c r="J314" t="s">
        <v>21</v>
      </c>
      <c r="K314" t="s">
        <v>22</v>
      </c>
      <c r="L314" s="9">
        <v>1382677200</v>
      </c>
      <c r="M314" s="9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10">
        <f t="shared" si="24"/>
        <v>395.31818181818181</v>
      </c>
      <c r="G315" t="s">
        <v>20</v>
      </c>
      <c r="H315">
        <v>223</v>
      </c>
      <c r="I315" s="11">
        <f t="shared" si="29"/>
        <v>39</v>
      </c>
      <c r="J315" t="s">
        <v>21</v>
      </c>
      <c r="K315" t="s">
        <v>22</v>
      </c>
      <c r="L315" s="9">
        <v>1330322400</v>
      </c>
      <c r="M315" s="9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10">
        <f t="shared" si="24"/>
        <v>294.71428571428572</v>
      </c>
      <c r="G316" t="s">
        <v>20</v>
      </c>
      <c r="H316">
        <v>133</v>
      </c>
      <c r="I316" s="11">
        <f t="shared" si="29"/>
        <v>31.022556390977442</v>
      </c>
      <c r="J316" t="s">
        <v>21</v>
      </c>
      <c r="K316" t="s">
        <v>22</v>
      </c>
      <c r="L316" s="9">
        <v>1552366800</v>
      </c>
      <c r="M316" s="9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10">
        <f t="shared" si="24"/>
        <v>33.89473684210526</v>
      </c>
      <c r="G317" t="s">
        <v>14</v>
      </c>
      <c r="H317">
        <v>31</v>
      </c>
      <c r="I317" s="11">
        <f t="shared" si="29"/>
        <v>103.87096774193549</v>
      </c>
      <c r="J317" t="s">
        <v>21</v>
      </c>
      <c r="K317" t="s">
        <v>22</v>
      </c>
      <c r="L317" s="9">
        <v>1400907600</v>
      </c>
      <c r="M317" s="9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10">
        <f t="shared" si="24"/>
        <v>66.677083333333329</v>
      </c>
      <c r="G318" t="s">
        <v>14</v>
      </c>
      <c r="H318">
        <v>108</v>
      </c>
      <c r="I318" s="11">
        <f t="shared" si="29"/>
        <v>59.268518518518519</v>
      </c>
      <c r="J318" t="s">
        <v>107</v>
      </c>
      <c r="K318" t="s">
        <v>108</v>
      </c>
      <c r="L318" s="9">
        <v>1574143200</v>
      </c>
      <c r="M318" s="9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10">
        <f t="shared" si="24"/>
        <v>19.227272727272727</v>
      </c>
      <c r="G319" t="s">
        <v>14</v>
      </c>
      <c r="H319">
        <v>30</v>
      </c>
      <c r="I319" s="11">
        <f t="shared" si="29"/>
        <v>42.3</v>
      </c>
      <c r="J319" t="s">
        <v>21</v>
      </c>
      <c r="K319" t="s">
        <v>22</v>
      </c>
      <c r="L319" s="9">
        <v>1494738000</v>
      </c>
      <c r="M319" s="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10">
        <f t="shared" si="24"/>
        <v>15.842105263157894</v>
      </c>
      <c r="G320" t="s">
        <v>14</v>
      </c>
      <c r="H320">
        <v>17</v>
      </c>
      <c r="I320" s="11">
        <f t="shared" si="29"/>
        <v>53.117647058823529</v>
      </c>
      <c r="J320" t="s">
        <v>21</v>
      </c>
      <c r="K320" t="s">
        <v>22</v>
      </c>
      <c r="L320" s="9">
        <v>1392357600</v>
      </c>
      <c r="M320" s="9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10">
        <f t="shared" si="24"/>
        <v>38.702380952380956</v>
      </c>
      <c r="G321" t="s">
        <v>74</v>
      </c>
      <c r="H321">
        <v>64</v>
      </c>
      <c r="I321" s="11">
        <f t="shared" si="29"/>
        <v>50.796875</v>
      </c>
      <c r="J321" t="s">
        <v>21</v>
      </c>
      <c r="K321" t="s">
        <v>22</v>
      </c>
      <c r="L321" s="9">
        <v>1281589200</v>
      </c>
      <c r="M321" s="9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10">
        <f t="shared" ref="F322:F385" si="30">E322/D322*100</f>
        <v>9.5876777251184837</v>
      </c>
      <c r="G322" t="s">
        <v>14</v>
      </c>
      <c r="H322">
        <v>80</v>
      </c>
      <c r="I322" s="11">
        <f t="shared" si="29"/>
        <v>101.15</v>
      </c>
      <c r="J322" t="s">
        <v>21</v>
      </c>
      <c r="K322" t="s">
        <v>22</v>
      </c>
      <c r="L322" s="9">
        <v>1305003600</v>
      </c>
      <c r="M322" s="9">
        <v>1305781200</v>
      </c>
      <c r="N322" s="12">
        <f t="shared" ref="N322:N385" si="31">(((L322/60)/60)/24)+DATE(1970,1,1)</f>
        <v>40673.208333333336</v>
      </c>
      <c r="O322" s="12">
        <f t="shared" ref="O322:O385" si="32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_xlfn.TEXTBEFORE(R322,"/")</f>
        <v>publishing</v>
      </c>
      <c r="T322" t="str">
        <f t="shared" ref="T322:T385" si="34">_xlfn.TEXTAFTER(R322,"/")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10">
        <f t="shared" si="30"/>
        <v>94.144366197183089</v>
      </c>
      <c r="G323" t="s">
        <v>14</v>
      </c>
      <c r="H323">
        <v>2468</v>
      </c>
      <c r="I323" s="11">
        <f t="shared" ref="I323:I386" si="35">E323/H323</f>
        <v>65.000810372771468</v>
      </c>
      <c r="J323" t="s">
        <v>21</v>
      </c>
      <c r="K323" t="s">
        <v>22</v>
      </c>
      <c r="L323" s="9">
        <v>1301634000</v>
      </c>
      <c r="M323" s="9">
        <v>1302325200</v>
      </c>
      <c r="N323" s="12">
        <f t="shared" si="31"/>
        <v>40634.208333333336</v>
      </c>
      <c r="O323" s="12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10">
        <f t="shared" si="30"/>
        <v>166.56234096692114</v>
      </c>
      <c r="G324" t="s">
        <v>20</v>
      </c>
      <c r="H324">
        <v>5168</v>
      </c>
      <c r="I324" s="11">
        <f t="shared" si="35"/>
        <v>37.998645510835914</v>
      </c>
      <c r="J324" t="s">
        <v>21</v>
      </c>
      <c r="K324" t="s">
        <v>22</v>
      </c>
      <c r="L324" s="9">
        <v>1290664800</v>
      </c>
      <c r="M324" s="9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10">
        <f t="shared" si="30"/>
        <v>24.134831460674157</v>
      </c>
      <c r="G325" t="s">
        <v>14</v>
      </c>
      <c r="H325">
        <v>26</v>
      </c>
      <c r="I325" s="11">
        <f t="shared" si="35"/>
        <v>82.615384615384613</v>
      </c>
      <c r="J325" t="s">
        <v>40</v>
      </c>
      <c r="K325" t="s">
        <v>41</v>
      </c>
      <c r="L325" s="9">
        <v>1395896400</v>
      </c>
      <c r="M325" s="9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10">
        <f t="shared" si="30"/>
        <v>164.05633802816902</v>
      </c>
      <c r="G326" t="s">
        <v>20</v>
      </c>
      <c r="H326">
        <v>307</v>
      </c>
      <c r="I326" s="11">
        <f t="shared" si="35"/>
        <v>37.941368078175898</v>
      </c>
      <c r="J326" t="s">
        <v>21</v>
      </c>
      <c r="K326" t="s">
        <v>22</v>
      </c>
      <c r="L326" s="9">
        <v>1434862800</v>
      </c>
      <c r="M326" s="9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10">
        <f t="shared" si="30"/>
        <v>90.723076923076931</v>
      </c>
      <c r="G327" t="s">
        <v>14</v>
      </c>
      <c r="H327">
        <v>73</v>
      </c>
      <c r="I327" s="11">
        <f t="shared" si="35"/>
        <v>80.780821917808225</v>
      </c>
      <c r="J327" t="s">
        <v>21</v>
      </c>
      <c r="K327" t="s">
        <v>22</v>
      </c>
      <c r="L327" s="9">
        <v>1529125200</v>
      </c>
      <c r="M327" s="9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10">
        <f t="shared" si="30"/>
        <v>46.194444444444443</v>
      </c>
      <c r="G328" t="s">
        <v>14</v>
      </c>
      <c r="H328">
        <v>128</v>
      </c>
      <c r="I328" s="11">
        <f t="shared" si="35"/>
        <v>25.984375</v>
      </c>
      <c r="J328" t="s">
        <v>21</v>
      </c>
      <c r="K328" t="s">
        <v>22</v>
      </c>
      <c r="L328" s="9">
        <v>1451109600</v>
      </c>
      <c r="M328" s="9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10">
        <f t="shared" si="30"/>
        <v>38.53846153846154</v>
      </c>
      <c r="G329" t="s">
        <v>14</v>
      </c>
      <c r="H329">
        <v>33</v>
      </c>
      <c r="I329" s="11">
        <f t="shared" si="35"/>
        <v>30.363636363636363</v>
      </c>
      <c r="J329" t="s">
        <v>21</v>
      </c>
      <c r="K329" t="s">
        <v>22</v>
      </c>
      <c r="L329" s="9">
        <v>1566968400</v>
      </c>
      <c r="M329" s="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10">
        <f t="shared" si="30"/>
        <v>133.56231003039514</v>
      </c>
      <c r="G330" t="s">
        <v>20</v>
      </c>
      <c r="H330">
        <v>2441</v>
      </c>
      <c r="I330" s="11">
        <f t="shared" si="35"/>
        <v>54.004916018025398</v>
      </c>
      <c r="J330" t="s">
        <v>21</v>
      </c>
      <c r="K330" t="s">
        <v>22</v>
      </c>
      <c r="L330" s="9">
        <v>1543557600</v>
      </c>
      <c r="M330" s="9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10">
        <f t="shared" si="30"/>
        <v>22.896588486140725</v>
      </c>
      <c r="G331" t="s">
        <v>47</v>
      </c>
      <c r="H331">
        <v>211</v>
      </c>
      <c r="I331" s="11">
        <f t="shared" si="35"/>
        <v>101.78672985781991</v>
      </c>
      <c r="J331" t="s">
        <v>21</v>
      </c>
      <c r="K331" t="s">
        <v>22</v>
      </c>
      <c r="L331" s="9">
        <v>1481522400</v>
      </c>
      <c r="M331" s="9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10">
        <f t="shared" si="30"/>
        <v>184.95548961424333</v>
      </c>
      <c r="G332" t="s">
        <v>20</v>
      </c>
      <c r="H332">
        <v>1385</v>
      </c>
      <c r="I332" s="11">
        <f t="shared" si="35"/>
        <v>45.003610108303249</v>
      </c>
      <c r="J332" t="s">
        <v>40</v>
      </c>
      <c r="K332" t="s">
        <v>41</v>
      </c>
      <c r="L332" s="9">
        <v>1512712800</v>
      </c>
      <c r="M332" s="9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10">
        <f t="shared" si="30"/>
        <v>443.72727272727275</v>
      </c>
      <c r="G333" t="s">
        <v>20</v>
      </c>
      <c r="H333">
        <v>190</v>
      </c>
      <c r="I333" s="11">
        <f t="shared" si="35"/>
        <v>77.068421052631578</v>
      </c>
      <c r="J333" t="s">
        <v>21</v>
      </c>
      <c r="K333" t="s">
        <v>22</v>
      </c>
      <c r="L333" s="9">
        <v>1324274400</v>
      </c>
      <c r="M333" s="9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10">
        <f t="shared" si="30"/>
        <v>199.9806763285024</v>
      </c>
      <c r="G334" t="s">
        <v>20</v>
      </c>
      <c r="H334">
        <v>470</v>
      </c>
      <c r="I334" s="11">
        <f t="shared" si="35"/>
        <v>88.076595744680844</v>
      </c>
      <c r="J334" t="s">
        <v>21</v>
      </c>
      <c r="K334" t="s">
        <v>22</v>
      </c>
      <c r="L334" s="9">
        <v>1364446800</v>
      </c>
      <c r="M334" s="9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10">
        <f t="shared" si="30"/>
        <v>123.95833333333333</v>
      </c>
      <c r="G335" t="s">
        <v>20</v>
      </c>
      <c r="H335">
        <v>253</v>
      </c>
      <c r="I335" s="11">
        <f t="shared" si="35"/>
        <v>47.035573122529641</v>
      </c>
      <c r="J335" t="s">
        <v>21</v>
      </c>
      <c r="K335" t="s">
        <v>22</v>
      </c>
      <c r="L335" s="9">
        <v>1542693600</v>
      </c>
      <c r="M335" s="9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10">
        <f t="shared" si="30"/>
        <v>186.61329305135951</v>
      </c>
      <c r="G336" t="s">
        <v>20</v>
      </c>
      <c r="H336">
        <v>1113</v>
      </c>
      <c r="I336" s="11">
        <f t="shared" si="35"/>
        <v>110.99550763701707</v>
      </c>
      <c r="J336" t="s">
        <v>21</v>
      </c>
      <c r="K336" t="s">
        <v>22</v>
      </c>
      <c r="L336" s="9">
        <v>1515564000</v>
      </c>
      <c r="M336" s="9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10">
        <f t="shared" si="30"/>
        <v>114.28538550057536</v>
      </c>
      <c r="G337" t="s">
        <v>20</v>
      </c>
      <c r="H337">
        <v>2283</v>
      </c>
      <c r="I337" s="11">
        <f t="shared" si="35"/>
        <v>87.003066141042481</v>
      </c>
      <c r="J337" t="s">
        <v>21</v>
      </c>
      <c r="K337" t="s">
        <v>22</v>
      </c>
      <c r="L337" s="9">
        <v>1573797600</v>
      </c>
      <c r="M337" s="9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10">
        <f t="shared" si="30"/>
        <v>97.032531824611041</v>
      </c>
      <c r="G338" t="s">
        <v>14</v>
      </c>
      <c r="H338">
        <v>1072</v>
      </c>
      <c r="I338" s="11">
        <f t="shared" si="35"/>
        <v>63.994402985074629</v>
      </c>
      <c r="J338" t="s">
        <v>21</v>
      </c>
      <c r="K338" t="s">
        <v>22</v>
      </c>
      <c r="L338" s="9">
        <v>1292392800</v>
      </c>
      <c r="M338" s="9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10">
        <f t="shared" si="30"/>
        <v>122.81904761904762</v>
      </c>
      <c r="G339" t="s">
        <v>20</v>
      </c>
      <c r="H339">
        <v>1095</v>
      </c>
      <c r="I339" s="11">
        <f t="shared" si="35"/>
        <v>105.9945205479452</v>
      </c>
      <c r="J339" t="s">
        <v>21</v>
      </c>
      <c r="K339" t="s">
        <v>22</v>
      </c>
      <c r="L339" s="9">
        <v>1573452000</v>
      </c>
      <c r="M339" s="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10">
        <f t="shared" si="30"/>
        <v>179.14326647564468</v>
      </c>
      <c r="G340" t="s">
        <v>20</v>
      </c>
      <c r="H340">
        <v>1690</v>
      </c>
      <c r="I340" s="11">
        <f t="shared" si="35"/>
        <v>73.989349112426041</v>
      </c>
      <c r="J340" t="s">
        <v>21</v>
      </c>
      <c r="K340" t="s">
        <v>22</v>
      </c>
      <c r="L340" s="9">
        <v>1317790800</v>
      </c>
      <c r="M340" s="9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10">
        <f t="shared" si="30"/>
        <v>79.951577402787962</v>
      </c>
      <c r="G341" t="s">
        <v>74</v>
      </c>
      <c r="H341">
        <v>1297</v>
      </c>
      <c r="I341" s="11">
        <f t="shared" si="35"/>
        <v>84.02004626060139</v>
      </c>
      <c r="J341" t="s">
        <v>15</v>
      </c>
      <c r="K341" t="s">
        <v>16</v>
      </c>
      <c r="L341" s="9">
        <v>1501650000</v>
      </c>
      <c r="M341" s="9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10">
        <f t="shared" si="30"/>
        <v>94.242587601078171</v>
      </c>
      <c r="G342" t="s">
        <v>14</v>
      </c>
      <c r="H342">
        <v>393</v>
      </c>
      <c r="I342" s="11">
        <f t="shared" si="35"/>
        <v>88.966921119592882</v>
      </c>
      <c r="J342" t="s">
        <v>21</v>
      </c>
      <c r="K342" t="s">
        <v>22</v>
      </c>
      <c r="L342" s="9">
        <v>1323669600</v>
      </c>
      <c r="M342" s="9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10">
        <f t="shared" si="30"/>
        <v>84.669291338582681</v>
      </c>
      <c r="G343" t="s">
        <v>14</v>
      </c>
      <c r="H343">
        <v>1257</v>
      </c>
      <c r="I343" s="11">
        <f t="shared" si="35"/>
        <v>76.990453460620529</v>
      </c>
      <c r="J343" t="s">
        <v>21</v>
      </c>
      <c r="K343" t="s">
        <v>22</v>
      </c>
      <c r="L343" s="9">
        <v>1440738000</v>
      </c>
      <c r="M343" s="9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10">
        <f t="shared" si="30"/>
        <v>66.521920668058456</v>
      </c>
      <c r="G344" t="s">
        <v>14</v>
      </c>
      <c r="H344">
        <v>328</v>
      </c>
      <c r="I344" s="11">
        <f t="shared" si="35"/>
        <v>97.146341463414629</v>
      </c>
      <c r="J344" t="s">
        <v>21</v>
      </c>
      <c r="K344" t="s">
        <v>22</v>
      </c>
      <c r="L344" s="9">
        <v>1374296400</v>
      </c>
      <c r="M344" s="9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10">
        <f t="shared" si="30"/>
        <v>53.922222222222224</v>
      </c>
      <c r="G345" t="s">
        <v>14</v>
      </c>
      <c r="H345">
        <v>147</v>
      </c>
      <c r="I345" s="11">
        <f t="shared" si="35"/>
        <v>33.013605442176868</v>
      </c>
      <c r="J345" t="s">
        <v>21</v>
      </c>
      <c r="K345" t="s">
        <v>22</v>
      </c>
      <c r="L345" s="9">
        <v>1384840800</v>
      </c>
      <c r="M345" s="9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10">
        <f t="shared" si="30"/>
        <v>41.983299595141702</v>
      </c>
      <c r="G346" t="s">
        <v>14</v>
      </c>
      <c r="H346">
        <v>830</v>
      </c>
      <c r="I346" s="11">
        <f t="shared" si="35"/>
        <v>99.950602409638549</v>
      </c>
      <c r="J346" t="s">
        <v>21</v>
      </c>
      <c r="K346" t="s">
        <v>22</v>
      </c>
      <c r="L346" s="9">
        <v>1516600800</v>
      </c>
      <c r="M346" s="9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10">
        <f t="shared" si="30"/>
        <v>14.69479695431472</v>
      </c>
      <c r="G347" t="s">
        <v>14</v>
      </c>
      <c r="H347">
        <v>331</v>
      </c>
      <c r="I347" s="11">
        <f t="shared" si="35"/>
        <v>69.966767371601208</v>
      </c>
      <c r="J347" t="s">
        <v>40</v>
      </c>
      <c r="K347" t="s">
        <v>41</v>
      </c>
      <c r="L347" s="9">
        <v>1436418000</v>
      </c>
      <c r="M347" s="9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10">
        <f t="shared" si="30"/>
        <v>34.475000000000001</v>
      </c>
      <c r="G348" t="s">
        <v>14</v>
      </c>
      <c r="H348">
        <v>25</v>
      </c>
      <c r="I348" s="11">
        <f t="shared" si="35"/>
        <v>110.32</v>
      </c>
      <c r="J348" t="s">
        <v>21</v>
      </c>
      <c r="K348" t="s">
        <v>22</v>
      </c>
      <c r="L348" s="9">
        <v>1503550800</v>
      </c>
      <c r="M348" s="9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10">
        <f t="shared" si="30"/>
        <v>1400.7777777777778</v>
      </c>
      <c r="G349" t="s">
        <v>20</v>
      </c>
      <c r="H349">
        <v>191</v>
      </c>
      <c r="I349" s="11">
        <f t="shared" si="35"/>
        <v>66.005235602094245</v>
      </c>
      <c r="J349" t="s">
        <v>21</v>
      </c>
      <c r="K349" t="s">
        <v>22</v>
      </c>
      <c r="L349" s="9">
        <v>1423634400</v>
      </c>
      <c r="M349" s="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10">
        <f t="shared" si="30"/>
        <v>71.770351758793964</v>
      </c>
      <c r="G350" t="s">
        <v>14</v>
      </c>
      <c r="H350">
        <v>3483</v>
      </c>
      <c r="I350" s="11">
        <f t="shared" si="35"/>
        <v>41.005742176284812</v>
      </c>
      <c r="J350" t="s">
        <v>21</v>
      </c>
      <c r="K350" t="s">
        <v>22</v>
      </c>
      <c r="L350" s="9">
        <v>1487224800</v>
      </c>
      <c r="M350" s="9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10">
        <f t="shared" si="30"/>
        <v>53.074115044247783</v>
      </c>
      <c r="G351" t="s">
        <v>14</v>
      </c>
      <c r="H351">
        <v>923</v>
      </c>
      <c r="I351" s="11">
        <f t="shared" si="35"/>
        <v>103.96316359696641</v>
      </c>
      <c r="J351" t="s">
        <v>21</v>
      </c>
      <c r="K351" t="s">
        <v>22</v>
      </c>
      <c r="L351" s="9">
        <v>1500008400</v>
      </c>
      <c r="M351" s="9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10">
        <f t="shared" si="30"/>
        <v>5</v>
      </c>
      <c r="G352" t="s">
        <v>14</v>
      </c>
      <c r="H352">
        <v>1</v>
      </c>
      <c r="I352" s="11">
        <f t="shared" si="35"/>
        <v>5</v>
      </c>
      <c r="J352" t="s">
        <v>21</v>
      </c>
      <c r="K352" t="s">
        <v>22</v>
      </c>
      <c r="L352" s="9">
        <v>1432098000</v>
      </c>
      <c r="M352" s="9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10">
        <f t="shared" si="30"/>
        <v>127.70715249662618</v>
      </c>
      <c r="G353" t="s">
        <v>20</v>
      </c>
      <c r="H353">
        <v>2013</v>
      </c>
      <c r="I353" s="11">
        <f t="shared" si="35"/>
        <v>47.009935419771487</v>
      </c>
      <c r="J353" t="s">
        <v>21</v>
      </c>
      <c r="K353" t="s">
        <v>22</v>
      </c>
      <c r="L353" s="9">
        <v>1440392400</v>
      </c>
      <c r="M353" s="9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10">
        <f t="shared" si="30"/>
        <v>34.892857142857139</v>
      </c>
      <c r="G354" t="s">
        <v>14</v>
      </c>
      <c r="H354">
        <v>33</v>
      </c>
      <c r="I354" s="11">
        <f t="shared" si="35"/>
        <v>29.606060606060606</v>
      </c>
      <c r="J354" t="s">
        <v>15</v>
      </c>
      <c r="K354" t="s">
        <v>16</v>
      </c>
      <c r="L354" s="9">
        <v>1446876000</v>
      </c>
      <c r="M354" s="9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10">
        <f t="shared" si="30"/>
        <v>410.59821428571428</v>
      </c>
      <c r="G355" t="s">
        <v>20</v>
      </c>
      <c r="H355">
        <v>1703</v>
      </c>
      <c r="I355" s="11">
        <f t="shared" si="35"/>
        <v>81.010569583088667</v>
      </c>
      <c r="J355" t="s">
        <v>21</v>
      </c>
      <c r="K355" t="s">
        <v>22</v>
      </c>
      <c r="L355" s="9">
        <v>1562302800</v>
      </c>
      <c r="M355" s="9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10">
        <f t="shared" si="30"/>
        <v>123.73770491803278</v>
      </c>
      <c r="G356" t="s">
        <v>20</v>
      </c>
      <c r="H356">
        <v>80</v>
      </c>
      <c r="I356" s="11">
        <f t="shared" si="35"/>
        <v>94.35</v>
      </c>
      <c r="J356" t="s">
        <v>36</v>
      </c>
      <c r="K356" t="s">
        <v>37</v>
      </c>
      <c r="L356" s="9">
        <v>1378184400</v>
      </c>
      <c r="M356" s="9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10">
        <f t="shared" si="30"/>
        <v>58.973684210526315</v>
      </c>
      <c r="G357" t="s">
        <v>47</v>
      </c>
      <c r="H357">
        <v>86</v>
      </c>
      <c r="I357" s="11">
        <f t="shared" si="35"/>
        <v>26.058139534883722</v>
      </c>
      <c r="J357" t="s">
        <v>21</v>
      </c>
      <c r="K357" t="s">
        <v>22</v>
      </c>
      <c r="L357" s="9">
        <v>1485064800</v>
      </c>
      <c r="M357" s="9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10">
        <f t="shared" si="30"/>
        <v>36.892473118279568</v>
      </c>
      <c r="G358" t="s">
        <v>14</v>
      </c>
      <c r="H358">
        <v>40</v>
      </c>
      <c r="I358" s="11">
        <f t="shared" si="35"/>
        <v>85.775000000000006</v>
      </c>
      <c r="J358" t="s">
        <v>107</v>
      </c>
      <c r="K358" t="s">
        <v>108</v>
      </c>
      <c r="L358" s="9">
        <v>1326520800</v>
      </c>
      <c r="M358" s="9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10">
        <f t="shared" si="30"/>
        <v>184.91304347826087</v>
      </c>
      <c r="G359" t="s">
        <v>20</v>
      </c>
      <c r="H359">
        <v>41</v>
      </c>
      <c r="I359" s="11">
        <f t="shared" si="35"/>
        <v>103.73170731707317</v>
      </c>
      <c r="J359" t="s">
        <v>21</v>
      </c>
      <c r="K359" t="s">
        <v>22</v>
      </c>
      <c r="L359" s="9">
        <v>1441256400</v>
      </c>
      <c r="M359" s="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10">
        <f t="shared" si="30"/>
        <v>11.814432989690722</v>
      </c>
      <c r="G360" t="s">
        <v>14</v>
      </c>
      <c r="H360">
        <v>23</v>
      </c>
      <c r="I360" s="11">
        <f t="shared" si="35"/>
        <v>49.826086956521742</v>
      </c>
      <c r="J360" t="s">
        <v>15</v>
      </c>
      <c r="K360" t="s">
        <v>16</v>
      </c>
      <c r="L360" s="9">
        <v>1533877200</v>
      </c>
      <c r="M360" s="9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10">
        <f t="shared" si="30"/>
        <v>298.7</v>
      </c>
      <c r="G361" t="s">
        <v>20</v>
      </c>
      <c r="H361">
        <v>187</v>
      </c>
      <c r="I361" s="11">
        <f t="shared" si="35"/>
        <v>63.893048128342244</v>
      </c>
      <c r="J361" t="s">
        <v>21</v>
      </c>
      <c r="K361" t="s">
        <v>22</v>
      </c>
      <c r="L361" s="9">
        <v>1314421200</v>
      </c>
      <c r="M361" s="9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10">
        <f t="shared" si="30"/>
        <v>226.35175879396985</v>
      </c>
      <c r="G362" t="s">
        <v>20</v>
      </c>
      <c r="H362">
        <v>2875</v>
      </c>
      <c r="I362" s="11">
        <f t="shared" si="35"/>
        <v>47.002434782608695</v>
      </c>
      <c r="J362" t="s">
        <v>40</v>
      </c>
      <c r="K362" t="s">
        <v>41</v>
      </c>
      <c r="L362" s="9">
        <v>1293861600</v>
      </c>
      <c r="M362" s="9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10">
        <f t="shared" si="30"/>
        <v>173.56363636363636</v>
      </c>
      <c r="G363" t="s">
        <v>20</v>
      </c>
      <c r="H363">
        <v>88</v>
      </c>
      <c r="I363" s="11">
        <f t="shared" si="35"/>
        <v>108.47727272727273</v>
      </c>
      <c r="J363" t="s">
        <v>21</v>
      </c>
      <c r="K363" t="s">
        <v>22</v>
      </c>
      <c r="L363" s="9">
        <v>1507352400</v>
      </c>
      <c r="M363" s="9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10">
        <f t="shared" si="30"/>
        <v>371.75675675675677</v>
      </c>
      <c r="G364" t="s">
        <v>20</v>
      </c>
      <c r="H364">
        <v>191</v>
      </c>
      <c r="I364" s="11">
        <f t="shared" si="35"/>
        <v>72.015706806282722</v>
      </c>
      <c r="J364" t="s">
        <v>21</v>
      </c>
      <c r="K364" t="s">
        <v>22</v>
      </c>
      <c r="L364" s="9">
        <v>1296108000</v>
      </c>
      <c r="M364" s="9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10">
        <f t="shared" si="30"/>
        <v>160.19230769230771</v>
      </c>
      <c r="G365" t="s">
        <v>20</v>
      </c>
      <c r="H365">
        <v>139</v>
      </c>
      <c r="I365" s="11">
        <f t="shared" si="35"/>
        <v>59.928057553956833</v>
      </c>
      <c r="J365" t="s">
        <v>21</v>
      </c>
      <c r="K365" t="s">
        <v>22</v>
      </c>
      <c r="L365" s="9">
        <v>1324965600</v>
      </c>
      <c r="M365" s="9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10">
        <f t="shared" si="30"/>
        <v>1616.3333333333335</v>
      </c>
      <c r="G366" t="s">
        <v>20</v>
      </c>
      <c r="H366">
        <v>186</v>
      </c>
      <c r="I366" s="11">
        <f t="shared" si="35"/>
        <v>78.209677419354833</v>
      </c>
      <c r="J366" t="s">
        <v>21</v>
      </c>
      <c r="K366" t="s">
        <v>22</v>
      </c>
      <c r="L366" s="9">
        <v>1520229600</v>
      </c>
      <c r="M366" s="9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10">
        <f t="shared" si="30"/>
        <v>733.4375</v>
      </c>
      <c r="G367" t="s">
        <v>20</v>
      </c>
      <c r="H367">
        <v>112</v>
      </c>
      <c r="I367" s="11">
        <f t="shared" si="35"/>
        <v>104.77678571428571</v>
      </c>
      <c r="J367" t="s">
        <v>26</v>
      </c>
      <c r="K367" t="s">
        <v>27</v>
      </c>
      <c r="L367" s="9">
        <v>1482991200</v>
      </c>
      <c r="M367" s="9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10">
        <f t="shared" si="30"/>
        <v>592.11111111111109</v>
      </c>
      <c r="G368" t="s">
        <v>20</v>
      </c>
      <c r="H368">
        <v>101</v>
      </c>
      <c r="I368" s="11">
        <f t="shared" si="35"/>
        <v>105.52475247524752</v>
      </c>
      <c r="J368" t="s">
        <v>21</v>
      </c>
      <c r="K368" t="s">
        <v>22</v>
      </c>
      <c r="L368" s="9">
        <v>1294034400</v>
      </c>
      <c r="M368" s="9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10">
        <f t="shared" si="30"/>
        <v>18.888888888888889</v>
      </c>
      <c r="G369" t="s">
        <v>14</v>
      </c>
      <c r="H369">
        <v>75</v>
      </c>
      <c r="I369" s="11">
        <f t="shared" si="35"/>
        <v>24.933333333333334</v>
      </c>
      <c r="J369" t="s">
        <v>21</v>
      </c>
      <c r="K369" t="s">
        <v>22</v>
      </c>
      <c r="L369" s="9">
        <v>1413608400</v>
      </c>
      <c r="M369" s="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10">
        <f t="shared" si="30"/>
        <v>276.80769230769232</v>
      </c>
      <c r="G370" t="s">
        <v>20</v>
      </c>
      <c r="H370">
        <v>206</v>
      </c>
      <c r="I370" s="11">
        <f t="shared" si="35"/>
        <v>69.873786407766985</v>
      </c>
      <c r="J370" t="s">
        <v>40</v>
      </c>
      <c r="K370" t="s">
        <v>41</v>
      </c>
      <c r="L370" s="9">
        <v>1286946000</v>
      </c>
      <c r="M370" s="9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10">
        <f t="shared" si="30"/>
        <v>273.01851851851848</v>
      </c>
      <c r="G371" t="s">
        <v>20</v>
      </c>
      <c r="H371">
        <v>154</v>
      </c>
      <c r="I371" s="11">
        <f t="shared" si="35"/>
        <v>95.733766233766232</v>
      </c>
      <c r="J371" t="s">
        <v>21</v>
      </c>
      <c r="K371" t="s">
        <v>22</v>
      </c>
      <c r="L371" s="9">
        <v>1359871200</v>
      </c>
      <c r="M371" s="9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10">
        <f t="shared" si="30"/>
        <v>159.36331255565449</v>
      </c>
      <c r="G372" t="s">
        <v>20</v>
      </c>
      <c r="H372">
        <v>5966</v>
      </c>
      <c r="I372" s="11">
        <f t="shared" si="35"/>
        <v>29.997485752598056</v>
      </c>
      <c r="J372" t="s">
        <v>21</v>
      </c>
      <c r="K372" t="s">
        <v>22</v>
      </c>
      <c r="L372" s="9">
        <v>1555304400</v>
      </c>
      <c r="M372" s="9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10">
        <f t="shared" si="30"/>
        <v>67.869978858350947</v>
      </c>
      <c r="G373" t="s">
        <v>14</v>
      </c>
      <c r="H373">
        <v>2176</v>
      </c>
      <c r="I373" s="11">
        <f t="shared" si="35"/>
        <v>59.011948529411768</v>
      </c>
      <c r="J373" t="s">
        <v>21</v>
      </c>
      <c r="K373" t="s">
        <v>22</v>
      </c>
      <c r="L373" s="9">
        <v>1423375200</v>
      </c>
      <c r="M373" s="9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10">
        <f t="shared" si="30"/>
        <v>1591.5555555555554</v>
      </c>
      <c r="G374" t="s">
        <v>20</v>
      </c>
      <c r="H374">
        <v>169</v>
      </c>
      <c r="I374" s="11">
        <f t="shared" si="35"/>
        <v>84.757396449704146</v>
      </c>
      <c r="J374" t="s">
        <v>21</v>
      </c>
      <c r="K374" t="s">
        <v>22</v>
      </c>
      <c r="L374" s="9">
        <v>1420696800</v>
      </c>
      <c r="M374" s="9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10">
        <f t="shared" si="30"/>
        <v>730.18222222222221</v>
      </c>
      <c r="G375" t="s">
        <v>20</v>
      </c>
      <c r="H375">
        <v>2106</v>
      </c>
      <c r="I375" s="11">
        <f t="shared" si="35"/>
        <v>78.010921177587846</v>
      </c>
      <c r="J375" t="s">
        <v>21</v>
      </c>
      <c r="K375" t="s">
        <v>22</v>
      </c>
      <c r="L375" s="9">
        <v>1502946000</v>
      </c>
      <c r="M375" s="9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10">
        <f t="shared" si="30"/>
        <v>13.185782556750297</v>
      </c>
      <c r="G376" t="s">
        <v>14</v>
      </c>
      <c r="H376">
        <v>441</v>
      </c>
      <c r="I376" s="11">
        <f t="shared" si="35"/>
        <v>50.05215419501134</v>
      </c>
      <c r="J376" t="s">
        <v>21</v>
      </c>
      <c r="K376" t="s">
        <v>22</v>
      </c>
      <c r="L376" s="9">
        <v>1547186400</v>
      </c>
      <c r="M376" s="9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10">
        <f t="shared" si="30"/>
        <v>54.777777777777779</v>
      </c>
      <c r="G377" t="s">
        <v>14</v>
      </c>
      <c r="H377">
        <v>25</v>
      </c>
      <c r="I377" s="11">
        <f t="shared" si="35"/>
        <v>59.16</v>
      </c>
      <c r="J377" t="s">
        <v>21</v>
      </c>
      <c r="K377" t="s">
        <v>22</v>
      </c>
      <c r="L377" s="9">
        <v>1444971600</v>
      </c>
      <c r="M377" s="9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10">
        <f t="shared" si="30"/>
        <v>361.02941176470591</v>
      </c>
      <c r="G378" t="s">
        <v>20</v>
      </c>
      <c r="H378">
        <v>131</v>
      </c>
      <c r="I378" s="11">
        <f t="shared" si="35"/>
        <v>93.702290076335885</v>
      </c>
      <c r="J378" t="s">
        <v>21</v>
      </c>
      <c r="K378" t="s">
        <v>22</v>
      </c>
      <c r="L378" s="9">
        <v>1404622800</v>
      </c>
      <c r="M378" s="9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10">
        <f t="shared" si="30"/>
        <v>10.257545271629779</v>
      </c>
      <c r="G379" t="s">
        <v>14</v>
      </c>
      <c r="H379">
        <v>127</v>
      </c>
      <c r="I379" s="11">
        <f t="shared" si="35"/>
        <v>40.14173228346457</v>
      </c>
      <c r="J379" t="s">
        <v>21</v>
      </c>
      <c r="K379" t="s">
        <v>22</v>
      </c>
      <c r="L379" s="9">
        <v>1571720400</v>
      </c>
      <c r="M379" s="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10">
        <f t="shared" si="30"/>
        <v>13.962962962962964</v>
      </c>
      <c r="G380" t="s">
        <v>14</v>
      </c>
      <c r="H380">
        <v>355</v>
      </c>
      <c r="I380" s="11">
        <f t="shared" si="35"/>
        <v>70.090140845070422</v>
      </c>
      <c r="J380" t="s">
        <v>21</v>
      </c>
      <c r="K380" t="s">
        <v>22</v>
      </c>
      <c r="L380" s="9">
        <v>1526878800</v>
      </c>
      <c r="M380" s="9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10">
        <f t="shared" si="30"/>
        <v>40.444444444444443</v>
      </c>
      <c r="G381" t="s">
        <v>14</v>
      </c>
      <c r="H381">
        <v>44</v>
      </c>
      <c r="I381" s="11">
        <f t="shared" si="35"/>
        <v>66.181818181818187</v>
      </c>
      <c r="J381" t="s">
        <v>40</v>
      </c>
      <c r="K381" t="s">
        <v>41</v>
      </c>
      <c r="L381" s="9">
        <v>1319691600</v>
      </c>
      <c r="M381" s="9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10">
        <f t="shared" si="30"/>
        <v>160.32</v>
      </c>
      <c r="G382" t="s">
        <v>20</v>
      </c>
      <c r="H382">
        <v>84</v>
      </c>
      <c r="I382" s="11">
        <f t="shared" si="35"/>
        <v>47.714285714285715</v>
      </c>
      <c r="J382" t="s">
        <v>21</v>
      </c>
      <c r="K382" t="s">
        <v>22</v>
      </c>
      <c r="L382" s="9">
        <v>1371963600</v>
      </c>
      <c r="M382" s="9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10">
        <f t="shared" si="30"/>
        <v>183.9433962264151</v>
      </c>
      <c r="G383" t="s">
        <v>20</v>
      </c>
      <c r="H383">
        <v>155</v>
      </c>
      <c r="I383" s="11">
        <f t="shared" si="35"/>
        <v>62.896774193548389</v>
      </c>
      <c r="J383" t="s">
        <v>21</v>
      </c>
      <c r="K383" t="s">
        <v>22</v>
      </c>
      <c r="L383" s="9">
        <v>1433739600</v>
      </c>
      <c r="M383" s="9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10">
        <f t="shared" si="30"/>
        <v>63.769230769230766</v>
      </c>
      <c r="G384" t="s">
        <v>14</v>
      </c>
      <c r="H384">
        <v>67</v>
      </c>
      <c r="I384" s="11">
        <f t="shared" si="35"/>
        <v>86.611940298507463</v>
      </c>
      <c r="J384" t="s">
        <v>21</v>
      </c>
      <c r="K384" t="s">
        <v>22</v>
      </c>
      <c r="L384" s="9">
        <v>1508130000</v>
      </c>
      <c r="M384" s="9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10">
        <f t="shared" si="30"/>
        <v>225.38095238095238</v>
      </c>
      <c r="G385" t="s">
        <v>20</v>
      </c>
      <c r="H385">
        <v>189</v>
      </c>
      <c r="I385" s="11">
        <f t="shared" si="35"/>
        <v>75.126984126984127</v>
      </c>
      <c r="J385" t="s">
        <v>21</v>
      </c>
      <c r="K385" t="s">
        <v>22</v>
      </c>
      <c r="L385" s="9">
        <v>1550037600</v>
      </c>
      <c r="M385" s="9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10">
        <f t="shared" ref="F386:F449" si="36">E386/D386*100</f>
        <v>172.00961538461539</v>
      </c>
      <c r="G386" t="s">
        <v>20</v>
      </c>
      <c r="H386">
        <v>4799</v>
      </c>
      <c r="I386" s="11">
        <f t="shared" si="35"/>
        <v>41.004167534903104</v>
      </c>
      <c r="J386" t="s">
        <v>21</v>
      </c>
      <c r="K386" t="s">
        <v>22</v>
      </c>
      <c r="L386" s="9">
        <v>1486706400</v>
      </c>
      <c r="M386" s="9">
        <v>1489039200</v>
      </c>
      <c r="N386" s="12">
        <f t="shared" ref="N386:N449" si="37">(((L386/60)/60)/24)+DATE(1970,1,1)</f>
        <v>42776.25</v>
      </c>
      <c r="O386" s="12">
        <f t="shared" ref="O386:O449" si="38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_xlfn.TEXTBEFORE(R386,"/")</f>
        <v>film &amp; video</v>
      </c>
      <c r="T386" t="str">
        <f t="shared" ref="T386:T449" si="40">_xlfn.TEXTAFTER(R386,"/")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10">
        <f t="shared" si="36"/>
        <v>146.16709511568124</v>
      </c>
      <c r="G387" t="s">
        <v>20</v>
      </c>
      <c r="H387">
        <v>1137</v>
      </c>
      <c r="I387" s="11">
        <f t="shared" ref="I387:I450" si="41">E387/H387</f>
        <v>50.007915567282325</v>
      </c>
      <c r="J387" t="s">
        <v>21</v>
      </c>
      <c r="K387" t="s">
        <v>22</v>
      </c>
      <c r="L387" s="9">
        <v>1553835600</v>
      </c>
      <c r="M387" s="9">
        <v>1556600400</v>
      </c>
      <c r="N387" s="12">
        <f t="shared" si="37"/>
        <v>43553.208333333328</v>
      </c>
      <c r="O387" s="12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10">
        <f t="shared" si="36"/>
        <v>76.42361623616236</v>
      </c>
      <c r="G388" t="s">
        <v>14</v>
      </c>
      <c r="H388">
        <v>1068</v>
      </c>
      <c r="I388" s="11">
        <f t="shared" si="41"/>
        <v>96.960674157303373</v>
      </c>
      <c r="J388" t="s">
        <v>21</v>
      </c>
      <c r="K388" t="s">
        <v>22</v>
      </c>
      <c r="L388" s="9">
        <v>1277528400</v>
      </c>
      <c r="M388" s="9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10">
        <f t="shared" si="36"/>
        <v>39.261467889908261</v>
      </c>
      <c r="G389" t="s">
        <v>14</v>
      </c>
      <c r="H389">
        <v>424</v>
      </c>
      <c r="I389" s="11">
        <f t="shared" si="41"/>
        <v>100.93160377358491</v>
      </c>
      <c r="J389" t="s">
        <v>21</v>
      </c>
      <c r="K389" t="s">
        <v>22</v>
      </c>
      <c r="L389" s="9">
        <v>1339477200</v>
      </c>
      <c r="M389" s="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10">
        <f t="shared" si="36"/>
        <v>11.270034843205574</v>
      </c>
      <c r="G390" t="s">
        <v>74</v>
      </c>
      <c r="H390">
        <v>145</v>
      </c>
      <c r="I390" s="11">
        <f t="shared" si="41"/>
        <v>89.227586206896547</v>
      </c>
      <c r="J390" t="s">
        <v>98</v>
      </c>
      <c r="K390" t="s">
        <v>99</v>
      </c>
      <c r="L390" s="9">
        <v>1325656800</v>
      </c>
      <c r="M390" s="9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10">
        <f t="shared" si="36"/>
        <v>122.11084337349398</v>
      </c>
      <c r="G391" t="s">
        <v>20</v>
      </c>
      <c r="H391">
        <v>1152</v>
      </c>
      <c r="I391" s="11">
        <f t="shared" si="41"/>
        <v>87.979166666666671</v>
      </c>
      <c r="J391" t="s">
        <v>21</v>
      </c>
      <c r="K391" t="s">
        <v>22</v>
      </c>
      <c r="L391" s="9">
        <v>1288242000</v>
      </c>
      <c r="M391" s="9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10">
        <f t="shared" si="36"/>
        <v>186.54166666666669</v>
      </c>
      <c r="G392" t="s">
        <v>20</v>
      </c>
      <c r="H392">
        <v>50</v>
      </c>
      <c r="I392" s="11">
        <f t="shared" si="41"/>
        <v>89.54</v>
      </c>
      <c r="J392" t="s">
        <v>21</v>
      </c>
      <c r="K392" t="s">
        <v>22</v>
      </c>
      <c r="L392" s="9">
        <v>1379048400</v>
      </c>
      <c r="M392" s="9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10">
        <f t="shared" si="36"/>
        <v>7.2731788079470201</v>
      </c>
      <c r="G393" t="s">
        <v>14</v>
      </c>
      <c r="H393">
        <v>151</v>
      </c>
      <c r="I393" s="11">
        <f t="shared" si="41"/>
        <v>29.09271523178808</v>
      </c>
      <c r="J393" t="s">
        <v>21</v>
      </c>
      <c r="K393" t="s">
        <v>22</v>
      </c>
      <c r="L393" s="9">
        <v>1389679200</v>
      </c>
      <c r="M393" s="9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10">
        <f t="shared" si="36"/>
        <v>65.642371234207957</v>
      </c>
      <c r="G394" t="s">
        <v>14</v>
      </c>
      <c r="H394">
        <v>1608</v>
      </c>
      <c r="I394" s="11">
        <f t="shared" si="41"/>
        <v>42.006218905472636</v>
      </c>
      <c r="J394" t="s">
        <v>21</v>
      </c>
      <c r="K394" t="s">
        <v>22</v>
      </c>
      <c r="L394" s="9">
        <v>1294293600</v>
      </c>
      <c r="M394" s="9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10">
        <f t="shared" si="36"/>
        <v>228.96178343949046</v>
      </c>
      <c r="G395" t="s">
        <v>20</v>
      </c>
      <c r="H395">
        <v>3059</v>
      </c>
      <c r="I395" s="11">
        <f t="shared" si="41"/>
        <v>47.004903563255965</v>
      </c>
      <c r="J395" t="s">
        <v>15</v>
      </c>
      <c r="K395" t="s">
        <v>16</v>
      </c>
      <c r="L395" s="9">
        <v>1500267600</v>
      </c>
      <c r="M395" s="9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10">
        <f t="shared" si="36"/>
        <v>469.37499999999994</v>
      </c>
      <c r="G396" t="s">
        <v>20</v>
      </c>
      <c r="H396">
        <v>34</v>
      </c>
      <c r="I396" s="11">
        <f t="shared" si="41"/>
        <v>110.44117647058823</v>
      </c>
      <c r="J396" t="s">
        <v>21</v>
      </c>
      <c r="K396" t="s">
        <v>22</v>
      </c>
      <c r="L396" s="9">
        <v>1375074000</v>
      </c>
      <c r="M396" s="9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10">
        <f t="shared" si="36"/>
        <v>130.11267605633802</v>
      </c>
      <c r="G397" t="s">
        <v>20</v>
      </c>
      <c r="H397">
        <v>220</v>
      </c>
      <c r="I397" s="11">
        <f t="shared" si="41"/>
        <v>41.990909090909092</v>
      </c>
      <c r="J397" t="s">
        <v>21</v>
      </c>
      <c r="K397" t="s">
        <v>22</v>
      </c>
      <c r="L397" s="9">
        <v>1323324000</v>
      </c>
      <c r="M397" s="9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10">
        <f t="shared" si="36"/>
        <v>167.05422993492408</v>
      </c>
      <c r="G398" t="s">
        <v>20</v>
      </c>
      <c r="H398">
        <v>1604</v>
      </c>
      <c r="I398" s="11">
        <f t="shared" si="41"/>
        <v>48.012468827930178</v>
      </c>
      <c r="J398" t="s">
        <v>26</v>
      </c>
      <c r="K398" t="s">
        <v>27</v>
      </c>
      <c r="L398" s="9">
        <v>1538715600</v>
      </c>
      <c r="M398" s="9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10">
        <f t="shared" si="36"/>
        <v>173.8641975308642</v>
      </c>
      <c r="G399" t="s">
        <v>20</v>
      </c>
      <c r="H399">
        <v>454</v>
      </c>
      <c r="I399" s="11">
        <f t="shared" si="41"/>
        <v>31.019823788546255</v>
      </c>
      <c r="J399" t="s">
        <v>21</v>
      </c>
      <c r="K399" t="s">
        <v>22</v>
      </c>
      <c r="L399" s="9">
        <v>1369285200</v>
      </c>
      <c r="M399" s="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10">
        <f t="shared" si="36"/>
        <v>717.76470588235293</v>
      </c>
      <c r="G400" t="s">
        <v>20</v>
      </c>
      <c r="H400">
        <v>123</v>
      </c>
      <c r="I400" s="11">
        <f t="shared" si="41"/>
        <v>99.203252032520325</v>
      </c>
      <c r="J400" t="s">
        <v>107</v>
      </c>
      <c r="K400" t="s">
        <v>108</v>
      </c>
      <c r="L400" s="9">
        <v>1525755600</v>
      </c>
      <c r="M400" s="9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10">
        <f t="shared" si="36"/>
        <v>63.850976361767728</v>
      </c>
      <c r="G401" t="s">
        <v>14</v>
      </c>
      <c r="H401">
        <v>941</v>
      </c>
      <c r="I401" s="11">
        <f t="shared" si="41"/>
        <v>66.022316684378325</v>
      </c>
      <c r="J401" t="s">
        <v>21</v>
      </c>
      <c r="K401" t="s">
        <v>22</v>
      </c>
      <c r="L401" s="9">
        <v>1296626400</v>
      </c>
      <c r="M401" s="9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10">
        <f t="shared" si="36"/>
        <v>2</v>
      </c>
      <c r="G402" t="s">
        <v>14</v>
      </c>
      <c r="H402">
        <v>1</v>
      </c>
      <c r="I402" s="11">
        <f t="shared" si="41"/>
        <v>2</v>
      </c>
      <c r="J402" t="s">
        <v>21</v>
      </c>
      <c r="K402" t="s">
        <v>22</v>
      </c>
      <c r="L402" s="9">
        <v>1376629200</v>
      </c>
      <c r="M402" s="9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10">
        <f t="shared" si="36"/>
        <v>1530.2222222222222</v>
      </c>
      <c r="G403" t="s">
        <v>20</v>
      </c>
      <c r="H403">
        <v>299</v>
      </c>
      <c r="I403" s="11">
        <f t="shared" si="41"/>
        <v>46.060200668896321</v>
      </c>
      <c r="J403" t="s">
        <v>21</v>
      </c>
      <c r="K403" t="s">
        <v>22</v>
      </c>
      <c r="L403" s="9">
        <v>1572152400</v>
      </c>
      <c r="M403" s="9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10">
        <f t="shared" si="36"/>
        <v>40.356164383561641</v>
      </c>
      <c r="G404" t="s">
        <v>14</v>
      </c>
      <c r="H404">
        <v>40</v>
      </c>
      <c r="I404" s="11">
        <f t="shared" si="41"/>
        <v>73.650000000000006</v>
      </c>
      <c r="J404" t="s">
        <v>21</v>
      </c>
      <c r="K404" t="s">
        <v>22</v>
      </c>
      <c r="L404" s="9">
        <v>1325829600</v>
      </c>
      <c r="M404" s="9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10">
        <f t="shared" si="36"/>
        <v>86.220633299284984</v>
      </c>
      <c r="G405" t="s">
        <v>14</v>
      </c>
      <c r="H405">
        <v>3015</v>
      </c>
      <c r="I405" s="11">
        <f t="shared" si="41"/>
        <v>55.99336650082919</v>
      </c>
      <c r="J405" t="s">
        <v>15</v>
      </c>
      <c r="K405" t="s">
        <v>16</v>
      </c>
      <c r="L405" s="9">
        <v>1273640400</v>
      </c>
      <c r="M405" s="9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10">
        <f t="shared" si="36"/>
        <v>315.58486707566465</v>
      </c>
      <c r="G406" t="s">
        <v>20</v>
      </c>
      <c r="H406">
        <v>2237</v>
      </c>
      <c r="I406" s="11">
        <f t="shared" si="41"/>
        <v>68.985695127402778</v>
      </c>
      <c r="J406" t="s">
        <v>21</v>
      </c>
      <c r="K406" t="s">
        <v>22</v>
      </c>
      <c r="L406" s="9">
        <v>1510639200</v>
      </c>
      <c r="M406" s="9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10">
        <f t="shared" si="36"/>
        <v>89.618243243243242</v>
      </c>
      <c r="G407" t="s">
        <v>14</v>
      </c>
      <c r="H407">
        <v>435</v>
      </c>
      <c r="I407" s="11">
        <f t="shared" si="41"/>
        <v>60.981609195402299</v>
      </c>
      <c r="J407" t="s">
        <v>21</v>
      </c>
      <c r="K407" t="s">
        <v>22</v>
      </c>
      <c r="L407" s="9">
        <v>1528088400</v>
      </c>
      <c r="M407" s="9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10">
        <f t="shared" si="36"/>
        <v>182.14503816793894</v>
      </c>
      <c r="G408" t="s">
        <v>20</v>
      </c>
      <c r="H408">
        <v>645</v>
      </c>
      <c r="I408" s="11">
        <f t="shared" si="41"/>
        <v>110.98139534883721</v>
      </c>
      <c r="J408" t="s">
        <v>21</v>
      </c>
      <c r="K408" t="s">
        <v>22</v>
      </c>
      <c r="L408" s="9">
        <v>1359525600</v>
      </c>
      <c r="M408" s="9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10">
        <f t="shared" si="36"/>
        <v>355.88235294117646</v>
      </c>
      <c r="G409" t="s">
        <v>20</v>
      </c>
      <c r="H409">
        <v>484</v>
      </c>
      <c r="I409" s="11">
        <f t="shared" si="41"/>
        <v>25</v>
      </c>
      <c r="J409" t="s">
        <v>36</v>
      </c>
      <c r="K409" t="s">
        <v>37</v>
      </c>
      <c r="L409" s="9">
        <v>1570942800</v>
      </c>
      <c r="M409" s="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10">
        <f t="shared" si="36"/>
        <v>131.83695652173913</v>
      </c>
      <c r="G410" t="s">
        <v>20</v>
      </c>
      <c r="H410">
        <v>154</v>
      </c>
      <c r="I410" s="11">
        <f t="shared" si="41"/>
        <v>78.759740259740255</v>
      </c>
      <c r="J410" t="s">
        <v>15</v>
      </c>
      <c r="K410" t="s">
        <v>16</v>
      </c>
      <c r="L410" s="9">
        <v>1466398800</v>
      </c>
      <c r="M410" s="9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10">
        <f t="shared" si="36"/>
        <v>46.315634218289084</v>
      </c>
      <c r="G411" t="s">
        <v>14</v>
      </c>
      <c r="H411">
        <v>714</v>
      </c>
      <c r="I411" s="11">
        <f t="shared" si="41"/>
        <v>87.960784313725483</v>
      </c>
      <c r="J411" t="s">
        <v>21</v>
      </c>
      <c r="K411" t="s">
        <v>22</v>
      </c>
      <c r="L411" s="9">
        <v>1492491600</v>
      </c>
      <c r="M411" s="9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10">
        <f t="shared" si="36"/>
        <v>36.132726089785294</v>
      </c>
      <c r="G412" t="s">
        <v>47</v>
      </c>
      <c r="H412">
        <v>1111</v>
      </c>
      <c r="I412" s="11">
        <f t="shared" si="41"/>
        <v>49.987398739873989</v>
      </c>
      <c r="J412" t="s">
        <v>21</v>
      </c>
      <c r="K412" t="s">
        <v>22</v>
      </c>
      <c r="L412" s="9">
        <v>1430197200</v>
      </c>
      <c r="M412" s="9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10">
        <f t="shared" si="36"/>
        <v>104.62820512820512</v>
      </c>
      <c r="G413" t="s">
        <v>20</v>
      </c>
      <c r="H413">
        <v>82</v>
      </c>
      <c r="I413" s="11">
        <f t="shared" si="41"/>
        <v>99.524390243902445</v>
      </c>
      <c r="J413" t="s">
        <v>21</v>
      </c>
      <c r="K413" t="s">
        <v>22</v>
      </c>
      <c r="L413" s="9">
        <v>1496034000</v>
      </c>
      <c r="M413" s="9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10">
        <f t="shared" si="36"/>
        <v>668.85714285714289</v>
      </c>
      <c r="G414" t="s">
        <v>20</v>
      </c>
      <c r="H414">
        <v>134</v>
      </c>
      <c r="I414" s="11">
        <f t="shared" si="41"/>
        <v>104.82089552238806</v>
      </c>
      <c r="J414" t="s">
        <v>21</v>
      </c>
      <c r="K414" t="s">
        <v>22</v>
      </c>
      <c r="L414" s="9">
        <v>1388728800</v>
      </c>
      <c r="M414" s="9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10">
        <f t="shared" si="36"/>
        <v>62.072823218997364</v>
      </c>
      <c r="G415" t="s">
        <v>47</v>
      </c>
      <c r="H415">
        <v>1089</v>
      </c>
      <c r="I415" s="11">
        <f t="shared" si="41"/>
        <v>108.01469237832875</v>
      </c>
      <c r="J415" t="s">
        <v>21</v>
      </c>
      <c r="K415" t="s">
        <v>22</v>
      </c>
      <c r="L415" s="9">
        <v>1543298400</v>
      </c>
      <c r="M415" s="9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10">
        <f t="shared" si="36"/>
        <v>84.699787460148784</v>
      </c>
      <c r="G416" t="s">
        <v>14</v>
      </c>
      <c r="H416">
        <v>5497</v>
      </c>
      <c r="I416" s="11">
        <f t="shared" si="41"/>
        <v>28.998544660724033</v>
      </c>
      <c r="J416" t="s">
        <v>21</v>
      </c>
      <c r="K416" t="s">
        <v>22</v>
      </c>
      <c r="L416" s="9">
        <v>1271739600</v>
      </c>
      <c r="M416" s="9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10">
        <f t="shared" si="36"/>
        <v>11.059030837004405</v>
      </c>
      <c r="G417" t="s">
        <v>14</v>
      </c>
      <c r="H417">
        <v>418</v>
      </c>
      <c r="I417" s="11">
        <f t="shared" si="41"/>
        <v>30.028708133971293</v>
      </c>
      <c r="J417" t="s">
        <v>21</v>
      </c>
      <c r="K417" t="s">
        <v>22</v>
      </c>
      <c r="L417" s="9">
        <v>1326434400</v>
      </c>
      <c r="M417" s="9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10">
        <f t="shared" si="36"/>
        <v>43.838781575037146</v>
      </c>
      <c r="G418" t="s">
        <v>14</v>
      </c>
      <c r="H418">
        <v>1439</v>
      </c>
      <c r="I418" s="11">
        <f t="shared" si="41"/>
        <v>41.005559416261292</v>
      </c>
      <c r="J418" t="s">
        <v>21</v>
      </c>
      <c r="K418" t="s">
        <v>22</v>
      </c>
      <c r="L418" s="9">
        <v>1295244000</v>
      </c>
      <c r="M418" s="9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10">
        <f t="shared" si="36"/>
        <v>55.470588235294116</v>
      </c>
      <c r="G419" t="s">
        <v>14</v>
      </c>
      <c r="H419">
        <v>15</v>
      </c>
      <c r="I419" s="11">
        <f t="shared" si="41"/>
        <v>62.866666666666667</v>
      </c>
      <c r="J419" t="s">
        <v>21</v>
      </c>
      <c r="K419" t="s">
        <v>22</v>
      </c>
      <c r="L419" s="9">
        <v>1541221200</v>
      </c>
      <c r="M419" s="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10">
        <f t="shared" si="36"/>
        <v>57.399511301160658</v>
      </c>
      <c r="G420" t="s">
        <v>14</v>
      </c>
      <c r="H420">
        <v>1999</v>
      </c>
      <c r="I420" s="11">
        <f t="shared" si="41"/>
        <v>47.005002501250623</v>
      </c>
      <c r="J420" t="s">
        <v>15</v>
      </c>
      <c r="K420" t="s">
        <v>16</v>
      </c>
      <c r="L420" s="9">
        <v>1336280400</v>
      </c>
      <c r="M420" s="9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10">
        <f t="shared" si="36"/>
        <v>123.43497363796135</v>
      </c>
      <c r="G421" t="s">
        <v>20</v>
      </c>
      <c r="H421">
        <v>5203</v>
      </c>
      <c r="I421" s="11">
        <f t="shared" si="41"/>
        <v>26.997693638285604</v>
      </c>
      <c r="J421" t="s">
        <v>21</v>
      </c>
      <c r="K421" t="s">
        <v>22</v>
      </c>
      <c r="L421" s="9">
        <v>1324533600</v>
      </c>
      <c r="M421" s="9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10">
        <f t="shared" si="36"/>
        <v>128.46</v>
      </c>
      <c r="G422" t="s">
        <v>20</v>
      </c>
      <c r="H422">
        <v>94</v>
      </c>
      <c r="I422" s="11">
        <f t="shared" si="41"/>
        <v>68.329787234042556</v>
      </c>
      <c r="J422" t="s">
        <v>21</v>
      </c>
      <c r="K422" t="s">
        <v>22</v>
      </c>
      <c r="L422" s="9">
        <v>1498366800</v>
      </c>
      <c r="M422" s="9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10">
        <f t="shared" si="36"/>
        <v>63.989361702127653</v>
      </c>
      <c r="G423" t="s">
        <v>14</v>
      </c>
      <c r="H423">
        <v>118</v>
      </c>
      <c r="I423" s="11">
        <f t="shared" si="41"/>
        <v>50.974576271186443</v>
      </c>
      <c r="J423" t="s">
        <v>21</v>
      </c>
      <c r="K423" t="s">
        <v>22</v>
      </c>
      <c r="L423" s="9">
        <v>1498712400</v>
      </c>
      <c r="M423" s="9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10">
        <f t="shared" si="36"/>
        <v>127.29885057471265</v>
      </c>
      <c r="G424" t="s">
        <v>20</v>
      </c>
      <c r="H424">
        <v>205</v>
      </c>
      <c r="I424" s="11">
        <f t="shared" si="41"/>
        <v>54.024390243902438</v>
      </c>
      <c r="J424" t="s">
        <v>21</v>
      </c>
      <c r="K424" t="s">
        <v>22</v>
      </c>
      <c r="L424" s="9">
        <v>1271480400</v>
      </c>
      <c r="M424" s="9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10">
        <f t="shared" si="36"/>
        <v>10.638024357239512</v>
      </c>
      <c r="G425" t="s">
        <v>14</v>
      </c>
      <c r="H425">
        <v>162</v>
      </c>
      <c r="I425" s="11">
        <f t="shared" si="41"/>
        <v>97.055555555555557</v>
      </c>
      <c r="J425" t="s">
        <v>21</v>
      </c>
      <c r="K425" t="s">
        <v>22</v>
      </c>
      <c r="L425" s="9">
        <v>1316667600</v>
      </c>
      <c r="M425" s="9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10">
        <f t="shared" si="36"/>
        <v>40.470588235294116</v>
      </c>
      <c r="G426" t="s">
        <v>14</v>
      </c>
      <c r="H426">
        <v>83</v>
      </c>
      <c r="I426" s="11">
        <f t="shared" si="41"/>
        <v>24.867469879518072</v>
      </c>
      <c r="J426" t="s">
        <v>21</v>
      </c>
      <c r="K426" t="s">
        <v>22</v>
      </c>
      <c r="L426" s="9">
        <v>1524027600</v>
      </c>
      <c r="M426" s="9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10">
        <f t="shared" si="36"/>
        <v>287.66666666666663</v>
      </c>
      <c r="G427" t="s">
        <v>20</v>
      </c>
      <c r="H427">
        <v>92</v>
      </c>
      <c r="I427" s="11">
        <f t="shared" si="41"/>
        <v>84.423913043478265</v>
      </c>
      <c r="J427" t="s">
        <v>21</v>
      </c>
      <c r="K427" t="s">
        <v>22</v>
      </c>
      <c r="L427" s="9">
        <v>1438059600</v>
      </c>
      <c r="M427" s="9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10">
        <f t="shared" si="36"/>
        <v>572.94444444444446</v>
      </c>
      <c r="G428" t="s">
        <v>20</v>
      </c>
      <c r="H428">
        <v>219</v>
      </c>
      <c r="I428" s="11">
        <f t="shared" si="41"/>
        <v>47.091324200913242</v>
      </c>
      <c r="J428" t="s">
        <v>21</v>
      </c>
      <c r="K428" t="s">
        <v>22</v>
      </c>
      <c r="L428" s="9">
        <v>1361944800</v>
      </c>
      <c r="M428" s="9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10">
        <f t="shared" si="36"/>
        <v>112.90429799426933</v>
      </c>
      <c r="G429" t="s">
        <v>20</v>
      </c>
      <c r="H429">
        <v>2526</v>
      </c>
      <c r="I429" s="11">
        <f t="shared" si="41"/>
        <v>77.996041171813147</v>
      </c>
      <c r="J429" t="s">
        <v>21</v>
      </c>
      <c r="K429" t="s">
        <v>22</v>
      </c>
      <c r="L429" s="9">
        <v>1410584400</v>
      </c>
      <c r="M429" s="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10">
        <f t="shared" si="36"/>
        <v>46.387573964497044</v>
      </c>
      <c r="G430" t="s">
        <v>14</v>
      </c>
      <c r="H430">
        <v>747</v>
      </c>
      <c r="I430" s="11">
        <f t="shared" si="41"/>
        <v>62.967871485943775</v>
      </c>
      <c r="J430" t="s">
        <v>21</v>
      </c>
      <c r="K430" t="s">
        <v>22</v>
      </c>
      <c r="L430" s="9">
        <v>1297404000</v>
      </c>
      <c r="M430" s="9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10">
        <f t="shared" si="36"/>
        <v>90.675916230366497</v>
      </c>
      <c r="G431" t="s">
        <v>74</v>
      </c>
      <c r="H431">
        <v>2138</v>
      </c>
      <c r="I431" s="11">
        <f t="shared" si="41"/>
        <v>81.006080449017773</v>
      </c>
      <c r="J431" t="s">
        <v>21</v>
      </c>
      <c r="K431" t="s">
        <v>22</v>
      </c>
      <c r="L431" s="9">
        <v>1392012000</v>
      </c>
      <c r="M431" s="9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10">
        <f t="shared" si="36"/>
        <v>67.740740740740748</v>
      </c>
      <c r="G432" t="s">
        <v>14</v>
      </c>
      <c r="H432">
        <v>84</v>
      </c>
      <c r="I432" s="11">
        <f t="shared" si="41"/>
        <v>65.321428571428569</v>
      </c>
      <c r="J432" t="s">
        <v>21</v>
      </c>
      <c r="K432" t="s">
        <v>22</v>
      </c>
      <c r="L432" s="9">
        <v>1569733200</v>
      </c>
      <c r="M432" s="9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10">
        <f t="shared" si="36"/>
        <v>192.49019607843135</v>
      </c>
      <c r="G433" t="s">
        <v>20</v>
      </c>
      <c r="H433">
        <v>94</v>
      </c>
      <c r="I433" s="11">
        <f t="shared" si="41"/>
        <v>104.43617021276596</v>
      </c>
      <c r="J433" t="s">
        <v>21</v>
      </c>
      <c r="K433" t="s">
        <v>22</v>
      </c>
      <c r="L433" s="9">
        <v>1529643600</v>
      </c>
      <c r="M433" s="9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10">
        <f t="shared" si="36"/>
        <v>82.714285714285722</v>
      </c>
      <c r="G434" t="s">
        <v>14</v>
      </c>
      <c r="H434">
        <v>91</v>
      </c>
      <c r="I434" s="11">
        <f t="shared" si="41"/>
        <v>69.989010989010993</v>
      </c>
      <c r="J434" t="s">
        <v>21</v>
      </c>
      <c r="K434" t="s">
        <v>22</v>
      </c>
      <c r="L434" s="9">
        <v>1399006800</v>
      </c>
      <c r="M434" s="9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10">
        <f t="shared" si="36"/>
        <v>54.163920922570021</v>
      </c>
      <c r="G435" t="s">
        <v>14</v>
      </c>
      <c r="H435">
        <v>792</v>
      </c>
      <c r="I435" s="11">
        <f t="shared" si="41"/>
        <v>83.023989898989896</v>
      </c>
      <c r="J435" t="s">
        <v>21</v>
      </c>
      <c r="K435" t="s">
        <v>22</v>
      </c>
      <c r="L435" s="9">
        <v>1385359200</v>
      </c>
      <c r="M435" s="9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10">
        <f t="shared" si="36"/>
        <v>16.722222222222221</v>
      </c>
      <c r="G436" t="s">
        <v>74</v>
      </c>
      <c r="H436">
        <v>10</v>
      </c>
      <c r="I436" s="11">
        <f t="shared" si="41"/>
        <v>90.3</v>
      </c>
      <c r="J436" t="s">
        <v>15</v>
      </c>
      <c r="K436" t="s">
        <v>16</v>
      </c>
      <c r="L436" s="9">
        <v>1480572000</v>
      </c>
      <c r="M436" s="9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10">
        <f t="shared" si="36"/>
        <v>116.87664041994749</v>
      </c>
      <c r="G437" t="s">
        <v>20</v>
      </c>
      <c r="H437">
        <v>1713</v>
      </c>
      <c r="I437" s="11">
        <f t="shared" si="41"/>
        <v>103.98131932282546</v>
      </c>
      <c r="J437" t="s">
        <v>107</v>
      </c>
      <c r="K437" t="s">
        <v>108</v>
      </c>
      <c r="L437" s="9">
        <v>1418623200</v>
      </c>
      <c r="M437" s="9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10">
        <f t="shared" si="36"/>
        <v>1052.1538461538462</v>
      </c>
      <c r="G438" t="s">
        <v>20</v>
      </c>
      <c r="H438">
        <v>249</v>
      </c>
      <c r="I438" s="11">
        <f t="shared" si="41"/>
        <v>54.931726907630519</v>
      </c>
      <c r="J438" t="s">
        <v>21</v>
      </c>
      <c r="K438" t="s">
        <v>22</v>
      </c>
      <c r="L438" s="9">
        <v>1555736400</v>
      </c>
      <c r="M438" s="9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10">
        <f t="shared" si="36"/>
        <v>123.07407407407408</v>
      </c>
      <c r="G439" t="s">
        <v>20</v>
      </c>
      <c r="H439">
        <v>192</v>
      </c>
      <c r="I439" s="11">
        <f t="shared" si="41"/>
        <v>51.921875</v>
      </c>
      <c r="J439" t="s">
        <v>21</v>
      </c>
      <c r="K439" t="s">
        <v>22</v>
      </c>
      <c r="L439" s="9">
        <v>1442120400</v>
      </c>
      <c r="M439" s="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10">
        <f t="shared" si="36"/>
        <v>178.63855421686748</v>
      </c>
      <c r="G440" t="s">
        <v>20</v>
      </c>
      <c r="H440">
        <v>247</v>
      </c>
      <c r="I440" s="11">
        <f t="shared" si="41"/>
        <v>60.02834008097166</v>
      </c>
      <c r="J440" t="s">
        <v>21</v>
      </c>
      <c r="K440" t="s">
        <v>22</v>
      </c>
      <c r="L440" s="9">
        <v>1362376800</v>
      </c>
      <c r="M440" s="9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10">
        <f t="shared" si="36"/>
        <v>355.28169014084506</v>
      </c>
      <c r="G441" t="s">
        <v>20</v>
      </c>
      <c r="H441">
        <v>2293</v>
      </c>
      <c r="I441" s="11">
        <f t="shared" si="41"/>
        <v>44.003488879197555</v>
      </c>
      <c r="J441" t="s">
        <v>21</v>
      </c>
      <c r="K441" t="s">
        <v>22</v>
      </c>
      <c r="L441" s="9">
        <v>1478408400</v>
      </c>
      <c r="M441" s="9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10">
        <f t="shared" si="36"/>
        <v>161.90634146341463</v>
      </c>
      <c r="G442" t="s">
        <v>20</v>
      </c>
      <c r="H442">
        <v>3131</v>
      </c>
      <c r="I442" s="11">
        <f t="shared" si="41"/>
        <v>53.003513254551258</v>
      </c>
      <c r="J442" t="s">
        <v>21</v>
      </c>
      <c r="K442" t="s">
        <v>22</v>
      </c>
      <c r="L442" s="9">
        <v>1498798800</v>
      </c>
      <c r="M442" s="9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10">
        <f t="shared" si="36"/>
        <v>24.914285714285715</v>
      </c>
      <c r="G443" t="s">
        <v>14</v>
      </c>
      <c r="H443">
        <v>32</v>
      </c>
      <c r="I443" s="11">
        <f t="shared" si="41"/>
        <v>54.5</v>
      </c>
      <c r="J443" t="s">
        <v>21</v>
      </c>
      <c r="K443" t="s">
        <v>22</v>
      </c>
      <c r="L443" s="9">
        <v>1335416400</v>
      </c>
      <c r="M443" s="9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10">
        <f t="shared" si="36"/>
        <v>198.72222222222223</v>
      </c>
      <c r="G444" t="s">
        <v>20</v>
      </c>
      <c r="H444">
        <v>143</v>
      </c>
      <c r="I444" s="11">
        <f t="shared" si="41"/>
        <v>75.04195804195804</v>
      </c>
      <c r="J444" t="s">
        <v>107</v>
      </c>
      <c r="K444" t="s">
        <v>108</v>
      </c>
      <c r="L444" s="9">
        <v>1504328400</v>
      </c>
      <c r="M444" s="9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10">
        <f t="shared" si="36"/>
        <v>34.752688172043008</v>
      </c>
      <c r="G445" t="s">
        <v>74</v>
      </c>
      <c r="H445">
        <v>90</v>
      </c>
      <c r="I445" s="11">
        <f t="shared" si="41"/>
        <v>35.911111111111111</v>
      </c>
      <c r="J445" t="s">
        <v>21</v>
      </c>
      <c r="K445" t="s">
        <v>22</v>
      </c>
      <c r="L445" s="9">
        <v>1285822800</v>
      </c>
      <c r="M445" s="9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10">
        <f t="shared" si="36"/>
        <v>176.41935483870967</v>
      </c>
      <c r="G446" t="s">
        <v>20</v>
      </c>
      <c r="H446">
        <v>296</v>
      </c>
      <c r="I446" s="11">
        <f t="shared" si="41"/>
        <v>36.952702702702702</v>
      </c>
      <c r="J446" t="s">
        <v>21</v>
      </c>
      <c r="K446" t="s">
        <v>22</v>
      </c>
      <c r="L446" s="9">
        <v>1311483600</v>
      </c>
      <c r="M446" s="9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10">
        <f t="shared" si="36"/>
        <v>511.38095238095235</v>
      </c>
      <c r="G447" t="s">
        <v>20</v>
      </c>
      <c r="H447">
        <v>170</v>
      </c>
      <c r="I447" s="11">
        <f t="shared" si="41"/>
        <v>63.170588235294119</v>
      </c>
      <c r="J447" t="s">
        <v>21</v>
      </c>
      <c r="K447" t="s">
        <v>22</v>
      </c>
      <c r="L447" s="9">
        <v>1291356000</v>
      </c>
      <c r="M447" s="9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10">
        <f t="shared" si="36"/>
        <v>82.044117647058826</v>
      </c>
      <c r="G448" t="s">
        <v>14</v>
      </c>
      <c r="H448">
        <v>186</v>
      </c>
      <c r="I448" s="11">
        <f t="shared" si="41"/>
        <v>29.99462365591398</v>
      </c>
      <c r="J448" t="s">
        <v>21</v>
      </c>
      <c r="K448" t="s">
        <v>22</v>
      </c>
      <c r="L448" s="9">
        <v>1355810400</v>
      </c>
      <c r="M448" s="9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10">
        <f t="shared" si="36"/>
        <v>24.326030927835053</v>
      </c>
      <c r="G449" t="s">
        <v>74</v>
      </c>
      <c r="H449">
        <v>439</v>
      </c>
      <c r="I449" s="11">
        <f t="shared" si="41"/>
        <v>86</v>
      </c>
      <c r="J449" t="s">
        <v>40</v>
      </c>
      <c r="K449" t="s">
        <v>41</v>
      </c>
      <c r="L449" s="9">
        <v>1513663200</v>
      </c>
      <c r="M449" s="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10">
        <f t="shared" ref="F450:F513" si="42">E450/D450*100</f>
        <v>50.482758620689658</v>
      </c>
      <c r="G450" t="s">
        <v>14</v>
      </c>
      <c r="H450">
        <v>605</v>
      </c>
      <c r="I450" s="11">
        <f t="shared" si="41"/>
        <v>75.014876033057845</v>
      </c>
      <c r="J450" t="s">
        <v>21</v>
      </c>
      <c r="K450" t="s">
        <v>22</v>
      </c>
      <c r="L450" s="9">
        <v>1365915600</v>
      </c>
      <c r="M450" s="9">
        <v>1366088400</v>
      </c>
      <c r="N450" s="12">
        <f t="shared" ref="N450:N513" si="43">(((L450/60)/60)/24)+DATE(1970,1,1)</f>
        <v>41378.208333333336</v>
      </c>
      <c r="O450" s="12">
        <f t="shared" ref="O450:O513" si="44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_xlfn.TEXTBEFORE(R450,"/")</f>
        <v>games</v>
      </c>
      <c r="T450" t="str">
        <f t="shared" ref="T450:T513" si="46">_xlfn.TEXTAFTER(R450,"/")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10">
        <f t="shared" si="42"/>
        <v>967</v>
      </c>
      <c r="G451" t="s">
        <v>20</v>
      </c>
      <c r="H451">
        <v>86</v>
      </c>
      <c r="I451" s="11">
        <f t="shared" ref="I451:I514" si="47">E451/H451</f>
        <v>101.19767441860465</v>
      </c>
      <c r="J451" t="s">
        <v>36</v>
      </c>
      <c r="K451" t="s">
        <v>37</v>
      </c>
      <c r="L451" s="9">
        <v>1551852000</v>
      </c>
      <c r="M451" s="9">
        <v>1553317200</v>
      </c>
      <c r="N451" s="12">
        <f t="shared" si="43"/>
        <v>43530.25</v>
      </c>
      <c r="O451" s="12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10">
        <f t="shared" si="42"/>
        <v>4</v>
      </c>
      <c r="G452" t="s">
        <v>14</v>
      </c>
      <c r="H452">
        <v>1</v>
      </c>
      <c r="I452" s="11">
        <f t="shared" si="47"/>
        <v>4</v>
      </c>
      <c r="J452" t="s">
        <v>15</v>
      </c>
      <c r="K452" t="s">
        <v>16</v>
      </c>
      <c r="L452" s="9">
        <v>1540098000</v>
      </c>
      <c r="M452" s="9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10">
        <f t="shared" si="42"/>
        <v>122.84501347708894</v>
      </c>
      <c r="G453" t="s">
        <v>20</v>
      </c>
      <c r="H453">
        <v>6286</v>
      </c>
      <c r="I453" s="11">
        <f t="shared" si="47"/>
        <v>29.001272669424118</v>
      </c>
      <c r="J453" t="s">
        <v>21</v>
      </c>
      <c r="K453" t="s">
        <v>22</v>
      </c>
      <c r="L453" s="9">
        <v>1500440400</v>
      </c>
      <c r="M453" s="9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10">
        <f t="shared" si="42"/>
        <v>63.4375</v>
      </c>
      <c r="G454" t="s">
        <v>14</v>
      </c>
      <c r="H454">
        <v>31</v>
      </c>
      <c r="I454" s="11">
        <f t="shared" si="47"/>
        <v>98.225806451612897</v>
      </c>
      <c r="J454" t="s">
        <v>21</v>
      </c>
      <c r="K454" t="s">
        <v>22</v>
      </c>
      <c r="L454" s="9">
        <v>1278392400</v>
      </c>
      <c r="M454" s="9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10">
        <f t="shared" si="42"/>
        <v>56.331688596491226</v>
      </c>
      <c r="G455" t="s">
        <v>14</v>
      </c>
      <c r="H455">
        <v>1181</v>
      </c>
      <c r="I455" s="11">
        <f t="shared" si="47"/>
        <v>87.001693480101608</v>
      </c>
      <c r="J455" t="s">
        <v>21</v>
      </c>
      <c r="K455" t="s">
        <v>22</v>
      </c>
      <c r="L455" s="9">
        <v>1480572000</v>
      </c>
      <c r="M455" s="9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10">
        <f t="shared" si="42"/>
        <v>44.074999999999996</v>
      </c>
      <c r="G456" t="s">
        <v>14</v>
      </c>
      <c r="H456">
        <v>39</v>
      </c>
      <c r="I456" s="11">
        <f t="shared" si="47"/>
        <v>45.205128205128204</v>
      </c>
      <c r="J456" t="s">
        <v>21</v>
      </c>
      <c r="K456" t="s">
        <v>22</v>
      </c>
      <c r="L456" s="9">
        <v>1382331600</v>
      </c>
      <c r="M456" s="9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10">
        <f t="shared" si="42"/>
        <v>118.37253218884121</v>
      </c>
      <c r="G457" t="s">
        <v>20</v>
      </c>
      <c r="H457">
        <v>3727</v>
      </c>
      <c r="I457" s="11">
        <f t="shared" si="47"/>
        <v>37.001341561577675</v>
      </c>
      <c r="J457" t="s">
        <v>21</v>
      </c>
      <c r="K457" t="s">
        <v>22</v>
      </c>
      <c r="L457" s="9">
        <v>1316754000</v>
      </c>
      <c r="M457" s="9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10">
        <f t="shared" si="42"/>
        <v>104.1243169398907</v>
      </c>
      <c r="G458" t="s">
        <v>20</v>
      </c>
      <c r="H458">
        <v>1605</v>
      </c>
      <c r="I458" s="11">
        <f t="shared" si="47"/>
        <v>94.976947040498445</v>
      </c>
      <c r="J458" t="s">
        <v>21</v>
      </c>
      <c r="K458" t="s">
        <v>22</v>
      </c>
      <c r="L458" s="9">
        <v>1518242400</v>
      </c>
      <c r="M458" s="9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10">
        <f t="shared" si="42"/>
        <v>26.640000000000004</v>
      </c>
      <c r="G459" t="s">
        <v>14</v>
      </c>
      <c r="H459">
        <v>46</v>
      </c>
      <c r="I459" s="11">
        <f t="shared" si="47"/>
        <v>28.956521739130434</v>
      </c>
      <c r="J459" t="s">
        <v>21</v>
      </c>
      <c r="K459" t="s">
        <v>22</v>
      </c>
      <c r="L459" s="9">
        <v>1476421200</v>
      </c>
      <c r="M459" s="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10">
        <f t="shared" si="42"/>
        <v>351.20118343195264</v>
      </c>
      <c r="G460" t="s">
        <v>20</v>
      </c>
      <c r="H460">
        <v>2120</v>
      </c>
      <c r="I460" s="11">
        <f t="shared" si="47"/>
        <v>55.993396226415094</v>
      </c>
      <c r="J460" t="s">
        <v>21</v>
      </c>
      <c r="K460" t="s">
        <v>22</v>
      </c>
      <c r="L460" s="9">
        <v>1269752400</v>
      </c>
      <c r="M460" s="9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10">
        <f t="shared" si="42"/>
        <v>90.063492063492063</v>
      </c>
      <c r="G461" t="s">
        <v>14</v>
      </c>
      <c r="H461">
        <v>105</v>
      </c>
      <c r="I461" s="11">
        <f t="shared" si="47"/>
        <v>54.038095238095238</v>
      </c>
      <c r="J461" t="s">
        <v>21</v>
      </c>
      <c r="K461" t="s">
        <v>22</v>
      </c>
      <c r="L461" s="9">
        <v>1419746400</v>
      </c>
      <c r="M461" s="9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10">
        <f t="shared" si="42"/>
        <v>171.625</v>
      </c>
      <c r="G462" t="s">
        <v>20</v>
      </c>
      <c r="H462">
        <v>50</v>
      </c>
      <c r="I462" s="11">
        <f t="shared" si="47"/>
        <v>82.38</v>
      </c>
      <c r="J462" t="s">
        <v>21</v>
      </c>
      <c r="K462" t="s">
        <v>22</v>
      </c>
      <c r="L462" s="9">
        <v>1281330000</v>
      </c>
      <c r="M462" s="9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10">
        <f t="shared" si="42"/>
        <v>141.04655870445345</v>
      </c>
      <c r="G463" t="s">
        <v>20</v>
      </c>
      <c r="H463">
        <v>2080</v>
      </c>
      <c r="I463" s="11">
        <f t="shared" si="47"/>
        <v>66.997115384615384</v>
      </c>
      <c r="J463" t="s">
        <v>21</v>
      </c>
      <c r="K463" t="s">
        <v>22</v>
      </c>
      <c r="L463" s="9">
        <v>1398661200</v>
      </c>
      <c r="M463" s="9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10">
        <f t="shared" si="42"/>
        <v>30.57944915254237</v>
      </c>
      <c r="G464" t="s">
        <v>14</v>
      </c>
      <c r="H464">
        <v>535</v>
      </c>
      <c r="I464" s="11">
        <f t="shared" si="47"/>
        <v>107.91401869158878</v>
      </c>
      <c r="J464" t="s">
        <v>21</v>
      </c>
      <c r="K464" t="s">
        <v>22</v>
      </c>
      <c r="L464" s="9">
        <v>1359525600</v>
      </c>
      <c r="M464" s="9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10">
        <f t="shared" si="42"/>
        <v>108.16455696202532</v>
      </c>
      <c r="G465" t="s">
        <v>20</v>
      </c>
      <c r="H465">
        <v>2105</v>
      </c>
      <c r="I465" s="11">
        <f t="shared" si="47"/>
        <v>69.009501187648453</v>
      </c>
      <c r="J465" t="s">
        <v>21</v>
      </c>
      <c r="K465" t="s">
        <v>22</v>
      </c>
      <c r="L465" s="9">
        <v>1388469600</v>
      </c>
      <c r="M465" s="9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10">
        <f t="shared" si="42"/>
        <v>133.45505617977528</v>
      </c>
      <c r="G466" t="s">
        <v>20</v>
      </c>
      <c r="H466">
        <v>2436</v>
      </c>
      <c r="I466" s="11">
        <f t="shared" si="47"/>
        <v>39.006568144499177</v>
      </c>
      <c r="J466" t="s">
        <v>21</v>
      </c>
      <c r="K466" t="s">
        <v>22</v>
      </c>
      <c r="L466" s="9">
        <v>1518328800</v>
      </c>
      <c r="M466" s="9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10">
        <f t="shared" si="42"/>
        <v>187.85106382978722</v>
      </c>
      <c r="G467" t="s">
        <v>20</v>
      </c>
      <c r="H467">
        <v>80</v>
      </c>
      <c r="I467" s="11">
        <f t="shared" si="47"/>
        <v>110.3625</v>
      </c>
      <c r="J467" t="s">
        <v>21</v>
      </c>
      <c r="K467" t="s">
        <v>22</v>
      </c>
      <c r="L467" s="9">
        <v>1517032800</v>
      </c>
      <c r="M467" s="9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10">
        <f t="shared" si="42"/>
        <v>332</v>
      </c>
      <c r="G468" t="s">
        <v>20</v>
      </c>
      <c r="H468">
        <v>42</v>
      </c>
      <c r="I468" s="11">
        <f t="shared" si="47"/>
        <v>94.857142857142861</v>
      </c>
      <c r="J468" t="s">
        <v>21</v>
      </c>
      <c r="K468" t="s">
        <v>22</v>
      </c>
      <c r="L468" s="9">
        <v>1368594000</v>
      </c>
      <c r="M468" s="9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10">
        <f t="shared" si="42"/>
        <v>575.21428571428578</v>
      </c>
      <c r="G469" t="s">
        <v>20</v>
      </c>
      <c r="H469">
        <v>139</v>
      </c>
      <c r="I469" s="11">
        <f t="shared" si="47"/>
        <v>57.935251798561154</v>
      </c>
      <c r="J469" t="s">
        <v>15</v>
      </c>
      <c r="K469" t="s">
        <v>16</v>
      </c>
      <c r="L469" s="9">
        <v>1448258400</v>
      </c>
      <c r="M469" s="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10">
        <f t="shared" si="42"/>
        <v>40.5</v>
      </c>
      <c r="G470" t="s">
        <v>14</v>
      </c>
      <c r="H470">
        <v>16</v>
      </c>
      <c r="I470" s="11">
        <f t="shared" si="47"/>
        <v>101.25</v>
      </c>
      <c r="J470" t="s">
        <v>21</v>
      </c>
      <c r="K470" t="s">
        <v>22</v>
      </c>
      <c r="L470" s="9">
        <v>1555218000</v>
      </c>
      <c r="M470" s="9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10">
        <f t="shared" si="42"/>
        <v>184.42857142857144</v>
      </c>
      <c r="G471" t="s">
        <v>20</v>
      </c>
      <c r="H471">
        <v>159</v>
      </c>
      <c r="I471" s="11">
        <f t="shared" si="47"/>
        <v>64.95597484276729</v>
      </c>
      <c r="J471" t="s">
        <v>21</v>
      </c>
      <c r="K471" t="s">
        <v>22</v>
      </c>
      <c r="L471" s="9">
        <v>1431925200</v>
      </c>
      <c r="M471" s="9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10">
        <f t="shared" si="42"/>
        <v>285.80555555555554</v>
      </c>
      <c r="G472" t="s">
        <v>20</v>
      </c>
      <c r="H472">
        <v>381</v>
      </c>
      <c r="I472" s="11">
        <f t="shared" si="47"/>
        <v>27.00524934383202</v>
      </c>
      <c r="J472" t="s">
        <v>21</v>
      </c>
      <c r="K472" t="s">
        <v>22</v>
      </c>
      <c r="L472" s="9">
        <v>1481522400</v>
      </c>
      <c r="M472" s="9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10">
        <f t="shared" si="42"/>
        <v>319</v>
      </c>
      <c r="G473" t="s">
        <v>20</v>
      </c>
      <c r="H473">
        <v>194</v>
      </c>
      <c r="I473" s="11">
        <f t="shared" si="47"/>
        <v>50.97422680412371</v>
      </c>
      <c r="J473" t="s">
        <v>40</v>
      </c>
      <c r="K473" t="s">
        <v>41</v>
      </c>
      <c r="L473" s="9">
        <v>1335934800</v>
      </c>
      <c r="M473" s="9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10">
        <f t="shared" si="42"/>
        <v>39.234070221066318</v>
      </c>
      <c r="G474" t="s">
        <v>14</v>
      </c>
      <c r="H474">
        <v>575</v>
      </c>
      <c r="I474" s="11">
        <f t="shared" si="47"/>
        <v>104.94260869565217</v>
      </c>
      <c r="J474" t="s">
        <v>21</v>
      </c>
      <c r="K474" t="s">
        <v>22</v>
      </c>
      <c r="L474" s="9">
        <v>1552280400</v>
      </c>
      <c r="M474" s="9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10">
        <f t="shared" si="42"/>
        <v>178.14000000000001</v>
      </c>
      <c r="G475" t="s">
        <v>20</v>
      </c>
      <c r="H475">
        <v>106</v>
      </c>
      <c r="I475" s="11">
        <f t="shared" si="47"/>
        <v>84.028301886792448</v>
      </c>
      <c r="J475" t="s">
        <v>21</v>
      </c>
      <c r="K475" t="s">
        <v>22</v>
      </c>
      <c r="L475" s="9">
        <v>1529989200</v>
      </c>
      <c r="M475" s="9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10">
        <f t="shared" si="42"/>
        <v>365.15</v>
      </c>
      <c r="G476" t="s">
        <v>20</v>
      </c>
      <c r="H476">
        <v>142</v>
      </c>
      <c r="I476" s="11">
        <f t="shared" si="47"/>
        <v>102.85915492957747</v>
      </c>
      <c r="J476" t="s">
        <v>21</v>
      </c>
      <c r="K476" t="s">
        <v>22</v>
      </c>
      <c r="L476" s="9">
        <v>1418709600</v>
      </c>
      <c r="M476" s="9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10">
        <f t="shared" si="42"/>
        <v>113.94594594594594</v>
      </c>
      <c r="G477" t="s">
        <v>20</v>
      </c>
      <c r="H477">
        <v>211</v>
      </c>
      <c r="I477" s="11">
        <f t="shared" si="47"/>
        <v>39.962085308056871</v>
      </c>
      <c r="J477" t="s">
        <v>21</v>
      </c>
      <c r="K477" t="s">
        <v>22</v>
      </c>
      <c r="L477" s="9">
        <v>1372136400</v>
      </c>
      <c r="M477" s="9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10">
        <f t="shared" si="42"/>
        <v>29.828720626631856</v>
      </c>
      <c r="G478" t="s">
        <v>14</v>
      </c>
      <c r="H478">
        <v>1120</v>
      </c>
      <c r="I478" s="11">
        <f t="shared" si="47"/>
        <v>51.001785714285717</v>
      </c>
      <c r="J478" t="s">
        <v>21</v>
      </c>
      <c r="K478" t="s">
        <v>22</v>
      </c>
      <c r="L478" s="9">
        <v>1533877200</v>
      </c>
      <c r="M478" s="9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10">
        <f t="shared" si="42"/>
        <v>54.270588235294113</v>
      </c>
      <c r="G479" t="s">
        <v>14</v>
      </c>
      <c r="H479">
        <v>113</v>
      </c>
      <c r="I479" s="11">
        <f t="shared" si="47"/>
        <v>40.823008849557525</v>
      </c>
      <c r="J479" t="s">
        <v>21</v>
      </c>
      <c r="K479" t="s">
        <v>22</v>
      </c>
      <c r="L479" s="9">
        <v>1309064400</v>
      </c>
      <c r="M479" s="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10">
        <f t="shared" si="42"/>
        <v>236.34156976744185</v>
      </c>
      <c r="G480" t="s">
        <v>20</v>
      </c>
      <c r="H480">
        <v>2756</v>
      </c>
      <c r="I480" s="11">
        <f t="shared" si="47"/>
        <v>58.999637155297535</v>
      </c>
      <c r="J480" t="s">
        <v>21</v>
      </c>
      <c r="K480" t="s">
        <v>22</v>
      </c>
      <c r="L480" s="9">
        <v>1425877200</v>
      </c>
      <c r="M480" s="9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10">
        <f t="shared" si="42"/>
        <v>512.91666666666663</v>
      </c>
      <c r="G481" t="s">
        <v>20</v>
      </c>
      <c r="H481">
        <v>173</v>
      </c>
      <c r="I481" s="11">
        <f t="shared" si="47"/>
        <v>71.156069364161851</v>
      </c>
      <c r="J481" t="s">
        <v>40</v>
      </c>
      <c r="K481" t="s">
        <v>41</v>
      </c>
      <c r="L481" s="9">
        <v>1501304400</v>
      </c>
      <c r="M481" s="9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10">
        <f t="shared" si="42"/>
        <v>100.65116279069768</v>
      </c>
      <c r="G482" t="s">
        <v>20</v>
      </c>
      <c r="H482">
        <v>87</v>
      </c>
      <c r="I482" s="11">
        <f t="shared" si="47"/>
        <v>99.494252873563212</v>
      </c>
      <c r="J482" t="s">
        <v>21</v>
      </c>
      <c r="K482" t="s">
        <v>22</v>
      </c>
      <c r="L482" s="9">
        <v>1268287200</v>
      </c>
      <c r="M482" s="9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10">
        <f t="shared" si="42"/>
        <v>81.348423194303152</v>
      </c>
      <c r="G483" t="s">
        <v>14</v>
      </c>
      <c r="H483">
        <v>1538</v>
      </c>
      <c r="I483" s="11">
        <f t="shared" si="47"/>
        <v>103.98634590377114</v>
      </c>
      <c r="J483" t="s">
        <v>21</v>
      </c>
      <c r="K483" t="s">
        <v>22</v>
      </c>
      <c r="L483" s="9">
        <v>1412139600</v>
      </c>
      <c r="M483" s="9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10">
        <f t="shared" si="42"/>
        <v>16.404761904761905</v>
      </c>
      <c r="G484" t="s">
        <v>14</v>
      </c>
      <c r="H484">
        <v>9</v>
      </c>
      <c r="I484" s="11">
        <f t="shared" si="47"/>
        <v>76.555555555555557</v>
      </c>
      <c r="J484" t="s">
        <v>21</v>
      </c>
      <c r="K484" t="s">
        <v>22</v>
      </c>
      <c r="L484" s="9">
        <v>1330063200</v>
      </c>
      <c r="M484" s="9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10">
        <f t="shared" si="42"/>
        <v>52.774617067833695</v>
      </c>
      <c r="G485" t="s">
        <v>14</v>
      </c>
      <c r="H485">
        <v>554</v>
      </c>
      <c r="I485" s="11">
        <f t="shared" si="47"/>
        <v>87.068592057761734</v>
      </c>
      <c r="J485" t="s">
        <v>21</v>
      </c>
      <c r="K485" t="s">
        <v>22</v>
      </c>
      <c r="L485" s="9">
        <v>1576130400</v>
      </c>
      <c r="M485" s="9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10">
        <f t="shared" si="42"/>
        <v>260.20608108108109</v>
      </c>
      <c r="G486" t="s">
        <v>20</v>
      </c>
      <c r="H486">
        <v>1572</v>
      </c>
      <c r="I486" s="11">
        <f t="shared" si="47"/>
        <v>48.99554707379135</v>
      </c>
      <c r="J486" t="s">
        <v>40</v>
      </c>
      <c r="K486" t="s">
        <v>41</v>
      </c>
      <c r="L486" s="9">
        <v>1407128400</v>
      </c>
      <c r="M486" s="9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10">
        <f t="shared" si="42"/>
        <v>30.73289183222958</v>
      </c>
      <c r="G487" t="s">
        <v>14</v>
      </c>
      <c r="H487">
        <v>648</v>
      </c>
      <c r="I487" s="11">
        <f t="shared" si="47"/>
        <v>42.969135802469133</v>
      </c>
      <c r="J487" t="s">
        <v>40</v>
      </c>
      <c r="K487" t="s">
        <v>41</v>
      </c>
      <c r="L487" s="9">
        <v>1560142800</v>
      </c>
      <c r="M487" s="9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10">
        <f t="shared" si="42"/>
        <v>13.5</v>
      </c>
      <c r="G488" t="s">
        <v>14</v>
      </c>
      <c r="H488">
        <v>21</v>
      </c>
      <c r="I488" s="11">
        <f t="shared" si="47"/>
        <v>33.428571428571431</v>
      </c>
      <c r="J488" t="s">
        <v>40</v>
      </c>
      <c r="K488" t="s">
        <v>41</v>
      </c>
      <c r="L488" s="9">
        <v>1520575200</v>
      </c>
      <c r="M488" s="9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10">
        <f t="shared" si="42"/>
        <v>178.62556663644605</v>
      </c>
      <c r="G489" t="s">
        <v>20</v>
      </c>
      <c r="H489">
        <v>2346</v>
      </c>
      <c r="I489" s="11">
        <f t="shared" si="47"/>
        <v>83.982949701619773</v>
      </c>
      <c r="J489" t="s">
        <v>21</v>
      </c>
      <c r="K489" t="s">
        <v>22</v>
      </c>
      <c r="L489" s="9">
        <v>1492664400</v>
      </c>
      <c r="M489" s="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10">
        <f t="shared" si="42"/>
        <v>220.0566037735849</v>
      </c>
      <c r="G490" t="s">
        <v>20</v>
      </c>
      <c r="H490">
        <v>115</v>
      </c>
      <c r="I490" s="11">
        <f t="shared" si="47"/>
        <v>101.41739130434783</v>
      </c>
      <c r="J490" t="s">
        <v>21</v>
      </c>
      <c r="K490" t="s">
        <v>22</v>
      </c>
      <c r="L490" s="9">
        <v>1454479200</v>
      </c>
      <c r="M490" s="9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10">
        <f t="shared" si="42"/>
        <v>101.5108695652174</v>
      </c>
      <c r="G491" t="s">
        <v>20</v>
      </c>
      <c r="H491">
        <v>85</v>
      </c>
      <c r="I491" s="11">
        <f t="shared" si="47"/>
        <v>109.87058823529412</v>
      </c>
      <c r="J491" t="s">
        <v>107</v>
      </c>
      <c r="K491" t="s">
        <v>108</v>
      </c>
      <c r="L491" s="9">
        <v>1281934800</v>
      </c>
      <c r="M491" s="9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10">
        <f t="shared" si="42"/>
        <v>191.5</v>
      </c>
      <c r="G492" t="s">
        <v>20</v>
      </c>
      <c r="H492">
        <v>144</v>
      </c>
      <c r="I492" s="11">
        <f t="shared" si="47"/>
        <v>31.916666666666668</v>
      </c>
      <c r="J492" t="s">
        <v>21</v>
      </c>
      <c r="K492" t="s">
        <v>22</v>
      </c>
      <c r="L492" s="9">
        <v>1573970400</v>
      </c>
      <c r="M492" s="9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10">
        <f t="shared" si="42"/>
        <v>305.34683098591546</v>
      </c>
      <c r="G493" t="s">
        <v>20</v>
      </c>
      <c r="H493">
        <v>2443</v>
      </c>
      <c r="I493" s="11">
        <f t="shared" si="47"/>
        <v>70.993450675399103</v>
      </c>
      <c r="J493" t="s">
        <v>21</v>
      </c>
      <c r="K493" t="s">
        <v>22</v>
      </c>
      <c r="L493" s="9">
        <v>1372654800</v>
      </c>
      <c r="M493" s="9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10">
        <f t="shared" si="42"/>
        <v>23.995287958115181</v>
      </c>
      <c r="G494" t="s">
        <v>74</v>
      </c>
      <c r="H494">
        <v>595</v>
      </c>
      <c r="I494" s="11">
        <f t="shared" si="47"/>
        <v>77.026890756302521</v>
      </c>
      <c r="J494" t="s">
        <v>21</v>
      </c>
      <c r="K494" t="s">
        <v>22</v>
      </c>
      <c r="L494" s="9">
        <v>1275886800</v>
      </c>
      <c r="M494" s="9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10">
        <f t="shared" si="42"/>
        <v>723.77777777777771</v>
      </c>
      <c r="G495" t="s">
        <v>20</v>
      </c>
      <c r="H495">
        <v>64</v>
      </c>
      <c r="I495" s="11">
        <f t="shared" si="47"/>
        <v>101.78125</v>
      </c>
      <c r="J495" t="s">
        <v>21</v>
      </c>
      <c r="K495" t="s">
        <v>22</v>
      </c>
      <c r="L495" s="9">
        <v>1561784400</v>
      </c>
      <c r="M495" s="9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10">
        <f t="shared" si="42"/>
        <v>547.36</v>
      </c>
      <c r="G496" t="s">
        <v>20</v>
      </c>
      <c r="H496">
        <v>268</v>
      </c>
      <c r="I496" s="11">
        <f t="shared" si="47"/>
        <v>51.059701492537314</v>
      </c>
      <c r="J496" t="s">
        <v>21</v>
      </c>
      <c r="K496" t="s">
        <v>22</v>
      </c>
      <c r="L496" s="9">
        <v>1332392400</v>
      </c>
      <c r="M496" s="9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10">
        <f t="shared" si="42"/>
        <v>414.49999999999994</v>
      </c>
      <c r="G497" t="s">
        <v>20</v>
      </c>
      <c r="H497">
        <v>195</v>
      </c>
      <c r="I497" s="11">
        <f t="shared" si="47"/>
        <v>68.02051282051282</v>
      </c>
      <c r="J497" t="s">
        <v>36</v>
      </c>
      <c r="K497" t="s">
        <v>37</v>
      </c>
      <c r="L497" s="9">
        <v>1402376400</v>
      </c>
      <c r="M497" s="9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10">
        <f t="shared" si="42"/>
        <v>0.90696409140369971</v>
      </c>
      <c r="G498" t="s">
        <v>14</v>
      </c>
      <c r="H498">
        <v>54</v>
      </c>
      <c r="I498" s="11">
        <f t="shared" si="47"/>
        <v>30.87037037037037</v>
      </c>
      <c r="J498" t="s">
        <v>21</v>
      </c>
      <c r="K498" t="s">
        <v>22</v>
      </c>
      <c r="L498" s="9">
        <v>1495342800</v>
      </c>
      <c r="M498" s="9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10">
        <f t="shared" si="42"/>
        <v>34.173469387755098</v>
      </c>
      <c r="G499" t="s">
        <v>14</v>
      </c>
      <c r="H499">
        <v>120</v>
      </c>
      <c r="I499" s="11">
        <f t="shared" si="47"/>
        <v>27.908333333333335</v>
      </c>
      <c r="J499" t="s">
        <v>21</v>
      </c>
      <c r="K499" t="s">
        <v>22</v>
      </c>
      <c r="L499" s="9">
        <v>1482213600</v>
      </c>
      <c r="M499" s="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10">
        <f t="shared" si="42"/>
        <v>23.948810754912099</v>
      </c>
      <c r="G500" t="s">
        <v>14</v>
      </c>
      <c r="H500">
        <v>579</v>
      </c>
      <c r="I500" s="11">
        <f t="shared" si="47"/>
        <v>79.994818652849744</v>
      </c>
      <c r="J500" t="s">
        <v>36</v>
      </c>
      <c r="K500" t="s">
        <v>37</v>
      </c>
      <c r="L500" s="9">
        <v>1420092000</v>
      </c>
      <c r="M500" s="9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10">
        <f t="shared" si="42"/>
        <v>48.072649572649574</v>
      </c>
      <c r="G501" t="s">
        <v>14</v>
      </c>
      <c r="H501">
        <v>2072</v>
      </c>
      <c r="I501" s="11">
        <f t="shared" si="47"/>
        <v>38.003378378378379</v>
      </c>
      <c r="J501" t="s">
        <v>21</v>
      </c>
      <c r="K501" t="s">
        <v>22</v>
      </c>
      <c r="L501" s="9">
        <v>1458018000</v>
      </c>
      <c r="M501" s="9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10">
        <f t="shared" si="42"/>
        <v>0</v>
      </c>
      <c r="G502" t="s">
        <v>14</v>
      </c>
      <c r="H502">
        <v>0</v>
      </c>
      <c r="I502" s="11" t="e">
        <f t="shared" si="47"/>
        <v>#DIV/0!</v>
      </c>
      <c r="J502" t="s">
        <v>21</v>
      </c>
      <c r="K502" t="s">
        <v>22</v>
      </c>
      <c r="L502" s="9">
        <v>1367384400</v>
      </c>
      <c r="M502" s="9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10">
        <f t="shared" si="42"/>
        <v>70.145182291666657</v>
      </c>
      <c r="G503" t="s">
        <v>14</v>
      </c>
      <c r="H503">
        <v>1796</v>
      </c>
      <c r="I503" s="11">
        <f t="shared" si="47"/>
        <v>59.990534521158132</v>
      </c>
      <c r="J503" t="s">
        <v>21</v>
      </c>
      <c r="K503" t="s">
        <v>22</v>
      </c>
      <c r="L503" s="9">
        <v>1363064400</v>
      </c>
      <c r="M503" s="9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10">
        <f t="shared" si="42"/>
        <v>529.92307692307691</v>
      </c>
      <c r="G504" t="s">
        <v>20</v>
      </c>
      <c r="H504">
        <v>186</v>
      </c>
      <c r="I504" s="11">
        <f t="shared" si="47"/>
        <v>37.037634408602152</v>
      </c>
      <c r="J504" t="s">
        <v>26</v>
      </c>
      <c r="K504" t="s">
        <v>27</v>
      </c>
      <c r="L504" s="9">
        <v>1343365200</v>
      </c>
      <c r="M504" s="9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10">
        <f t="shared" si="42"/>
        <v>180.32549019607845</v>
      </c>
      <c r="G505" t="s">
        <v>20</v>
      </c>
      <c r="H505">
        <v>460</v>
      </c>
      <c r="I505" s="11">
        <f t="shared" si="47"/>
        <v>99.963043478260872</v>
      </c>
      <c r="J505" t="s">
        <v>21</v>
      </c>
      <c r="K505" t="s">
        <v>22</v>
      </c>
      <c r="L505" s="9">
        <v>1435726800</v>
      </c>
      <c r="M505" s="9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10">
        <f t="shared" si="42"/>
        <v>92.320000000000007</v>
      </c>
      <c r="G506" t="s">
        <v>14</v>
      </c>
      <c r="H506">
        <v>62</v>
      </c>
      <c r="I506" s="11">
        <f t="shared" si="47"/>
        <v>111.6774193548387</v>
      </c>
      <c r="J506" t="s">
        <v>107</v>
      </c>
      <c r="K506" t="s">
        <v>108</v>
      </c>
      <c r="L506" s="9">
        <v>1431925200</v>
      </c>
      <c r="M506" s="9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10">
        <f t="shared" si="42"/>
        <v>13.901001112347053</v>
      </c>
      <c r="G507" t="s">
        <v>14</v>
      </c>
      <c r="H507">
        <v>347</v>
      </c>
      <c r="I507" s="11">
        <f t="shared" si="47"/>
        <v>36.014409221902014</v>
      </c>
      <c r="J507" t="s">
        <v>21</v>
      </c>
      <c r="K507" t="s">
        <v>22</v>
      </c>
      <c r="L507" s="9">
        <v>1362722400</v>
      </c>
      <c r="M507" s="9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10">
        <f t="shared" si="42"/>
        <v>927.07777777777767</v>
      </c>
      <c r="G508" t="s">
        <v>20</v>
      </c>
      <c r="H508">
        <v>2528</v>
      </c>
      <c r="I508" s="11">
        <f t="shared" si="47"/>
        <v>66.010284810126578</v>
      </c>
      <c r="J508" t="s">
        <v>21</v>
      </c>
      <c r="K508" t="s">
        <v>22</v>
      </c>
      <c r="L508" s="9">
        <v>1511416800</v>
      </c>
      <c r="M508" s="9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10">
        <f t="shared" si="42"/>
        <v>39.857142857142861</v>
      </c>
      <c r="G509" t="s">
        <v>14</v>
      </c>
      <c r="H509">
        <v>19</v>
      </c>
      <c r="I509" s="11">
        <f t="shared" si="47"/>
        <v>44.05263157894737</v>
      </c>
      <c r="J509" t="s">
        <v>21</v>
      </c>
      <c r="K509" t="s">
        <v>22</v>
      </c>
      <c r="L509" s="9">
        <v>1365483600</v>
      </c>
      <c r="M509" s="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10">
        <f t="shared" si="42"/>
        <v>112.22929936305732</v>
      </c>
      <c r="G510" t="s">
        <v>20</v>
      </c>
      <c r="H510">
        <v>3657</v>
      </c>
      <c r="I510" s="11">
        <f t="shared" si="47"/>
        <v>52.999726551818434</v>
      </c>
      <c r="J510" t="s">
        <v>21</v>
      </c>
      <c r="K510" t="s">
        <v>22</v>
      </c>
      <c r="L510" s="9">
        <v>1532840400</v>
      </c>
      <c r="M510" s="9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10">
        <f t="shared" si="42"/>
        <v>70.925816023738875</v>
      </c>
      <c r="G511" t="s">
        <v>14</v>
      </c>
      <c r="H511">
        <v>1258</v>
      </c>
      <c r="I511" s="11">
        <f t="shared" si="47"/>
        <v>95</v>
      </c>
      <c r="J511" t="s">
        <v>21</v>
      </c>
      <c r="K511" t="s">
        <v>22</v>
      </c>
      <c r="L511" s="9">
        <v>1336194000</v>
      </c>
      <c r="M511" s="9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10">
        <f t="shared" si="42"/>
        <v>119.08974358974358</v>
      </c>
      <c r="G512" t="s">
        <v>20</v>
      </c>
      <c r="H512">
        <v>131</v>
      </c>
      <c r="I512" s="11">
        <f t="shared" si="47"/>
        <v>70.908396946564892</v>
      </c>
      <c r="J512" t="s">
        <v>26</v>
      </c>
      <c r="K512" t="s">
        <v>27</v>
      </c>
      <c r="L512" s="9">
        <v>1527742800</v>
      </c>
      <c r="M512" s="9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10">
        <f t="shared" si="42"/>
        <v>24.017591339648174</v>
      </c>
      <c r="G513" t="s">
        <v>14</v>
      </c>
      <c r="H513">
        <v>362</v>
      </c>
      <c r="I513" s="11">
        <f t="shared" si="47"/>
        <v>98.060773480662988</v>
      </c>
      <c r="J513" t="s">
        <v>21</v>
      </c>
      <c r="K513" t="s">
        <v>22</v>
      </c>
      <c r="L513" s="9">
        <v>1564030800</v>
      </c>
      <c r="M513" s="9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10">
        <f t="shared" ref="F514:F577" si="48">E514/D514*100</f>
        <v>139.31868131868131</v>
      </c>
      <c r="G514" t="s">
        <v>20</v>
      </c>
      <c r="H514">
        <v>239</v>
      </c>
      <c r="I514" s="11">
        <f t="shared" si="47"/>
        <v>53.046025104602514</v>
      </c>
      <c r="J514" t="s">
        <v>21</v>
      </c>
      <c r="K514" t="s">
        <v>22</v>
      </c>
      <c r="L514" s="9">
        <v>1404536400</v>
      </c>
      <c r="M514" s="9">
        <v>1404622800</v>
      </c>
      <c r="N514" s="12">
        <f t="shared" ref="N514:N577" si="49">(((L514/60)/60)/24)+DATE(1970,1,1)</f>
        <v>41825.208333333336</v>
      </c>
      <c r="O514" s="12">
        <f t="shared" ref="O514:O577" si="50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1">_xlfn.TEXTBEFORE(R514,"/")</f>
        <v>games</v>
      </c>
      <c r="T514" t="str">
        <f t="shared" ref="T514:T577" si="52">_xlfn.TEXTAFTER(R514,"/")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10">
        <f t="shared" si="48"/>
        <v>39.277108433734945</v>
      </c>
      <c r="G515" t="s">
        <v>74</v>
      </c>
      <c r="H515">
        <v>35</v>
      </c>
      <c r="I515" s="11">
        <f t="shared" ref="I515:I578" si="53">E515/H515</f>
        <v>93.142857142857139</v>
      </c>
      <c r="J515" t="s">
        <v>21</v>
      </c>
      <c r="K515" t="s">
        <v>22</v>
      </c>
      <c r="L515" s="9">
        <v>1284008400</v>
      </c>
      <c r="M515" s="9">
        <v>1284181200</v>
      </c>
      <c r="N515" s="12">
        <f t="shared" si="49"/>
        <v>40430.208333333336</v>
      </c>
      <c r="O515" s="12">
        <f t="shared" si="50"/>
        <v>40432.208333333336</v>
      </c>
      <c r="P515" t="b">
        <v>0</v>
      </c>
      <c r="Q515" t="b">
        <v>0</v>
      </c>
      <c r="R515" t="s">
        <v>269</v>
      </c>
      <c r="S515" t="str">
        <f t="shared" si="51"/>
        <v>film &amp; video</v>
      </c>
      <c r="T515" t="str">
        <f t="shared" si="52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10">
        <f t="shared" si="48"/>
        <v>22.439077144917089</v>
      </c>
      <c r="G516" t="s">
        <v>74</v>
      </c>
      <c r="H516">
        <v>528</v>
      </c>
      <c r="I516" s="11">
        <f t="shared" si="53"/>
        <v>58.945075757575758</v>
      </c>
      <c r="J516" t="s">
        <v>98</v>
      </c>
      <c r="K516" t="s">
        <v>99</v>
      </c>
      <c r="L516" s="9">
        <v>1386309600</v>
      </c>
      <c r="M516" s="9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10">
        <f t="shared" si="48"/>
        <v>55.779069767441861</v>
      </c>
      <c r="G517" t="s">
        <v>14</v>
      </c>
      <c r="H517">
        <v>133</v>
      </c>
      <c r="I517" s="11">
        <f t="shared" si="53"/>
        <v>36.067669172932334</v>
      </c>
      <c r="J517" t="s">
        <v>15</v>
      </c>
      <c r="K517" t="s">
        <v>16</v>
      </c>
      <c r="L517" s="9">
        <v>1324620000</v>
      </c>
      <c r="M517" s="9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10">
        <f t="shared" si="48"/>
        <v>42.523125996810208</v>
      </c>
      <c r="G518" t="s">
        <v>14</v>
      </c>
      <c r="H518">
        <v>846</v>
      </c>
      <c r="I518" s="11">
        <f t="shared" si="53"/>
        <v>63.030732860520096</v>
      </c>
      <c r="J518" t="s">
        <v>21</v>
      </c>
      <c r="K518" t="s">
        <v>22</v>
      </c>
      <c r="L518" s="9">
        <v>1281070800</v>
      </c>
      <c r="M518" s="9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10">
        <f t="shared" si="48"/>
        <v>112.00000000000001</v>
      </c>
      <c r="G519" t="s">
        <v>20</v>
      </c>
      <c r="H519">
        <v>78</v>
      </c>
      <c r="I519" s="11">
        <f t="shared" si="53"/>
        <v>84.717948717948715</v>
      </c>
      <c r="J519" t="s">
        <v>21</v>
      </c>
      <c r="K519" t="s">
        <v>22</v>
      </c>
      <c r="L519" s="9">
        <v>1493960400</v>
      </c>
      <c r="M519" s="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10">
        <f t="shared" si="48"/>
        <v>7.0681818181818183</v>
      </c>
      <c r="G520" t="s">
        <v>14</v>
      </c>
      <c r="H520">
        <v>10</v>
      </c>
      <c r="I520" s="11">
        <f t="shared" si="53"/>
        <v>62.2</v>
      </c>
      <c r="J520" t="s">
        <v>21</v>
      </c>
      <c r="K520" t="s">
        <v>22</v>
      </c>
      <c r="L520" s="9">
        <v>1519365600</v>
      </c>
      <c r="M520" s="9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10">
        <f t="shared" si="48"/>
        <v>101.74563871693867</v>
      </c>
      <c r="G521" t="s">
        <v>20</v>
      </c>
      <c r="H521">
        <v>1773</v>
      </c>
      <c r="I521" s="11">
        <f t="shared" si="53"/>
        <v>101.97518330513255</v>
      </c>
      <c r="J521" t="s">
        <v>21</v>
      </c>
      <c r="K521" t="s">
        <v>22</v>
      </c>
      <c r="L521" s="9">
        <v>1420696800</v>
      </c>
      <c r="M521" s="9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10">
        <f t="shared" si="48"/>
        <v>425.75</v>
      </c>
      <c r="G522" t="s">
        <v>20</v>
      </c>
      <c r="H522">
        <v>32</v>
      </c>
      <c r="I522" s="11">
        <f t="shared" si="53"/>
        <v>106.4375</v>
      </c>
      <c r="J522" t="s">
        <v>21</v>
      </c>
      <c r="K522" t="s">
        <v>22</v>
      </c>
      <c r="L522" s="9">
        <v>1555650000</v>
      </c>
      <c r="M522" s="9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10">
        <f t="shared" si="48"/>
        <v>145.53947368421052</v>
      </c>
      <c r="G523" t="s">
        <v>20</v>
      </c>
      <c r="H523">
        <v>369</v>
      </c>
      <c r="I523" s="11">
        <f t="shared" si="53"/>
        <v>29.975609756097562</v>
      </c>
      <c r="J523" t="s">
        <v>21</v>
      </c>
      <c r="K523" t="s">
        <v>22</v>
      </c>
      <c r="L523" s="9">
        <v>1471928400</v>
      </c>
      <c r="M523" s="9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10">
        <f t="shared" si="48"/>
        <v>32.453465346534657</v>
      </c>
      <c r="G524" t="s">
        <v>14</v>
      </c>
      <c r="H524">
        <v>191</v>
      </c>
      <c r="I524" s="11">
        <f t="shared" si="53"/>
        <v>85.806282722513089</v>
      </c>
      <c r="J524" t="s">
        <v>21</v>
      </c>
      <c r="K524" t="s">
        <v>22</v>
      </c>
      <c r="L524" s="9">
        <v>1341291600</v>
      </c>
      <c r="M524" s="9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10">
        <f t="shared" si="48"/>
        <v>700.33333333333326</v>
      </c>
      <c r="G525" t="s">
        <v>20</v>
      </c>
      <c r="H525">
        <v>89</v>
      </c>
      <c r="I525" s="11">
        <f t="shared" si="53"/>
        <v>70.82022471910112</v>
      </c>
      <c r="J525" t="s">
        <v>21</v>
      </c>
      <c r="K525" t="s">
        <v>22</v>
      </c>
      <c r="L525" s="9">
        <v>1267682400</v>
      </c>
      <c r="M525" s="9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10">
        <f t="shared" si="48"/>
        <v>83.904860392967933</v>
      </c>
      <c r="G526" t="s">
        <v>14</v>
      </c>
      <c r="H526">
        <v>1979</v>
      </c>
      <c r="I526" s="11">
        <f t="shared" si="53"/>
        <v>40.998484082870135</v>
      </c>
      <c r="J526" t="s">
        <v>21</v>
      </c>
      <c r="K526" t="s">
        <v>22</v>
      </c>
      <c r="L526" s="9">
        <v>1272258000</v>
      </c>
      <c r="M526" s="9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10">
        <f t="shared" si="48"/>
        <v>84.19047619047619</v>
      </c>
      <c r="G527" t="s">
        <v>14</v>
      </c>
      <c r="H527">
        <v>63</v>
      </c>
      <c r="I527" s="11">
        <f t="shared" si="53"/>
        <v>28.063492063492063</v>
      </c>
      <c r="J527" t="s">
        <v>21</v>
      </c>
      <c r="K527" t="s">
        <v>22</v>
      </c>
      <c r="L527" s="9">
        <v>1290492000</v>
      </c>
      <c r="M527" s="9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10">
        <f t="shared" si="48"/>
        <v>155.95180722891567</v>
      </c>
      <c r="G528" t="s">
        <v>20</v>
      </c>
      <c r="H528">
        <v>147</v>
      </c>
      <c r="I528" s="11">
        <f t="shared" si="53"/>
        <v>88.054421768707485</v>
      </c>
      <c r="J528" t="s">
        <v>21</v>
      </c>
      <c r="K528" t="s">
        <v>22</v>
      </c>
      <c r="L528" s="9">
        <v>1451109600</v>
      </c>
      <c r="M528" s="9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10">
        <f t="shared" si="48"/>
        <v>99.619450317124731</v>
      </c>
      <c r="G529" t="s">
        <v>14</v>
      </c>
      <c r="H529">
        <v>6080</v>
      </c>
      <c r="I529" s="11">
        <f t="shared" si="53"/>
        <v>31</v>
      </c>
      <c r="J529" t="s">
        <v>15</v>
      </c>
      <c r="K529" t="s">
        <v>16</v>
      </c>
      <c r="L529" s="9">
        <v>1454652000</v>
      </c>
      <c r="M529" s="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10">
        <f t="shared" si="48"/>
        <v>80.300000000000011</v>
      </c>
      <c r="G530" t="s">
        <v>14</v>
      </c>
      <c r="H530">
        <v>80</v>
      </c>
      <c r="I530" s="11">
        <f t="shared" si="53"/>
        <v>90.337500000000006</v>
      </c>
      <c r="J530" t="s">
        <v>40</v>
      </c>
      <c r="K530" t="s">
        <v>41</v>
      </c>
      <c r="L530" s="9">
        <v>1385186400</v>
      </c>
      <c r="M530" s="9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10">
        <f t="shared" si="48"/>
        <v>11.254901960784313</v>
      </c>
      <c r="G531" t="s">
        <v>14</v>
      </c>
      <c r="H531">
        <v>9</v>
      </c>
      <c r="I531" s="11">
        <f t="shared" si="53"/>
        <v>63.777777777777779</v>
      </c>
      <c r="J531" t="s">
        <v>21</v>
      </c>
      <c r="K531" t="s">
        <v>22</v>
      </c>
      <c r="L531" s="9">
        <v>1399698000</v>
      </c>
      <c r="M531" s="9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10">
        <f t="shared" si="48"/>
        <v>91.740952380952379</v>
      </c>
      <c r="G532" t="s">
        <v>14</v>
      </c>
      <c r="H532">
        <v>1784</v>
      </c>
      <c r="I532" s="11">
        <f t="shared" si="53"/>
        <v>53.995515695067262</v>
      </c>
      <c r="J532" t="s">
        <v>21</v>
      </c>
      <c r="K532" t="s">
        <v>22</v>
      </c>
      <c r="L532" s="9">
        <v>1283230800</v>
      </c>
      <c r="M532" s="9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10">
        <f t="shared" si="48"/>
        <v>95.521156936261391</v>
      </c>
      <c r="G533" t="s">
        <v>47</v>
      </c>
      <c r="H533">
        <v>3640</v>
      </c>
      <c r="I533" s="11">
        <f t="shared" si="53"/>
        <v>48.993956043956047</v>
      </c>
      <c r="J533" t="s">
        <v>98</v>
      </c>
      <c r="K533" t="s">
        <v>99</v>
      </c>
      <c r="L533" s="9">
        <v>1384149600</v>
      </c>
      <c r="M533" s="9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10">
        <f t="shared" si="48"/>
        <v>502.87499999999994</v>
      </c>
      <c r="G534" t="s">
        <v>20</v>
      </c>
      <c r="H534">
        <v>126</v>
      </c>
      <c r="I534" s="11">
        <f t="shared" si="53"/>
        <v>63.857142857142854</v>
      </c>
      <c r="J534" t="s">
        <v>15</v>
      </c>
      <c r="K534" t="s">
        <v>16</v>
      </c>
      <c r="L534" s="9">
        <v>1516860000</v>
      </c>
      <c r="M534" s="9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10">
        <f t="shared" si="48"/>
        <v>159.24394463667818</v>
      </c>
      <c r="G535" t="s">
        <v>20</v>
      </c>
      <c r="H535">
        <v>2218</v>
      </c>
      <c r="I535" s="11">
        <f t="shared" si="53"/>
        <v>82.996393146979258</v>
      </c>
      <c r="J535" t="s">
        <v>40</v>
      </c>
      <c r="K535" t="s">
        <v>41</v>
      </c>
      <c r="L535" s="9">
        <v>1374642000</v>
      </c>
      <c r="M535" s="9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10">
        <f t="shared" si="48"/>
        <v>15.022446689113355</v>
      </c>
      <c r="G536" t="s">
        <v>14</v>
      </c>
      <c r="H536">
        <v>243</v>
      </c>
      <c r="I536" s="11">
        <f t="shared" si="53"/>
        <v>55.08230452674897</v>
      </c>
      <c r="J536" t="s">
        <v>21</v>
      </c>
      <c r="K536" t="s">
        <v>22</v>
      </c>
      <c r="L536" s="9">
        <v>1534482000</v>
      </c>
      <c r="M536" s="9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10">
        <f t="shared" si="48"/>
        <v>482.03846153846149</v>
      </c>
      <c r="G537" t="s">
        <v>20</v>
      </c>
      <c r="H537">
        <v>202</v>
      </c>
      <c r="I537" s="11">
        <f t="shared" si="53"/>
        <v>62.044554455445542</v>
      </c>
      <c r="J537" t="s">
        <v>107</v>
      </c>
      <c r="K537" t="s">
        <v>108</v>
      </c>
      <c r="L537" s="9">
        <v>1528434000</v>
      </c>
      <c r="M537" s="9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10">
        <f t="shared" si="48"/>
        <v>149.96938775510205</v>
      </c>
      <c r="G538" t="s">
        <v>20</v>
      </c>
      <c r="H538">
        <v>140</v>
      </c>
      <c r="I538" s="11">
        <f t="shared" si="53"/>
        <v>104.97857142857143</v>
      </c>
      <c r="J538" t="s">
        <v>107</v>
      </c>
      <c r="K538" t="s">
        <v>108</v>
      </c>
      <c r="L538" s="9">
        <v>1282626000</v>
      </c>
      <c r="M538" s="9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10">
        <f t="shared" si="48"/>
        <v>117.22156398104266</v>
      </c>
      <c r="G539" t="s">
        <v>20</v>
      </c>
      <c r="H539">
        <v>1052</v>
      </c>
      <c r="I539" s="11">
        <f t="shared" si="53"/>
        <v>94.044676806083643</v>
      </c>
      <c r="J539" t="s">
        <v>36</v>
      </c>
      <c r="K539" t="s">
        <v>37</v>
      </c>
      <c r="L539" s="9">
        <v>1535605200</v>
      </c>
      <c r="M539" s="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10">
        <f t="shared" si="48"/>
        <v>37.695968274950431</v>
      </c>
      <c r="G540" t="s">
        <v>14</v>
      </c>
      <c r="H540">
        <v>1296</v>
      </c>
      <c r="I540" s="11">
        <f t="shared" si="53"/>
        <v>44.007716049382715</v>
      </c>
      <c r="J540" t="s">
        <v>21</v>
      </c>
      <c r="K540" t="s">
        <v>22</v>
      </c>
      <c r="L540" s="9">
        <v>1379826000</v>
      </c>
      <c r="M540" s="9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10">
        <f t="shared" si="48"/>
        <v>72.653061224489804</v>
      </c>
      <c r="G541" t="s">
        <v>14</v>
      </c>
      <c r="H541">
        <v>77</v>
      </c>
      <c r="I541" s="11">
        <f t="shared" si="53"/>
        <v>92.467532467532465</v>
      </c>
      <c r="J541" t="s">
        <v>21</v>
      </c>
      <c r="K541" t="s">
        <v>22</v>
      </c>
      <c r="L541" s="9">
        <v>1561957200</v>
      </c>
      <c r="M541" s="9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10">
        <f t="shared" si="48"/>
        <v>265.98113207547169</v>
      </c>
      <c r="G542" t="s">
        <v>20</v>
      </c>
      <c r="H542">
        <v>247</v>
      </c>
      <c r="I542" s="11">
        <f t="shared" si="53"/>
        <v>57.072874493927124</v>
      </c>
      <c r="J542" t="s">
        <v>21</v>
      </c>
      <c r="K542" t="s">
        <v>22</v>
      </c>
      <c r="L542" s="9">
        <v>1525496400</v>
      </c>
      <c r="M542" s="9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10">
        <f t="shared" si="48"/>
        <v>24.205617977528089</v>
      </c>
      <c r="G543" t="s">
        <v>14</v>
      </c>
      <c r="H543">
        <v>395</v>
      </c>
      <c r="I543" s="11">
        <f t="shared" si="53"/>
        <v>109.07848101265823</v>
      </c>
      <c r="J543" t="s">
        <v>107</v>
      </c>
      <c r="K543" t="s">
        <v>108</v>
      </c>
      <c r="L543" s="9">
        <v>1433912400</v>
      </c>
      <c r="M543" s="9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10">
        <f t="shared" si="48"/>
        <v>2.5064935064935066</v>
      </c>
      <c r="G544" t="s">
        <v>14</v>
      </c>
      <c r="H544">
        <v>49</v>
      </c>
      <c r="I544" s="11">
        <f t="shared" si="53"/>
        <v>39.387755102040813</v>
      </c>
      <c r="J544" t="s">
        <v>40</v>
      </c>
      <c r="K544" t="s">
        <v>41</v>
      </c>
      <c r="L544" s="9">
        <v>1453442400</v>
      </c>
      <c r="M544" s="9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10">
        <f t="shared" si="48"/>
        <v>16.329799764428738</v>
      </c>
      <c r="G545" t="s">
        <v>14</v>
      </c>
      <c r="H545">
        <v>180</v>
      </c>
      <c r="I545" s="11">
        <f t="shared" si="53"/>
        <v>77.022222222222226</v>
      </c>
      <c r="J545" t="s">
        <v>21</v>
      </c>
      <c r="K545" t="s">
        <v>22</v>
      </c>
      <c r="L545" s="9">
        <v>1378875600</v>
      </c>
      <c r="M545" s="9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10">
        <f t="shared" si="48"/>
        <v>276.5</v>
      </c>
      <c r="G546" t="s">
        <v>20</v>
      </c>
      <c r="H546">
        <v>84</v>
      </c>
      <c r="I546" s="11">
        <f t="shared" si="53"/>
        <v>92.166666666666671</v>
      </c>
      <c r="J546" t="s">
        <v>21</v>
      </c>
      <c r="K546" t="s">
        <v>22</v>
      </c>
      <c r="L546" s="9">
        <v>1452232800</v>
      </c>
      <c r="M546" s="9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10">
        <f t="shared" si="48"/>
        <v>88.803571428571431</v>
      </c>
      <c r="G547" t="s">
        <v>14</v>
      </c>
      <c r="H547">
        <v>2690</v>
      </c>
      <c r="I547" s="11">
        <f t="shared" si="53"/>
        <v>61.007063197026021</v>
      </c>
      <c r="J547" t="s">
        <v>21</v>
      </c>
      <c r="K547" t="s">
        <v>22</v>
      </c>
      <c r="L547" s="9">
        <v>1577253600</v>
      </c>
      <c r="M547" s="9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10">
        <f t="shared" si="48"/>
        <v>163.57142857142856</v>
      </c>
      <c r="G548" t="s">
        <v>20</v>
      </c>
      <c r="H548">
        <v>88</v>
      </c>
      <c r="I548" s="11">
        <f t="shared" si="53"/>
        <v>78.068181818181813</v>
      </c>
      <c r="J548" t="s">
        <v>21</v>
      </c>
      <c r="K548" t="s">
        <v>22</v>
      </c>
      <c r="L548" s="9">
        <v>1537160400</v>
      </c>
      <c r="M548" s="9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10">
        <f t="shared" si="48"/>
        <v>969</v>
      </c>
      <c r="G549" t="s">
        <v>20</v>
      </c>
      <c r="H549">
        <v>156</v>
      </c>
      <c r="I549" s="11">
        <f t="shared" si="53"/>
        <v>80.75</v>
      </c>
      <c r="J549" t="s">
        <v>21</v>
      </c>
      <c r="K549" t="s">
        <v>22</v>
      </c>
      <c r="L549" s="9">
        <v>1422165600</v>
      </c>
      <c r="M549" s="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10">
        <f t="shared" si="48"/>
        <v>270.91376701966715</v>
      </c>
      <c r="G550" t="s">
        <v>20</v>
      </c>
      <c r="H550">
        <v>2985</v>
      </c>
      <c r="I550" s="11">
        <f t="shared" si="53"/>
        <v>59.991289782244557</v>
      </c>
      <c r="J550" t="s">
        <v>21</v>
      </c>
      <c r="K550" t="s">
        <v>22</v>
      </c>
      <c r="L550" s="9">
        <v>1459486800</v>
      </c>
      <c r="M550" s="9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10">
        <f t="shared" si="48"/>
        <v>284.21355932203392</v>
      </c>
      <c r="G551" t="s">
        <v>20</v>
      </c>
      <c r="H551">
        <v>762</v>
      </c>
      <c r="I551" s="11">
        <f t="shared" si="53"/>
        <v>110.03018372703411</v>
      </c>
      <c r="J551" t="s">
        <v>21</v>
      </c>
      <c r="K551" t="s">
        <v>22</v>
      </c>
      <c r="L551" s="9">
        <v>1369717200</v>
      </c>
      <c r="M551" s="9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10">
        <f t="shared" si="48"/>
        <v>4</v>
      </c>
      <c r="G552" t="s">
        <v>74</v>
      </c>
      <c r="H552">
        <v>1</v>
      </c>
      <c r="I552" s="11">
        <f t="shared" si="53"/>
        <v>4</v>
      </c>
      <c r="J552" t="s">
        <v>98</v>
      </c>
      <c r="K552" t="s">
        <v>99</v>
      </c>
      <c r="L552" s="9">
        <v>1330495200</v>
      </c>
      <c r="M552" s="9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10">
        <f t="shared" si="48"/>
        <v>58.6329816768462</v>
      </c>
      <c r="G553" t="s">
        <v>14</v>
      </c>
      <c r="H553">
        <v>2779</v>
      </c>
      <c r="I553" s="11">
        <f t="shared" si="53"/>
        <v>37.99856063332134</v>
      </c>
      <c r="J553" t="s">
        <v>26</v>
      </c>
      <c r="K553" t="s">
        <v>27</v>
      </c>
      <c r="L553" s="9">
        <v>1419055200</v>
      </c>
      <c r="M553" s="9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10">
        <f t="shared" si="48"/>
        <v>98.51111111111112</v>
      </c>
      <c r="G554" t="s">
        <v>14</v>
      </c>
      <c r="H554">
        <v>92</v>
      </c>
      <c r="I554" s="11">
        <f t="shared" si="53"/>
        <v>96.369565217391298</v>
      </c>
      <c r="J554" t="s">
        <v>21</v>
      </c>
      <c r="K554" t="s">
        <v>22</v>
      </c>
      <c r="L554" s="9">
        <v>1480140000</v>
      </c>
      <c r="M554" s="9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10">
        <f t="shared" si="48"/>
        <v>43.975381008206334</v>
      </c>
      <c r="G555" t="s">
        <v>14</v>
      </c>
      <c r="H555">
        <v>1028</v>
      </c>
      <c r="I555" s="11">
        <f t="shared" si="53"/>
        <v>72.978599221789878</v>
      </c>
      <c r="J555" t="s">
        <v>21</v>
      </c>
      <c r="K555" t="s">
        <v>22</v>
      </c>
      <c r="L555" s="9">
        <v>1293948000</v>
      </c>
      <c r="M555" s="9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10">
        <f t="shared" si="48"/>
        <v>151.66315789473683</v>
      </c>
      <c r="G556" t="s">
        <v>20</v>
      </c>
      <c r="H556">
        <v>554</v>
      </c>
      <c r="I556" s="11">
        <f t="shared" si="53"/>
        <v>26.007220216606498</v>
      </c>
      <c r="J556" t="s">
        <v>15</v>
      </c>
      <c r="K556" t="s">
        <v>16</v>
      </c>
      <c r="L556" s="9">
        <v>1482127200</v>
      </c>
      <c r="M556" s="9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10">
        <f t="shared" si="48"/>
        <v>223.63492063492063</v>
      </c>
      <c r="G557" t="s">
        <v>20</v>
      </c>
      <c r="H557">
        <v>135</v>
      </c>
      <c r="I557" s="11">
        <f t="shared" si="53"/>
        <v>104.36296296296297</v>
      </c>
      <c r="J557" t="s">
        <v>36</v>
      </c>
      <c r="K557" t="s">
        <v>37</v>
      </c>
      <c r="L557" s="9">
        <v>1396414800</v>
      </c>
      <c r="M557" s="9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10">
        <f t="shared" si="48"/>
        <v>239.75</v>
      </c>
      <c r="G558" t="s">
        <v>20</v>
      </c>
      <c r="H558">
        <v>122</v>
      </c>
      <c r="I558" s="11">
        <f t="shared" si="53"/>
        <v>102.18852459016394</v>
      </c>
      <c r="J558" t="s">
        <v>21</v>
      </c>
      <c r="K558" t="s">
        <v>22</v>
      </c>
      <c r="L558" s="9">
        <v>1315285200</v>
      </c>
      <c r="M558" s="9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10">
        <f t="shared" si="48"/>
        <v>199.33333333333334</v>
      </c>
      <c r="G559" t="s">
        <v>20</v>
      </c>
      <c r="H559">
        <v>221</v>
      </c>
      <c r="I559" s="11">
        <f t="shared" si="53"/>
        <v>54.117647058823529</v>
      </c>
      <c r="J559" t="s">
        <v>21</v>
      </c>
      <c r="K559" t="s">
        <v>22</v>
      </c>
      <c r="L559" s="9">
        <v>1443762000</v>
      </c>
      <c r="M559" s="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10">
        <f t="shared" si="48"/>
        <v>137.34482758620689</v>
      </c>
      <c r="G560" t="s">
        <v>20</v>
      </c>
      <c r="H560">
        <v>126</v>
      </c>
      <c r="I560" s="11">
        <f t="shared" si="53"/>
        <v>63.222222222222221</v>
      </c>
      <c r="J560" t="s">
        <v>21</v>
      </c>
      <c r="K560" t="s">
        <v>22</v>
      </c>
      <c r="L560" s="9">
        <v>1456293600</v>
      </c>
      <c r="M560" s="9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10">
        <f t="shared" si="48"/>
        <v>100.9696106362773</v>
      </c>
      <c r="G561" t="s">
        <v>20</v>
      </c>
      <c r="H561">
        <v>1022</v>
      </c>
      <c r="I561" s="11">
        <f t="shared" si="53"/>
        <v>104.03228962818004</v>
      </c>
      <c r="J561" t="s">
        <v>21</v>
      </c>
      <c r="K561" t="s">
        <v>22</v>
      </c>
      <c r="L561" s="9">
        <v>1470114000</v>
      </c>
      <c r="M561" s="9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10">
        <f t="shared" si="48"/>
        <v>794.16</v>
      </c>
      <c r="G562" t="s">
        <v>20</v>
      </c>
      <c r="H562">
        <v>3177</v>
      </c>
      <c r="I562" s="11">
        <f t="shared" si="53"/>
        <v>49.994334277620396</v>
      </c>
      <c r="J562" t="s">
        <v>21</v>
      </c>
      <c r="K562" t="s">
        <v>22</v>
      </c>
      <c r="L562" s="9">
        <v>1321596000</v>
      </c>
      <c r="M562" s="9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10">
        <f t="shared" si="48"/>
        <v>369.7</v>
      </c>
      <c r="G563" t="s">
        <v>20</v>
      </c>
      <c r="H563">
        <v>198</v>
      </c>
      <c r="I563" s="11">
        <f t="shared" si="53"/>
        <v>56.015151515151516</v>
      </c>
      <c r="J563" t="s">
        <v>98</v>
      </c>
      <c r="K563" t="s">
        <v>99</v>
      </c>
      <c r="L563" s="9">
        <v>1318827600</v>
      </c>
      <c r="M563" s="9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10">
        <f t="shared" si="48"/>
        <v>12.818181818181817</v>
      </c>
      <c r="G564" t="s">
        <v>14</v>
      </c>
      <c r="H564">
        <v>26</v>
      </c>
      <c r="I564" s="11">
        <f t="shared" si="53"/>
        <v>48.807692307692307</v>
      </c>
      <c r="J564" t="s">
        <v>98</v>
      </c>
      <c r="K564" t="s">
        <v>99</v>
      </c>
      <c r="L564" s="9">
        <v>1552366800</v>
      </c>
      <c r="M564" s="9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10">
        <f t="shared" si="48"/>
        <v>138.02702702702703</v>
      </c>
      <c r="G565" t="s">
        <v>20</v>
      </c>
      <c r="H565">
        <v>85</v>
      </c>
      <c r="I565" s="11">
        <f t="shared" si="53"/>
        <v>60.082352941176474</v>
      </c>
      <c r="J565" t="s">
        <v>26</v>
      </c>
      <c r="K565" t="s">
        <v>27</v>
      </c>
      <c r="L565" s="9">
        <v>1542088800</v>
      </c>
      <c r="M565" s="9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10">
        <f t="shared" si="48"/>
        <v>83.813278008298752</v>
      </c>
      <c r="G566" t="s">
        <v>14</v>
      </c>
      <c r="H566">
        <v>1790</v>
      </c>
      <c r="I566" s="11">
        <f t="shared" si="53"/>
        <v>78.990502793296088</v>
      </c>
      <c r="J566" t="s">
        <v>21</v>
      </c>
      <c r="K566" t="s">
        <v>22</v>
      </c>
      <c r="L566" s="9">
        <v>1426395600</v>
      </c>
      <c r="M566" s="9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10">
        <f t="shared" si="48"/>
        <v>204.60063224446787</v>
      </c>
      <c r="G567" t="s">
        <v>20</v>
      </c>
      <c r="H567">
        <v>3596</v>
      </c>
      <c r="I567" s="11">
        <f t="shared" si="53"/>
        <v>53.99499443826474</v>
      </c>
      <c r="J567" t="s">
        <v>21</v>
      </c>
      <c r="K567" t="s">
        <v>22</v>
      </c>
      <c r="L567" s="9">
        <v>1321336800</v>
      </c>
      <c r="M567" s="9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10">
        <f t="shared" si="48"/>
        <v>44.344086021505376</v>
      </c>
      <c r="G568" t="s">
        <v>14</v>
      </c>
      <c r="H568">
        <v>37</v>
      </c>
      <c r="I568" s="11">
        <f t="shared" si="53"/>
        <v>111.45945945945945</v>
      </c>
      <c r="J568" t="s">
        <v>21</v>
      </c>
      <c r="K568" t="s">
        <v>22</v>
      </c>
      <c r="L568" s="9">
        <v>1456293600</v>
      </c>
      <c r="M568" s="9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10">
        <f t="shared" si="48"/>
        <v>218.60294117647058</v>
      </c>
      <c r="G569" t="s">
        <v>20</v>
      </c>
      <c r="H569">
        <v>244</v>
      </c>
      <c r="I569" s="11">
        <f t="shared" si="53"/>
        <v>60.922131147540981</v>
      </c>
      <c r="J569" t="s">
        <v>21</v>
      </c>
      <c r="K569" t="s">
        <v>22</v>
      </c>
      <c r="L569" s="9">
        <v>1404968400</v>
      </c>
      <c r="M569" s="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10">
        <f t="shared" si="48"/>
        <v>186.03314917127071</v>
      </c>
      <c r="G570" t="s">
        <v>20</v>
      </c>
      <c r="H570">
        <v>5180</v>
      </c>
      <c r="I570" s="11">
        <f t="shared" si="53"/>
        <v>26.0015444015444</v>
      </c>
      <c r="J570" t="s">
        <v>21</v>
      </c>
      <c r="K570" t="s">
        <v>22</v>
      </c>
      <c r="L570" s="9">
        <v>1279170000</v>
      </c>
      <c r="M570" s="9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10">
        <f t="shared" si="48"/>
        <v>237.33830845771143</v>
      </c>
      <c r="G571" t="s">
        <v>20</v>
      </c>
      <c r="H571">
        <v>589</v>
      </c>
      <c r="I571" s="11">
        <f t="shared" si="53"/>
        <v>80.993208828522924</v>
      </c>
      <c r="J571" t="s">
        <v>107</v>
      </c>
      <c r="K571" t="s">
        <v>108</v>
      </c>
      <c r="L571" s="9">
        <v>1294725600</v>
      </c>
      <c r="M571" s="9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10">
        <f t="shared" si="48"/>
        <v>305.65384615384613</v>
      </c>
      <c r="G572" t="s">
        <v>20</v>
      </c>
      <c r="H572">
        <v>2725</v>
      </c>
      <c r="I572" s="11">
        <f t="shared" si="53"/>
        <v>34.995963302752294</v>
      </c>
      <c r="J572" t="s">
        <v>21</v>
      </c>
      <c r="K572" t="s">
        <v>22</v>
      </c>
      <c r="L572" s="9">
        <v>1419055200</v>
      </c>
      <c r="M572" s="9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10">
        <f t="shared" si="48"/>
        <v>94.142857142857139</v>
      </c>
      <c r="G573" t="s">
        <v>14</v>
      </c>
      <c r="H573">
        <v>35</v>
      </c>
      <c r="I573" s="11">
        <f t="shared" si="53"/>
        <v>94.142857142857139</v>
      </c>
      <c r="J573" t="s">
        <v>107</v>
      </c>
      <c r="K573" t="s">
        <v>108</v>
      </c>
      <c r="L573" s="9">
        <v>1434690000</v>
      </c>
      <c r="M573" s="9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10">
        <f t="shared" si="48"/>
        <v>54.400000000000006</v>
      </c>
      <c r="G574" t="s">
        <v>74</v>
      </c>
      <c r="H574">
        <v>94</v>
      </c>
      <c r="I574" s="11">
        <f t="shared" si="53"/>
        <v>52.085106382978722</v>
      </c>
      <c r="J574" t="s">
        <v>21</v>
      </c>
      <c r="K574" t="s">
        <v>22</v>
      </c>
      <c r="L574" s="9">
        <v>1443416400</v>
      </c>
      <c r="M574" s="9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10">
        <f t="shared" si="48"/>
        <v>111.88059701492537</v>
      </c>
      <c r="G575" t="s">
        <v>20</v>
      </c>
      <c r="H575">
        <v>300</v>
      </c>
      <c r="I575" s="11">
        <f t="shared" si="53"/>
        <v>24.986666666666668</v>
      </c>
      <c r="J575" t="s">
        <v>21</v>
      </c>
      <c r="K575" t="s">
        <v>22</v>
      </c>
      <c r="L575" s="9">
        <v>1399006800</v>
      </c>
      <c r="M575" s="9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10">
        <f t="shared" si="48"/>
        <v>369.14814814814815</v>
      </c>
      <c r="G576" t="s">
        <v>20</v>
      </c>
      <c r="H576">
        <v>144</v>
      </c>
      <c r="I576" s="11">
        <f t="shared" si="53"/>
        <v>69.215277777777771</v>
      </c>
      <c r="J576" t="s">
        <v>21</v>
      </c>
      <c r="K576" t="s">
        <v>22</v>
      </c>
      <c r="L576" s="9">
        <v>1575698400</v>
      </c>
      <c r="M576" s="9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10">
        <f t="shared" si="48"/>
        <v>62.930372148859547</v>
      </c>
      <c r="G577" t="s">
        <v>14</v>
      </c>
      <c r="H577">
        <v>558</v>
      </c>
      <c r="I577" s="11">
        <f t="shared" si="53"/>
        <v>93.944444444444443</v>
      </c>
      <c r="J577" t="s">
        <v>21</v>
      </c>
      <c r="K577" t="s">
        <v>22</v>
      </c>
      <c r="L577" s="9">
        <v>1400562000</v>
      </c>
      <c r="M577" s="9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10">
        <f t="shared" ref="F578:F641" si="54">E578/D578*100</f>
        <v>64.927835051546396</v>
      </c>
      <c r="G578" t="s">
        <v>14</v>
      </c>
      <c r="H578">
        <v>64</v>
      </c>
      <c r="I578" s="11">
        <f t="shared" si="53"/>
        <v>98.40625</v>
      </c>
      <c r="J578" t="s">
        <v>21</v>
      </c>
      <c r="K578" t="s">
        <v>22</v>
      </c>
      <c r="L578" s="9">
        <v>1509512400</v>
      </c>
      <c r="M578" s="9">
        <v>1510984800</v>
      </c>
      <c r="N578" s="12">
        <f t="shared" ref="N578:N641" si="55">(((L578/60)/60)/24)+DATE(1970,1,1)</f>
        <v>43040.208333333328</v>
      </c>
      <c r="O578" s="12">
        <f t="shared" ref="O578:O641" si="5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7">_xlfn.TEXTBEFORE(R578,"/")</f>
        <v>theater</v>
      </c>
      <c r="T578" t="str">
        <f t="shared" ref="T578:T641" si="58">_xlfn.TEXTAFTER(R578,"/")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10">
        <f t="shared" si="54"/>
        <v>18.853658536585368</v>
      </c>
      <c r="G579" t="s">
        <v>74</v>
      </c>
      <c r="H579">
        <v>37</v>
      </c>
      <c r="I579" s="11">
        <f t="shared" ref="I579:I642" si="59">E579/H579</f>
        <v>41.783783783783782</v>
      </c>
      <c r="J579" t="s">
        <v>21</v>
      </c>
      <c r="K579" t="s">
        <v>22</v>
      </c>
      <c r="L579" s="9">
        <v>1299823200</v>
      </c>
      <c r="M579" s="9">
        <v>1302066000</v>
      </c>
      <c r="N579" s="12">
        <f t="shared" si="55"/>
        <v>40613.25</v>
      </c>
      <c r="O579" s="12">
        <f t="shared" si="56"/>
        <v>40639.208333333336</v>
      </c>
      <c r="P579" t="b">
        <v>0</v>
      </c>
      <c r="Q579" t="b">
        <v>0</v>
      </c>
      <c r="R579" t="s">
        <v>159</v>
      </c>
      <c r="S579" t="str">
        <f t="shared" si="57"/>
        <v>music</v>
      </c>
      <c r="T579" t="str">
        <f t="shared" si="58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10">
        <f t="shared" si="54"/>
        <v>16.754404145077721</v>
      </c>
      <c r="G580" t="s">
        <v>14</v>
      </c>
      <c r="H580">
        <v>245</v>
      </c>
      <c r="I580" s="11">
        <f t="shared" si="59"/>
        <v>65.991836734693877</v>
      </c>
      <c r="J580" t="s">
        <v>21</v>
      </c>
      <c r="K580" t="s">
        <v>22</v>
      </c>
      <c r="L580" s="9">
        <v>1322719200</v>
      </c>
      <c r="M580" s="9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10">
        <f t="shared" si="54"/>
        <v>101.11290322580646</v>
      </c>
      <c r="G581" t="s">
        <v>20</v>
      </c>
      <c r="H581">
        <v>87</v>
      </c>
      <c r="I581" s="11">
        <f t="shared" si="59"/>
        <v>72.05747126436782</v>
      </c>
      <c r="J581" t="s">
        <v>21</v>
      </c>
      <c r="K581" t="s">
        <v>22</v>
      </c>
      <c r="L581" s="9">
        <v>1312693200</v>
      </c>
      <c r="M581" s="9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10">
        <f t="shared" si="54"/>
        <v>341.5022831050228</v>
      </c>
      <c r="G582" t="s">
        <v>20</v>
      </c>
      <c r="H582">
        <v>3116</v>
      </c>
      <c r="I582" s="11">
        <f t="shared" si="59"/>
        <v>48.003209242618745</v>
      </c>
      <c r="J582" t="s">
        <v>21</v>
      </c>
      <c r="K582" t="s">
        <v>22</v>
      </c>
      <c r="L582" s="9">
        <v>1393394400</v>
      </c>
      <c r="M582" s="9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10">
        <f t="shared" si="54"/>
        <v>64.016666666666666</v>
      </c>
      <c r="G583" t="s">
        <v>14</v>
      </c>
      <c r="H583">
        <v>71</v>
      </c>
      <c r="I583" s="11">
        <f t="shared" si="59"/>
        <v>54.098591549295776</v>
      </c>
      <c r="J583" t="s">
        <v>21</v>
      </c>
      <c r="K583" t="s">
        <v>22</v>
      </c>
      <c r="L583" s="9">
        <v>1304053200</v>
      </c>
      <c r="M583" s="9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10">
        <f t="shared" si="54"/>
        <v>52.080459770114942</v>
      </c>
      <c r="G584" t="s">
        <v>14</v>
      </c>
      <c r="H584">
        <v>42</v>
      </c>
      <c r="I584" s="11">
        <f t="shared" si="59"/>
        <v>107.88095238095238</v>
      </c>
      <c r="J584" t="s">
        <v>21</v>
      </c>
      <c r="K584" t="s">
        <v>22</v>
      </c>
      <c r="L584" s="9">
        <v>1433912400</v>
      </c>
      <c r="M584" s="9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10">
        <f t="shared" si="54"/>
        <v>322.40211640211641</v>
      </c>
      <c r="G585" t="s">
        <v>20</v>
      </c>
      <c r="H585">
        <v>909</v>
      </c>
      <c r="I585" s="11">
        <f t="shared" si="59"/>
        <v>67.034103410341032</v>
      </c>
      <c r="J585" t="s">
        <v>21</v>
      </c>
      <c r="K585" t="s">
        <v>22</v>
      </c>
      <c r="L585" s="9">
        <v>1329717600</v>
      </c>
      <c r="M585" s="9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10">
        <f t="shared" si="54"/>
        <v>119.50810185185186</v>
      </c>
      <c r="G586" t="s">
        <v>20</v>
      </c>
      <c r="H586">
        <v>1613</v>
      </c>
      <c r="I586" s="11">
        <f t="shared" si="59"/>
        <v>64.01425914445133</v>
      </c>
      <c r="J586" t="s">
        <v>21</v>
      </c>
      <c r="K586" t="s">
        <v>22</v>
      </c>
      <c r="L586" s="9">
        <v>1335330000</v>
      </c>
      <c r="M586" s="9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10">
        <f t="shared" si="54"/>
        <v>146.79775280898878</v>
      </c>
      <c r="G587" t="s">
        <v>20</v>
      </c>
      <c r="H587">
        <v>136</v>
      </c>
      <c r="I587" s="11">
        <f t="shared" si="59"/>
        <v>96.066176470588232</v>
      </c>
      <c r="J587" t="s">
        <v>21</v>
      </c>
      <c r="K587" t="s">
        <v>22</v>
      </c>
      <c r="L587" s="9">
        <v>1268888400</v>
      </c>
      <c r="M587" s="9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10">
        <f t="shared" si="54"/>
        <v>950.57142857142856</v>
      </c>
      <c r="G588" t="s">
        <v>20</v>
      </c>
      <c r="H588">
        <v>130</v>
      </c>
      <c r="I588" s="11">
        <f t="shared" si="59"/>
        <v>51.184615384615384</v>
      </c>
      <c r="J588" t="s">
        <v>21</v>
      </c>
      <c r="K588" t="s">
        <v>22</v>
      </c>
      <c r="L588" s="9">
        <v>1289973600</v>
      </c>
      <c r="M588" s="9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10">
        <f t="shared" si="54"/>
        <v>72.893617021276597</v>
      </c>
      <c r="G589" t="s">
        <v>14</v>
      </c>
      <c r="H589">
        <v>156</v>
      </c>
      <c r="I589" s="11">
        <f t="shared" si="59"/>
        <v>43.92307692307692</v>
      </c>
      <c r="J589" t="s">
        <v>15</v>
      </c>
      <c r="K589" t="s">
        <v>16</v>
      </c>
      <c r="L589" s="9">
        <v>1547877600</v>
      </c>
      <c r="M589" s="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10">
        <f t="shared" si="54"/>
        <v>79.008248730964468</v>
      </c>
      <c r="G590" t="s">
        <v>14</v>
      </c>
      <c r="H590">
        <v>1368</v>
      </c>
      <c r="I590" s="11">
        <f t="shared" si="59"/>
        <v>91.021198830409361</v>
      </c>
      <c r="J590" t="s">
        <v>40</v>
      </c>
      <c r="K590" t="s">
        <v>41</v>
      </c>
      <c r="L590" s="9">
        <v>1269493200</v>
      </c>
      <c r="M590" s="9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10">
        <f t="shared" si="54"/>
        <v>64.721518987341781</v>
      </c>
      <c r="G591" t="s">
        <v>14</v>
      </c>
      <c r="H591">
        <v>102</v>
      </c>
      <c r="I591" s="11">
        <f t="shared" si="59"/>
        <v>50.127450980392155</v>
      </c>
      <c r="J591" t="s">
        <v>21</v>
      </c>
      <c r="K591" t="s">
        <v>22</v>
      </c>
      <c r="L591" s="9">
        <v>1436072400</v>
      </c>
      <c r="M591" s="9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10">
        <f t="shared" si="54"/>
        <v>82.028169014084511</v>
      </c>
      <c r="G592" t="s">
        <v>14</v>
      </c>
      <c r="H592">
        <v>86</v>
      </c>
      <c r="I592" s="11">
        <f t="shared" si="59"/>
        <v>67.720930232558146</v>
      </c>
      <c r="J592" t="s">
        <v>26</v>
      </c>
      <c r="K592" t="s">
        <v>27</v>
      </c>
      <c r="L592" s="9">
        <v>1419141600</v>
      </c>
      <c r="M592" s="9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10">
        <f t="shared" si="54"/>
        <v>1037.6666666666667</v>
      </c>
      <c r="G593" t="s">
        <v>20</v>
      </c>
      <c r="H593">
        <v>102</v>
      </c>
      <c r="I593" s="11">
        <f t="shared" si="59"/>
        <v>61.03921568627451</v>
      </c>
      <c r="J593" t="s">
        <v>21</v>
      </c>
      <c r="K593" t="s">
        <v>22</v>
      </c>
      <c r="L593" s="9">
        <v>1279083600</v>
      </c>
      <c r="M593" s="9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10">
        <f t="shared" si="54"/>
        <v>12.910076530612244</v>
      </c>
      <c r="G594" t="s">
        <v>14</v>
      </c>
      <c r="H594">
        <v>253</v>
      </c>
      <c r="I594" s="11">
        <f t="shared" si="59"/>
        <v>80.011857707509876</v>
      </c>
      <c r="J594" t="s">
        <v>21</v>
      </c>
      <c r="K594" t="s">
        <v>22</v>
      </c>
      <c r="L594" s="9">
        <v>1401426000</v>
      </c>
      <c r="M594" s="9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10">
        <f t="shared" si="54"/>
        <v>154.84210526315789</v>
      </c>
      <c r="G595" t="s">
        <v>20</v>
      </c>
      <c r="H595">
        <v>4006</v>
      </c>
      <c r="I595" s="11">
        <f t="shared" si="59"/>
        <v>47.001497753369947</v>
      </c>
      <c r="J595" t="s">
        <v>21</v>
      </c>
      <c r="K595" t="s">
        <v>22</v>
      </c>
      <c r="L595" s="9">
        <v>1395810000</v>
      </c>
      <c r="M595" s="9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10">
        <f t="shared" si="54"/>
        <v>7.0991735537190088</v>
      </c>
      <c r="G596" t="s">
        <v>14</v>
      </c>
      <c r="H596">
        <v>157</v>
      </c>
      <c r="I596" s="11">
        <f t="shared" si="59"/>
        <v>71.127388535031841</v>
      </c>
      <c r="J596" t="s">
        <v>21</v>
      </c>
      <c r="K596" t="s">
        <v>22</v>
      </c>
      <c r="L596" s="9">
        <v>1467003600</v>
      </c>
      <c r="M596" s="9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10">
        <f t="shared" si="54"/>
        <v>208.52773826458036</v>
      </c>
      <c r="G597" t="s">
        <v>20</v>
      </c>
      <c r="H597">
        <v>1629</v>
      </c>
      <c r="I597" s="11">
        <f t="shared" si="59"/>
        <v>89.99079189686924</v>
      </c>
      <c r="J597" t="s">
        <v>21</v>
      </c>
      <c r="K597" t="s">
        <v>22</v>
      </c>
      <c r="L597" s="9">
        <v>1268715600</v>
      </c>
      <c r="M597" s="9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10">
        <f t="shared" si="54"/>
        <v>99.683544303797461</v>
      </c>
      <c r="G598" t="s">
        <v>14</v>
      </c>
      <c r="H598">
        <v>183</v>
      </c>
      <c r="I598" s="11">
        <f t="shared" si="59"/>
        <v>43.032786885245905</v>
      </c>
      <c r="J598" t="s">
        <v>21</v>
      </c>
      <c r="K598" t="s">
        <v>22</v>
      </c>
      <c r="L598" s="9">
        <v>1457157600</v>
      </c>
      <c r="M598" s="9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10">
        <f t="shared" si="54"/>
        <v>201.59756097560978</v>
      </c>
      <c r="G599" t="s">
        <v>20</v>
      </c>
      <c r="H599">
        <v>2188</v>
      </c>
      <c r="I599" s="11">
        <f t="shared" si="59"/>
        <v>67.997714808043881</v>
      </c>
      <c r="J599" t="s">
        <v>21</v>
      </c>
      <c r="K599" t="s">
        <v>22</v>
      </c>
      <c r="L599" s="9">
        <v>1573970400</v>
      </c>
      <c r="M599" s="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10">
        <f t="shared" si="54"/>
        <v>162.09032258064516</v>
      </c>
      <c r="G600" t="s">
        <v>20</v>
      </c>
      <c r="H600">
        <v>2409</v>
      </c>
      <c r="I600" s="11">
        <f t="shared" si="59"/>
        <v>73.004566210045667</v>
      </c>
      <c r="J600" t="s">
        <v>107</v>
      </c>
      <c r="K600" t="s">
        <v>108</v>
      </c>
      <c r="L600" s="9">
        <v>1276578000</v>
      </c>
      <c r="M600" s="9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10">
        <f t="shared" si="54"/>
        <v>3.6436208125445471</v>
      </c>
      <c r="G601" t="s">
        <v>14</v>
      </c>
      <c r="H601">
        <v>82</v>
      </c>
      <c r="I601" s="11">
        <f t="shared" si="59"/>
        <v>62.341463414634148</v>
      </c>
      <c r="J601" t="s">
        <v>36</v>
      </c>
      <c r="K601" t="s">
        <v>37</v>
      </c>
      <c r="L601" s="9">
        <v>1423720800</v>
      </c>
      <c r="M601" s="9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10">
        <f t="shared" si="54"/>
        <v>5</v>
      </c>
      <c r="G602" t="s">
        <v>14</v>
      </c>
      <c r="H602">
        <v>1</v>
      </c>
      <c r="I602" s="11">
        <f t="shared" si="59"/>
        <v>5</v>
      </c>
      <c r="J602" t="s">
        <v>40</v>
      </c>
      <c r="K602" t="s">
        <v>41</v>
      </c>
      <c r="L602" s="9">
        <v>1375160400</v>
      </c>
      <c r="M602" s="9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10">
        <f t="shared" si="54"/>
        <v>206.63492063492063</v>
      </c>
      <c r="G603" t="s">
        <v>20</v>
      </c>
      <c r="H603">
        <v>194</v>
      </c>
      <c r="I603" s="11">
        <f t="shared" si="59"/>
        <v>67.103092783505161</v>
      </c>
      <c r="J603" t="s">
        <v>21</v>
      </c>
      <c r="K603" t="s">
        <v>22</v>
      </c>
      <c r="L603" s="9">
        <v>1401426000</v>
      </c>
      <c r="M603" s="9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10">
        <f t="shared" si="54"/>
        <v>128.23628691983123</v>
      </c>
      <c r="G604" t="s">
        <v>20</v>
      </c>
      <c r="H604">
        <v>1140</v>
      </c>
      <c r="I604" s="11">
        <f t="shared" si="59"/>
        <v>79.978947368421046</v>
      </c>
      <c r="J604" t="s">
        <v>21</v>
      </c>
      <c r="K604" t="s">
        <v>22</v>
      </c>
      <c r="L604" s="9">
        <v>1433480400</v>
      </c>
      <c r="M604" s="9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10">
        <f t="shared" si="54"/>
        <v>119.66037735849055</v>
      </c>
      <c r="G605" t="s">
        <v>20</v>
      </c>
      <c r="H605">
        <v>102</v>
      </c>
      <c r="I605" s="11">
        <f t="shared" si="59"/>
        <v>62.176470588235297</v>
      </c>
      <c r="J605" t="s">
        <v>21</v>
      </c>
      <c r="K605" t="s">
        <v>22</v>
      </c>
      <c r="L605" s="9">
        <v>1555563600</v>
      </c>
      <c r="M605" s="9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10">
        <f t="shared" si="54"/>
        <v>170.73055242390078</v>
      </c>
      <c r="G606" t="s">
        <v>20</v>
      </c>
      <c r="H606">
        <v>2857</v>
      </c>
      <c r="I606" s="11">
        <f t="shared" si="59"/>
        <v>53.005950297514879</v>
      </c>
      <c r="J606" t="s">
        <v>21</v>
      </c>
      <c r="K606" t="s">
        <v>22</v>
      </c>
      <c r="L606" s="9">
        <v>1295676000</v>
      </c>
      <c r="M606" s="9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10">
        <f t="shared" si="54"/>
        <v>187.21212121212122</v>
      </c>
      <c r="G607" t="s">
        <v>20</v>
      </c>
      <c r="H607">
        <v>107</v>
      </c>
      <c r="I607" s="11">
        <f t="shared" si="59"/>
        <v>57.738317757009348</v>
      </c>
      <c r="J607" t="s">
        <v>21</v>
      </c>
      <c r="K607" t="s">
        <v>22</v>
      </c>
      <c r="L607" s="9">
        <v>1443848400</v>
      </c>
      <c r="M607" s="9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10">
        <f t="shared" si="54"/>
        <v>188.38235294117646</v>
      </c>
      <c r="G608" t="s">
        <v>20</v>
      </c>
      <c r="H608">
        <v>160</v>
      </c>
      <c r="I608" s="11">
        <f t="shared" si="59"/>
        <v>40.03125</v>
      </c>
      <c r="J608" t="s">
        <v>40</v>
      </c>
      <c r="K608" t="s">
        <v>41</v>
      </c>
      <c r="L608" s="9">
        <v>1457330400</v>
      </c>
      <c r="M608" s="9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10">
        <f t="shared" si="54"/>
        <v>131.29869186046511</v>
      </c>
      <c r="G609" t="s">
        <v>20</v>
      </c>
      <c r="H609">
        <v>2230</v>
      </c>
      <c r="I609" s="11">
        <f t="shared" si="59"/>
        <v>81.016591928251117</v>
      </c>
      <c r="J609" t="s">
        <v>21</v>
      </c>
      <c r="K609" t="s">
        <v>22</v>
      </c>
      <c r="L609" s="9">
        <v>1395550800</v>
      </c>
      <c r="M609" s="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10">
        <f t="shared" si="54"/>
        <v>283.97435897435901</v>
      </c>
      <c r="G610" t="s">
        <v>20</v>
      </c>
      <c r="H610">
        <v>316</v>
      </c>
      <c r="I610" s="11">
        <f t="shared" si="59"/>
        <v>35.047468354430379</v>
      </c>
      <c r="J610" t="s">
        <v>21</v>
      </c>
      <c r="K610" t="s">
        <v>22</v>
      </c>
      <c r="L610" s="9">
        <v>1551852000</v>
      </c>
      <c r="M610" s="9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10">
        <f t="shared" si="54"/>
        <v>120.41999999999999</v>
      </c>
      <c r="G611" t="s">
        <v>20</v>
      </c>
      <c r="H611">
        <v>117</v>
      </c>
      <c r="I611" s="11">
        <f t="shared" si="59"/>
        <v>102.92307692307692</v>
      </c>
      <c r="J611" t="s">
        <v>21</v>
      </c>
      <c r="K611" t="s">
        <v>22</v>
      </c>
      <c r="L611" s="9">
        <v>1547618400</v>
      </c>
      <c r="M611" s="9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10">
        <f t="shared" si="54"/>
        <v>419.0560747663551</v>
      </c>
      <c r="G612" t="s">
        <v>20</v>
      </c>
      <c r="H612">
        <v>6406</v>
      </c>
      <c r="I612" s="11">
        <f t="shared" si="59"/>
        <v>27.998126756166094</v>
      </c>
      <c r="J612" t="s">
        <v>21</v>
      </c>
      <c r="K612" t="s">
        <v>22</v>
      </c>
      <c r="L612" s="9">
        <v>1355637600</v>
      </c>
      <c r="M612" s="9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10">
        <f t="shared" si="54"/>
        <v>13.853658536585368</v>
      </c>
      <c r="G613" t="s">
        <v>74</v>
      </c>
      <c r="H613">
        <v>15</v>
      </c>
      <c r="I613" s="11">
        <f t="shared" si="59"/>
        <v>75.733333333333334</v>
      </c>
      <c r="J613" t="s">
        <v>21</v>
      </c>
      <c r="K613" t="s">
        <v>22</v>
      </c>
      <c r="L613" s="9">
        <v>1374728400</v>
      </c>
      <c r="M613" s="9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10">
        <f t="shared" si="54"/>
        <v>139.43548387096774</v>
      </c>
      <c r="G614" t="s">
        <v>20</v>
      </c>
      <c r="H614">
        <v>192</v>
      </c>
      <c r="I614" s="11">
        <f t="shared" si="59"/>
        <v>45.026041666666664</v>
      </c>
      <c r="J614" t="s">
        <v>21</v>
      </c>
      <c r="K614" t="s">
        <v>22</v>
      </c>
      <c r="L614" s="9">
        <v>1287810000</v>
      </c>
      <c r="M614" s="9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10">
        <f t="shared" si="54"/>
        <v>174</v>
      </c>
      <c r="G615" t="s">
        <v>20</v>
      </c>
      <c r="H615">
        <v>26</v>
      </c>
      <c r="I615" s="11">
        <f t="shared" si="59"/>
        <v>73.615384615384613</v>
      </c>
      <c r="J615" t="s">
        <v>15</v>
      </c>
      <c r="K615" t="s">
        <v>16</v>
      </c>
      <c r="L615" s="9">
        <v>1503723600</v>
      </c>
      <c r="M615" s="9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10">
        <f t="shared" si="54"/>
        <v>155.49056603773585</v>
      </c>
      <c r="G616" t="s">
        <v>20</v>
      </c>
      <c r="H616">
        <v>723</v>
      </c>
      <c r="I616" s="11">
        <f t="shared" si="59"/>
        <v>56.991701244813278</v>
      </c>
      <c r="J616" t="s">
        <v>21</v>
      </c>
      <c r="K616" t="s">
        <v>22</v>
      </c>
      <c r="L616" s="9">
        <v>1484114400</v>
      </c>
      <c r="M616" s="9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10">
        <f t="shared" si="54"/>
        <v>170.44705882352943</v>
      </c>
      <c r="G617" t="s">
        <v>20</v>
      </c>
      <c r="H617">
        <v>170</v>
      </c>
      <c r="I617" s="11">
        <f t="shared" si="59"/>
        <v>85.223529411764702</v>
      </c>
      <c r="J617" t="s">
        <v>107</v>
      </c>
      <c r="K617" t="s">
        <v>108</v>
      </c>
      <c r="L617" s="9">
        <v>1461906000</v>
      </c>
      <c r="M617" s="9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10">
        <f t="shared" si="54"/>
        <v>189.515625</v>
      </c>
      <c r="G618" t="s">
        <v>20</v>
      </c>
      <c r="H618">
        <v>238</v>
      </c>
      <c r="I618" s="11">
        <f t="shared" si="59"/>
        <v>50.962184873949582</v>
      </c>
      <c r="J618" t="s">
        <v>40</v>
      </c>
      <c r="K618" t="s">
        <v>41</v>
      </c>
      <c r="L618" s="9">
        <v>1379653200</v>
      </c>
      <c r="M618" s="9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10">
        <f t="shared" si="54"/>
        <v>249.71428571428572</v>
      </c>
      <c r="G619" t="s">
        <v>20</v>
      </c>
      <c r="H619">
        <v>55</v>
      </c>
      <c r="I619" s="11">
        <f t="shared" si="59"/>
        <v>63.563636363636363</v>
      </c>
      <c r="J619" t="s">
        <v>21</v>
      </c>
      <c r="K619" t="s">
        <v>22</v>
      </c>
      <c r="L619" s="9">
        <v>1401858000</v>
      </c>
      <c r="M619" s="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10">
        <f t="shared" si="54"/>
        <v>48.860523665659613</v>
      </c>
      <c r="G620" t="s">
        <v>14</v>
      </c>
      <c r="H620">
        <v>1198</v>
      </c>
      <c r="I620" s="11">
        <f t="shared" si="59"/>
        <v>80.999165275459092</v>
      </c>
      <c r="J620" t="s">
        <v>21</v>
      </c>
      <c r="K620" t="s">
        <v>22</v>
      </c>
      <c r="L620" s="9">
        <v>1367470800</v>
      </c>
      <c r="M620" s="9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10">
        <f t="shared" si="54"/>
        <v>28.461970393057683</v>
      </c>
      <c r="G621" t="s">
        <v>14</v>
      </c>
      <c r="H621">
        <v>648</v>
      </c>
      <c r="I621" s="11">
        <f t="shared" si="59"/>
        <v>86.044753086419746</v>
      </c>
      <c r="J621" t="s">
        <v>21</v>
      </c>
      <c r="K621" t="s">
        <v>22</v>
      </c>
      <c r="L621" s="9">
        <v>1304658000</v>
      </c>
      <c r="M621" s="9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10">
        <f t="shared" si="54"/>
        <v>268.02325581395348</v>
      </c>
      <c r="G622" t="s">
        <v>20</v>
      </c>
      <c r="H622">
        <v>128</v>
      </c>
      <c r="I622" s="11">
        <f t="shared" si="59"/>
        <v>90.0390625</v>
      </c>
      <c r="J622" t="s">
        <v>26</v>
      </c>
      <c r="K622" t="s">
        <v>27</v>
      </c>
      <c r="L622" s="9">
        <v>1467954000</v>
      </c>
      <c r="M622" s="9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10">
        <f t="shared" si="54"/>
        <v>619.80078125</v>
      </c>
      <c r="G623" t="s">
        <v>20</v>
      </c>
      <c r="H623">
        <v>2144</v>
      </c>
      <c r="I623" s="11">
        <f t="shared" si="59"/>
        <v>74.006063432835816</v>
      </c>
      <c r="J623" t="s">
        <v>21</v>
      </c>
      <c r="K623" t="s">
        <v>22</v>
      </c>
      <c r="L623" s="9">
        <v>1473742800</v>
      </c>
      <c r="M623" s="9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10">
        <f t="shared" si="54"/>
        <v>3.1301587301587301</v>
      </c>
      <c r="G624" t="s">
        <v>14</v>
      </c>
      <c r="H624">
        <v>64</v>
      </c>
      <c r="I624" s="11">
        <f t="shared" si="59"/>
        <v>92.4375</v>
      </c>
      <c r="J624" t="s">
        <v>21</v>
      </c>
      <c r="K624" t="s">
        <v>22</v>
      </c>
      <c r="L624" s="9">
        <v>1523768400</v>
      </c>
      <c r="M624" s="9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10">
        <f t="shared" si="54"/>
        <v>159.92152704135739</v>
      </c>
      <c r="G625" t="s">
        <v>20</v>
      </c>
      <c r="H625">
        <v>2693</v>
      </c>
      <c r="I625" s="11">
        <f t="shared" si="59"/>
        <v>55.999257333828446</v>
      </c>
      <c r="J625" t="s">
        <v>40</v>
      </c>
      <c r="K625" t="s">
        <v>41</v>
      </c>
      <c r="L625" s="9">
        <v>1437022800</v>
      </c>
      <c r="M625" s="9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10">
        <f t="shared" si="54"/>
        <v>279.39215686274508</v>
      </c>
      <c r="G626" t="s">
        <v>20</v>
      </c>
      <c r="H626">
        <v>432</v>
      </c>
      <c r="I626" s="11">
        <f t="shared" si="59"/>
        <v>32.983796296296298</v>
      </c>
      <c r="J626" t="s">
        <v>21</v>
      </c>
      <c r="K626" t="s">
        <v>22</v>
      </c>
      <c r="L626" s="9">
        <v>1422165600</v>
      </c>
      <c r="M626" s="9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10">
        <f t="shared" si="54"/>
        <v>77.373333333333335</v>
      </c>
      <c r="G627" t="s">
        <v>14</v>
      </c>
      <c r="H627">
        <v>62</v>
      </c>
      <c r="I627" s="11">
        <f t="shared" si="59"/>
        <v>93.596774193548384</v>
      </c>
      <c r="J627" t="s">
        <v>21</v>
      </c>
      <c r="K627" t="s">
        <v>22</v>
      </c>
      <c r="L627" s="9">
        <v>1580104800</v>
      </c>
      <c r="M627" s="9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10">
        <f t="shared" si="54"/>
        <v>206.32812500000003</v>
      </c>
      <c r="G628" t="s">
        <v>20</v>
      </c>
      <c r="H628">
        <v>189</v>
      </c>
      <c r="I628" s="11">
        <f t="shared" si="59"/>
        <v>69.867724867724874</v>
      </c>
      <c r="J628" t="s">
        <v>21</v>
      </c>
      <c r="K628" t="s">
        <v>22</v>
      </c>
      <c r="L628" s="9">
        <v>1285650000</v>
      </c>
      <c r="M628" s="9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10">
        <f t="shared" si="54"/>
        <v>694.25</v>
      </c>
      <c r="G629" t="s">
        <v>20</v>
      </c>
      <c r="H629">
        <v>154</v>
      </c>
      <c r="I629" s="11">
        <f t="shared" si="59"/>
        <v>72.129870129870127</v>
      </c>
      <c r="J629" t="s">
        <v>40</v>
      </c>
      <c r="K629" t="s">
        <v>41</v>
      </c>
      <c r="L629" s="9">
        <v>1276664400</v>
      </c>
      <c r="M629" s="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10">
        <f t="shared" si="54"/>
        <v>151.78947368421052</v>
      </c>
      <c r="G630" t="s">
        <v>20</v>
      </c>
      <c r="H630">
        <v>96</v>
      </c>
      <c r="I630" s="11">
        <f t="shared" si="59"/>
        <v>30.041666666666668</v>
      </c>
      <c r="J630" t="s">
        <v>21</v>
      </c>
      <c r="K630" t="s">
        <v>22</v>
      </c>
      <c r="L630" s="9">
        <v>1286168400</v>
      </c>
      <c r="M630" s="9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10">
        <f t="shared" si="54"/>
        <v>64.58207217694995</v>
      </c>
      <c r="G631" t="s">
        <v>14</v>
      </c>
      <c r="H631">
        <v>750</v>
      </c>
      <c r="I631" s="11">
        <f t="shared" si="59"/>
        <v>73.968000000000004</v>
      </c>
      <c r="J631" t="s">
        <v>21</v>
      </c>
      <c r="K631" t="s">
        <v>22</v>
      </c>
      <c r="L631" s="9">
        <v>1467781200</v>
      </c>
      <c r="M631" s="9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10">
        <f t="shared" si="54"/>
        <v>62.873684210526314</v>
      </c>
      <c r="G632" t="s">
        <v>74</v>
      </c>
      <c r="H632">
        <v>87</v>
      </c>
      <c r="I632" s="11">
        <f t="shared" si="59"/>
        <v>68.65517241379311</v>
      </c>
      <c r="J632" t="s">
        <v>21</v>
      </c>
      <c r="K632" t="s">
        <v>22</v>
      </c>
      <c r="L632" s="9">
        <v>1556686800</v>
      </c>
      <c r="M632" s="9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10">
        <f t="shared" si="54"/>
        <v>310.39864864864865</v>
      </c>
      <c r="G633" t="s">
        <v>20</v>
      </c>
      <c r="H633">
        <v>3063</v>
      </c>
      <c r="I633" s="11">
        <f t="shared" si="59"/>
        <v>59.992164544564154</v>
      </c>
      <c r="J633" t="s">
        <v>21</v>
      </c>
      <c r="K633" t="s">
        <v>22</v>
      </c>
      <c r="L633" s="9">
        <v>1553576400</v>
      </c>
      <c r="M633" s="9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10">
        <f t="shared" si="54"/>
        <v>42.859916782246884</v>
      </c>
      <c r="G634" t="s">
        <v>47</v>
      </c>
      <c r="H634">
        <v>278</v>
      </c>
      <c r="I634" s="11">
        <f t="shared" si="59"/>
        <v>111.15827338129496</v>
      </c>
      <c r="J634" t="s">
        <v>21</v>
      </c>
      <c r="K634" t="s">
        <v>22</v>
      </c>
      <c r="L634" s="9">
        <v>1414904400</v>
      </c>
      <c r="M634" s="9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10">
        <f t="shared" si="54"/>
        <v>83.119402985074629</v>
      </c>
      <c r="G635" t="s">
        <v>14</v>
      </c>
      <c r="H635">
        <v>105</v>
      </c>
      <c r="I635" s="11">
        <f t="shared" si="59"/>
        <v>53.038095238095238</v>
      </c>
      <c r="J635" t="s">
        <v>21</v>
      </c>
      <c r="K635" t="s">
        <v>22</v>
      </c>
      <c r="L635" s="9">
        <v>1446876000</v>
      </c>
      <c r="M635" s="9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10">
        <f t="shared" si="54"/>
        <v>78.531302876480552</v>
      </c>
      <c r="G636" t="s">
        <v>74</v>
      </c>
      <c r="H636">
        <v>1658</v>
      </c>
      <c r="I636" s="11">
        <f t="shared" si="59"/>
        <v>55.985524728588658</v>
      </c>
      <c r="J636" t="s">
        <v>21</v>
      </c>
      <c r="K636" t="s">
        <v>22</v>
      </c>
      <c r="L636" s="9">
        <v>1490418000</v>
      </c>
      <c r="M636" s="9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10">
        <f t="shared" si="54"/>
        <v>114.09352517985612</v>
      </c>
      <c r="G637" t="s">
        <v>20</v>
      </c>
      <c r="H637">
        <v>2266</v>
      </c>
      <c r="I637" s="11">
        <f t="shared" si="59"/>
        <v>69.986760812003524</v>
      </c>
      <c r="J637" t="s">
        <v>21</v>
      </c>
      <c r="K637" t="s">
        <v>22</v>
      </c>
      <c r="L637" s="9">
        <v>1360389600</v>
      </c>
      <c r="M637" s="9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10">
        <f t="shared" si="54"/>
        <v>64.537683358624179</v>
      </c>
      <c r="G638" t="s">
        <v>14</v>
      </c>
      <c r="H638">
        <v>2604</v>
      </c>
      <c r="I638" s="11">
        <f t="shared" si="59"/>
        <v>48.998079877112133</v>
      </c>
      <c r="J638" t="s">
        <v>36</v>
      </c>
      <c r="K638" t="s">
        <v>37</v>
      </c>
      <c r="L638" s="9">
        <v>1326866400</v>
      </c>
      <c r="M638" s="9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10">
        <f t="shared" si="54"/>
        <v>79.411764705882348</v>
      </c>
      <c r="G639" t="s">
        <v>14</v>
      </c>
      <c r="H639">
        <v>65</v>
      </c>
      <c r="I639" s="11">
        <f t="shared" si="59"/>
        <v>103.84615384615384</v>
      </c>
      <c r="J639" t="s">
        <v>21</v>
      </c>
      <c r="K639" t="s">
        <v>22</v>
      </c>
      <c r="L639" s="9">
        <v>1479103200</v>
      </c>
      <c r="M639" s="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10">
        <f t="shared" si="54"/>
        <v>11.419117647058824</v>
      </c>
      <c r="G640" t="s">
        <v>14</v>
      </c>
      <c r="H640">
        <v>94</v>
      </c>
      <c r="I640" s="11">
        <f t="shared" si="59"/>
        <v>99.127659574468083</v>
      </c>
      <c r="J640" t="s">
        <v>21</v>
      </c>
      <c r="K640" t="s">
        <v>22</v>
      </c>
      <c r="L640" s="9">
        <v>1280206800</v>
      </c>
      <c r="M640" s="9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10">
        <f t="shared" si="54"/>
        <v>56.186046511627907</v>
      </c>
      <c r="G641" t="s">
        <v>47</v>
      </c>
      <c r="H641">
        <v>45</v>
      </c>
      <c r="I641" s="11">
        <f t="shared" si="59"/>
        <v>107.37777777777778</v>
      </c>
      <c r="J641" t="s">
        <v>21</v>
      </c>
      <c r="K641" t="s">
        <v>22</v>
      </c>
      <c r="L641" s="9">
        <v>1532754000</v>
      </c>
      <c r="M641" s="9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10">
        <f t="shared" ref="F642:F705" si="60">E642/D642*100</f>
        <v>16.501669449081803</v>
      </c>
      <c r="G642" t="s">
        <v>14</v>
      </c>
      <c r="H642">
        <v>257</v>
      </c>
      <c r="I642" s="11">
        <f t="shared" si="59"/>
        <v>76.922178988326849</v>
      </c>
      <c r="J642" t="s">
        <v>21</v>
      </c>
      <c r="K642" t="s">
        <v>22</v>
      </c>
      <c r="L642" s="9">
        <v>1453096800</v>
      </c>
      <c r="M642" s="9">
        <v>1453356000</v>
      </c>
      <c r="N642" s="12">
        <f t="shared" ref="N642:N705" si="61">(((L642/60)/60)/24)+DATE(1970,1,1)</f>
        <v>42387.25</v>
      </c>
      <c r="O642" s="12">
        <f t="shared" ref="O642:O705" si="62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3">_xlfn.TEXTBEFORE(R642,"/")</f>
        <v>theater</v>
      </c>
      <c r="T642" t="str">
        <f t="shared" ref="T642:T705" si="64">_xlfn.TEXTAFTER(R642,"/")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10">
        <f t="shared" si="60"/>
        <v>119.96808510638297</v>
      </c>
      <c r="G643" t="s">
        <v>20</v>
      </c>
      <c r="H643">
        <v>194</v>
      </c>
      <c r="I643" s="11">
        <f t="shared" ref="I643:I706" si="65">E643/H643</f>
        <v>58.128865979381445</v>
      </c>
      <c r="J643" t="s">
        <v>98</v>
      </c>
      <c r="K643" t="s">
        <v>99</v>
      </c>
      <c r="L643" s="9">
        <v>1487570400</v>
      </c>
      <c r="M643" s="9">
        <v>1489986000</v>
      </c>
      <c r="N643" s="12">
        <f t="shared" si="61"/>
        <v>42786.25</v>
      </c>
      <c r="O643" s="12">
        <f t="shared" si="62"/>
        <v>42814.208333333328</v>
      </c>
      <c r="P643" t="b">
        <v>0</v>
      </c>
      <c r="Q643" t="b">
        <v>0</v>
      </c>
      <c r="R643" t="s">
        <v>33</v>
      </c>
      <c r="S643" t="str">
        <f t="shared" si="63"/>
        <v>theater</v>
      </c>
      <c r="T643" t="str">
        <f t="shared" si="64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10">
        <f t="shared" si="60"/>
        <v>145.45652173913044</v>
      </c>
      <c r="G644" t="s">
        <v>20</v>
      </c>
      <c r="H644">
        <v>129</v>
      </c>
      <c r="I644" s="11">
        <f t="shared" si="65"/>
        <v>103.73643410852713</v>
      </c>
      <c r="J644" t="s">
        <v>15</v>
      </c>
      <c r="K644" t="s">
        <v>16</v>
      </c>
      <c r="L644" s="9">
        <v>1545026400</v>
      </c>
      <c r="M644" s="9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10">
        <f t="shared" si="60"/>
        <v>221.38255033557047</v>
      </c>
      <c r="G645" t="s">
        <v>20</v>
      </c>
      <c r="H645">
        <v>375</v>
      </c>
      <c r="I645" s="11">
        <f t="shared" si="65"/>
        <v>87.962666666666664</v>
      </c>
      <c r="J645" t="s">
        <v>21</v>
      </c>
      <c r="K645" t="s">
        <v>22</v>
      </c>
      <c r="L645" s="9">
        <v>1488348000</v>
      </c>
      <c r="M645" s="9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10">
        <f t="shared" si="60"/>
        <v>48.396694214876035</v>
      </c>
      <c r="G646" t="s">
        <v>14</v>
      </c>
      <c r="H646">
        <v>2928</v>
      </c>
      <c r="I646" s="11">
        <f t="shared" si="65"/>
        <v>28</v>
      </c>
      <c r="J646" t="s">
        <v>15</v>
      </c>
      <c r="K646" t="s">
        <v>16</v>
      </c>
      <c r="L646" s="9">
        <v>1545112800</v>
      </c>
      <c r="M646" s="9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10">
        <f t="shared" si="60"/>
        <v>92.911504424778755</v>
      </c>
      <c r="G647" t="s">
        <v>14</v>
      </c>
      <c r="H647">
        <v>4697</v>
      </c>
      <c r="I647" s="11">
        <f t="shared" si="65"/>
        <v>37.999361294443261</v>
      </c>
      <c r="J647" t="s">
        <v>21</v>
      </c>
      <c r="K647" t="s">
        <v>22</v>
      </c>
      <c r="L647" s="9">
        <v>1537938000</v>
      </c>
      <c r="M647" s="9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10">
        <f t="shared" si="60"/>
        <v>88.599797365754824</v>
      </c>
      <c r="G648" t="s">
        <v>14</v>
      </c>
      <c r="H648">
        <v>2915</v>
      </c>
      <c r="I648" s="11">
        <f t="shared" si="65"/>
        <v>29.999313893653515</v>
      </c>
      <c r="J648" t="s">
        <v>21</v>
      </c>
      <c r="K648" t="s">
        <v>22</v>
      </c>
      <c r="L648" s="9">
        <v>1363150800</v>
      </c>
      <c r="M648" s="9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10">
        <f t="shared" si="60"/>
        <v>41.4</v>
      </c>
      <c r="G649" t="s">
        <v>14</v>
      </c>
      <c r="H649">
        <v>18</v>
      </c>
      <c r="I649" s="11">
        <f t="shared" si="65"/>
        <v>103.5</v>
      </c>
      <c r="J649" t="s">
        <v>21</v>
      </c>
      <c r="K649" t="s">
        <v>22</v>
      </c>
      <c r="L649" s="9">
        <v>1523250000</v>
      </c>
      <c r="M649" s="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10">
        <f t="shared" si="60"/>
        <v>63.056795131845846</v>
      </c>
      <c r="G650" t="s">
        <v>74</v>
      </c>
      <c r="H650">
        <v>723</v>
      </c>
      <c r="I650" s="11">
        <f t="shared" si="65"/>
        <v>85.994467496542185</v>
      </c>
      <c r="J650" t="s">
        <v>21</v>
      </c>
      <c r="K650" t="s">
        <v>22</v>
      </c>
      <c r="L650" s="9">
        <v>1499317200</v>
      </c>
      <c r="M650" s="9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10">
        <f t="shared" si="60"/>
        <v>48.482333607230892</v>
      </c>
      <c r="G651" t="s">
        <v>14</v>
      </c>
      <c r="H651">
        <v>602</v>
      </c>
      <c r="I651" s="11">
        <f t="shared" si="65"/>
        <v>98.011627906976742</v>
      </c>
      <c r="J651" t="s">
        <v>98</v>
      </c>
      <c r="K651" t="s">
        <v>99</v>
      </c>
      <c r="L651" s="9">
        <v>1287550800</v>
      </c>
      <c r="M651" s="9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10">
        <f t="shared" si="60"/>
        <v>2</v>
      </c>
      <c r="G652" t="s">
        <v>14</v>
      </c>
      <c r="H652">
        <v>1</v>
      </c>
      <c r="I652" s="11">
        <f t="shared" si="65"/>
        <v>2</v>
      </c>
      <c r="J652" t="s">
        <v>21</v>
      </c>
      <c r="K652" t="s">
        <v>22</v>
      </c>
      <c r="L652" s="9">
        <v>1404795600</v>
      </c>
      <c r="M652" s="9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10">
        <f t="shared" si="60"/>
        <v>88.47941026944585</v>
      </c>
      <c r="G653" t="s">
        <v>14</v>
      </c>
      <c r="H653">
        <v>3868</v>
      </c>
      <c r="I653" s="11">
        <f t="shared" si="65"/>
        <v>44.994570837642193</v>
      </c>
      <c r="J653" t="s">
        <v>107</v>
      </c>
      <c r="K653" t="s">
        <v>108</v>
      </c>
      <c r="L653" s="9">
        <v>1393048800</v>
      </c>
      <c r="M653" s="9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10">
        <f t="shared" si="60"/>
        <v>126.84</v>
      </c>
      <c r="G654" t="s">
        <v>20</v>
      </c>
      <c r="H654">
        <v>409</v>
      </c>
      <c r="I654" s="11">
        <f t="shared" si="65"/>
        <v>31.012224938875306</v>
      </c>
      <c r="J654" t="s">
        <v>21</v>
      </c>
      <c r="K654" t="s">
        <v>22</v>
      </c>
      <c r="L654" s="9">
        <v>1470373200</v>
      </c>
      <c r="M654" s="9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10">
        <f t="shared" si="60"/>
        <v>2338.833333333333</v>
      </c>
      <c r="G655" t="s">
        <v>20</v>
      </c>
      <c r="H655">
        <v>234</v>
      </c>
      <c r="I655" s="11">
        <f t="shared" si="65"/>
        <v>59.970085470085472</v>
      </c>
      <c r="J655" t="s">
        <v>21</v>
      </c>
      <c r="K655" t="s">
        <v>22</v>
      </c>
      <c r="L655" s="9">
        <v>1460091600</v>
      </c>
      <c r="M655" s="9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10">
        <f t="shared" si="60"/>
        <v>508.38857142857148</v>
      </c>
      <c r="G656" t="s">
        <v>20</v>
      </c>
      <c r="H656">
        <v>3016</v>
      </c>
      <c r="I656" s="11">
        <f t="shared" si="65"/>
        <v>58.9973474801061</v>
      </c>
      <c r="J656" t="s">
        <v>21</v>
      </c>
      <c r="K656" t="s">
        <v>22</v>
      </c>
      <c r="L656" s="9">
        <v>1440392400</v>
      </c>
      <c r="M656" s="9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10">
        <f t="shared" si="60"/>
        <v>191.47826086956522</v>
      </c>
      <c r="G657" t="s">
        <v>20</v>
      </c>
      <c r="H657">
        <v>264</v>
      </c>
      <c r="I657" s="11">
        <f t="shared" si="65"/>
        <v>50.045454545454547</v>
      </c>
      <c r="J657" t="s">
        <v>21</v>
      </c>
      <c r="K657" t="s">
        <v>22</v>
      </c>
      <c r="L657" s="9">
        <v>1488434400</v>
      </c>
      <c r="M657" s="9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10">
        <f t="shared" si="60"/>
        <v>42.127533783783782</v>
      </c>
      <c r="G658" t="s">
        <v>14</v>
      </c>
      <c r="H658">
        <v>504</v>
      </c>
      <c r="I658" s="11">
        <f t="shared" si="65"/>
        <v>98.966269841269835</v>
      </c>
      <c r="J658" t="s">
        <v>26</v>
      </c>
      <c r="K658" t="s">
        <v>27</v>
      </c>
      <c r="L658" s="9">
        <v>1514440800</v>
      </c>
      <c r="M658" s="9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10">
        <f t="shared" si="60"/>
        <v>8.24</v>
      </c>
      <c r="G659" t="s">
        <v>14</v>
      </c>
      <c r="H659">
        <v>14</v>
      </c>
      <c r="I659" s="11">
        <f t="shared" si="65"/>
        <v>58.857142857142854</v>
      </c>
      <c r="J659" t="s">
        <v>21</v>
      </c>
      <c r="K659" t="s">
        <v>22</v>
      </c>
      <c r="L659" s="9">
        <v>1514354400</v>
      </c>
      <c r="M659" s="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10">
        <f t="shared" si="60"/>
        <v>60.064638783269963</v>
      </c>
      <c r="G660" t="s">
        <v>74</v>
      </c>
      <c r="H660">
        <v>390</v>
      </c>
      <c r="I660" s="11">
        <f t="shared" si="65"/>
        <v>81.010256410256417</v>
      </c>
      <c r="J660" t="s">
        <v>21</v>
      </c>
      <c r="K660" t="s">
        <v>22</v>
      </c>
      <c r="L660" s="9">
        <v>1440910800</v>
      </c>
      <c r="M660" s="9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10">
        <f t="shared" si="60"/>
        <v>47.232808616404313</v>
      </c>
      <c r="G661" t="s">
        <v>14</v>
      </c>
      <c r="H661">
        <v>750</v>
      </c>
      <c r="I661" s="11">
        <f t="shared" si="65"/>
        <v>76.013333333333335</v>
      </c>
      <c r="J661" t="s">
        <v>40</v>
      </c>
      <c r="K661" t="s">
        <v>41</v>
      </c>
      <c r="L661" s="9">
        <v>1296108000</v>
      </c>
      <c r="M661" s="9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10">
        <f t="shared" si="60"/>
        <v>81.736263736263737</v>
      </c>
      <c r="G662" t="s">
        <v>14</v>
      </c>
      <c r="H662">
        <v>77</v>
      </c>
      <c r="I662" s="11">
        <f t="shared" si="65"/>
        <v>96.597402597402592</v>
      </c>
      <c r="J662" t="s">
        <v>21</v>
      </c>
      <c r="K662" t="s">
        <v>22</v>
      </c>
      <c r="L662" s="9">
        <v>1440133200</v>
      </c>
      <c r="M662" s="9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10">
        <f t="shared" si="60"/>
        <v>54.187265917603</v>
      </c>
      <c r="G663" t="s">
        <v>14</v>
      </c>
      <c r="H663">
        <v>752</v>
      </c>
      <c r="I663" s="11">
        <f t="shared" si="65"/>
        <v>76.957446808510639</v>
      </c>
      <c r="J663" t="s">
        <v>36</v>
      </c>
      <c r="K663" t="s">
        <v>37</v>
      </c>
      <c r="L663" s="9">
        <v>1332910800</v>
      </c>
      <c r="M663" s="9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10">
        <f t="shared" si="60"/>
        <v>97.868131868131869</v>
      </c>
      <c r="G664" t="s">
        <v>14</v>
      </c>
      <c r="H664">
        <v>131</v>
      </c>
      <c r="I664" s="11">
        <f t="shared" si="65"/>
        <v>67.984732824427482</v>
      </c>
      <c r="J664" t="s">
        <v>21</v>
      </c>
      <c r="K664" t="s">
        <v>22</v>
      </c>
      <c r="L664" s="9">
        <v>1544335200</v>
      </c>
      <c r="M664" s="9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10">
        <f t="shared" si="60"/>
        <v>77.239999999999995</v>
      </c>
      <c r="G665" t="s">
        <v>14</v>
      </c>
      <c r="H665">
        <v>87</v>
      </c>
      <c r="I665" s="11">
        <f t="shared" si="65"/>
        <v>88.781609195402297</v>
      </c>
      <c r="J665" t="s">
        <v>21</v>
      </c>
      <c r="K665" t="s">
        <v>22</v>
      </c>
      <c r="L665" s="9">
        <v>1286427600</v>
      </c>
      <c r="M665" s="9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10">
        <f t="shared" si="60"/>
        <v>33.464735516372798</v>
      </c>
      <c r="G666" t="s">
        <v>14</v>
      </c>
      <c r="H666">
        <v>1063</v>
      </c>
      <c r="I666" s="11">
        <f t="shared" si="65"/>
        <v>24.99623706491063</v>
      </c>
      <c r="J666" t="s">
        <v>21</v>
      </c>
      <c r="K666" t="s">
        <v>22</v>
      </c>
      <c r="L666" s="9">
        <v>1329717600</v>
      </c>
      <c r="M666" s="9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10">
        <f t="shared" si="60"/>
        <v>239.58823529411765</v>
      </c>
      <c r="G667" t="s">
        <v>20</v>
      </c>
      <c r="H667">
        <v>272</v>
      </c>
      <c r="I667" s="11">
        <f t="shared" si="65"/>
        <v>44.922794117647058</v>
      </c>
      <c r="J667" t="s">
        <v>21</v>
      </c>
      <c r="K667" t="s">
        <v>22</v>
      </c>
      <c r="L667" s="9">
        <v>1310187600</v>
      </c>
      <c r="M667" s="9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10">
        <f t="shared" si="60"/>
        <v>64.032258064516128</v>
      </c>
      <c r="G668" t="s">
        <v>74</v>
      </c>
      <c r="H668">
        <v>25</v>
      </c>
      <c r="I668" s="11">
        <f t="shared" si="65"/>
        <v>79.400000000000006</v>
      </c>
      <c r="J668" t="s">
        <v>21</v>
      </c>
      <c r="K668" t="s">
        <v>22</v>
      </c>
      <c r="L668" s="9">
        <v>1377838800</v>
      </c>
      <c r="M668" s="9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10">
        <f t="shared" si="60"/>
        <v>176.15942028985506</v>
      </c>
      <c r="G669" t="s">
        <v>20</v>
      </c>
      <c r="H669">
        <v>419</v>
      </c>
      <c r="I669" s="11">
        <f t="shared" si="65"/>
        <v>29.009546539379475</v>
      </c>
      <c r="J669" t="s">
        <v>21</v>
      </c>
      <c r="K669" t="s">
        <v>22</v>
      </c>
      <c r="L669" s="9">
        <v>1410325200</v>
      </c>
      <c r="M669" s="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10">
        <f t="shared" si="60"/>
        <v>20.33818181818182</v>
      </c>
      <c r="G670" t="s">
        <v>14</v>
      </c>
      <c r="H670">
        <v>76</v>
      </c>
      <c r="I670" s="11">
        <f t="shared" si="65"/>
        <v>73.59210526315789</v>
      </c>
      <c r="J670" t="s">
        <v>21</v>
      </c>
      <c r="K670" t="s">
        <v>22</v>
      </c>
      <c r="L670" s="9">
        <v>1343797200</v>
      </c>
      <c r="M670" s="9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10">
        <f t="shared" si="60"/>
        <v>358.64754098360658</v>
      </c>
      <c r="G671" t="s">
        <v>20</v>
      </c>
      <c r="H671">
        <v>1621</v>
      </c>
      <c r="I671" s="11">
        <f t="shared" si="65"/>
        <v>107.97038864898211</v>
      </c>
      <c r="J671" t="s">
        <v>107</v>
      </c>
      <c r="K671" t="s">
        <v>108</v>
      </c>
      <c r="L671" s="9">
        <v>1498453200</v>
      </c>
      <c r="M671" s="9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10">
        <f t="shared" si="60"/>
        <v>468.85802469135803</v>
      </c>
      <c r="G672" t="s">
        <v>20</v>
      </c>
      <c r="H672">
        <v>1101</v>
      </c>
      <c r="I672" s="11">
        <f t="shared" si="65"/>
        <v>68.987284287011803</v>
      </c>
      <c r="J672" t="s">
        <v>21</v>
      </c>
      <c r="K672" t="s">
        <v>22</v>
      </c>
      <c r="L672" s="9">
        <v>1456380000</v>
      </c>
      <c r="M672" s="9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10">
        <f t="shared" si="60"/>
        <v>122.05635245901641</v>
      </c>
      <c r="G673" t="s">
        <v>20</v>
      </c>
      <c r="H673">
        <v>1073</v>
      </c>
      <c r="I673" s="11">
        <f t="shared" si="65"/>
        <v>111.02236719478098</v>
      </c>
      <c r="J673" t="s">
        <v>21</v>
      </c>
      <c r="K673" t="s">
        <v>22</v>
      </c>
      <c r="L673" s="9">
        <v>1280552400</v>
      </c>
      <c r="M673" s="9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10">
        <f t="shared" si="60"/>
        <v>55.931783729156137</v>
      </c>
      <c r="G674" t="s">
        <v>14</v>
      </c>
      <c r="H674">
        <v>4428</v>
      </c>
      <c r="I674" s="11">
        <f t="shared" si="65"/>
        <v>24.997515808491418</v>
      </c>
      <c r="J674" t="s">
        <v>26</v>
      </c>
      <c r="K674" t="s">
        <v>27</v>
      </c>
      <c r="L674" s="9">
        <v>1521608400</v>
      </c>
      <c r="M674" s="9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10">
        <f t="shared" si="60"/>
        <v>43.660714285714285</v>
      </c>
      <c r="G675" t="s">
        <v>14</v>
      </c>
      <c r="H675">
        <v>58</v>
      </c>
      <c r="I675" s="11">
        <f t="shared" si="65"/>
        <v>42.155172413793103</v>
      </c>
      <c r="J675" t="s">
        <v>107</v>
      </c>
      <c r="K675" t="s">
        <v>108</v>
      </c>
      <c r="L675" s="9">
        <v>1460696400</v>
      </c>
      <c r="M675" s="9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10">
        <f t="shared" si="60"/>
        <v>33.53837141183363</v>
      </c>
      <c r="G676" t="s">
        <v>74</v>
      </c>
      <c r="H676">
        <v>1218</v>
      </c>
      <c r="I676" s="11">
        <f t="shared" si="65"/>
        <v>47.003284072249592</v>
      </c>
      <c r="J676" t="s">
        <v>21</v>
      </c>
      <c r="K676" t="s">
        <v>22</v>
      </c>
      <c r="L676" s="9">
        <v>1313730000</v>
      </c>
      <c r="M676" s="9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10">
        <f t="shared" si="60"/>
        <v>122.97938144329896</v>
      </c>
      <c r="G677" t="s">
        <v>20</v>
      </c>
      <c r="H677">
        <v>331</v>
      </c>
      <c r="I677" s="11">
        <f t="shared" si="65"/>
        <v>36.0392749244713</v>
      </c>
      <c r="J677" t="s">
        <v>21</v>
      </c>
      <c r="K677" t="s">
        <v>22</v>
      </c>
      <c r="L677" s="9">
        <v>1568178000</v>
      </c>
      <c r="M677" s="9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10">
        <f t="shared" si="60"/>
        <v>189.74959871589084</v>
      </c>
      <c r="G678" t="s">
        <v>20</v>
      </c>
      <c r="H678">
        <v>1170</v>
      </c>
      <c r="I678" s="11">
        <f t="shared" si="65"/>
        <v>101.03760683760684</v>
      </c>
      <c r="J678" t="s">
        <v>21</v>
      </c>
      <c r="K678" t="s">
        <v>22</v>
      </c>
      <c r="L678" s="9">
        <v>1348635600</v>
      </c>
      <c r="M678" s="9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10">
        <f t="shared" si="60"/>
        <v>83.622641509433961</v>
      </c>
      <c r="G679" t="s">
        <v>14</v>
      </c>
      <c r="H679">
        <v>111</v>
      </c>
      <c r="I679" s="11">
        <f t="shared" si="65"/>
        <v>39.927927927927925</v>
      </c>
      <c r="J679" t="s">
        <v>21</v>
      </c>
      <c r="K679" t="s">
        <v>22</v>
      </c>
      <c r="L679" s="9">
        <v>1468126800</v>
      </c>
      <c r="M679" s="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10">
        <f t="shared" si="60"/>
        <v>17.968844221105527</v>
      </c>
      <c r="G680" t="s">
        <v>74</v>
      </c>
      <c r="H680">
        <v>215</v>
      </c>
      <c r="I680" s="11">
        <f t="shared" si="65"/>
        <v>83.158139534883716</v>
      </c>
      <c r="J680" t="s">
        <v>21</v>
      </c>
      <c r="K680" t="s">
        <v>22</v>
      </c>
      <c r="L680" s="9">
        <v>1547877600</v>
      </c>
      <c r="M680" s="9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10">
        <f t="shared" si="60"/>
        <v>1036.5</v>
      </c>
      <c r="G681" t="s">
        <v>20</v>
      </c>
      <c r="H681">
        <v>363</v>
      </c>
      <c r="I681" s="11">
        <f t="shared" si="65"/>
        <v>39.97520661157025</v>
      </c>
      <c r="J681" t="s">
        <v>21</v>
      </c>
      <c r="K681" t="s">
        <v>22</v>
      </c>
      <c r="L681" s="9">
        <v>1571374800</v>
      </c>
      <c r="M681" s="9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10">
        <f t="shared" si="60"/>
        <v>97.405219780219781</v>
      </c>
      <c r="G682" t="s">
        <v>14</v>
      </c>
      <c r="H682">
        <v>2955</v>
      </c>
      <c r="I682" s="11">
        <f t="shared" si="65"/>
        <v>47.993908629441627</v>
      </c>
      <c r="J682" t="s">
        <v>21</v>
      </c>
      <c r="K682" t="s">
        <v>22</v>
      </c>
      <c r="L682" s="9">
        <v>1576303200</v>
      </c>
      <c r="M682" s="9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10">
        <f t="shared" si="60"/>
        <v>86.386203150461711</v>
      </c>
      <c r="G683" t="s">
        <v>14</v>
      </c>
      <c r="H683">
        <v>1657</v>
      </c>
      <c r="I683" s="11">
        <f t="shared" si="65"/>
        <v>95.978877489438744</v>
      </c>
      <c r="J683" t="s">
        <v>21</v>
      </c>
      <c r="K683" t="s">
        <v>22</v>
      </c>
      <c r="L683" s="9">
        <v>1324447200</v>
      </c>
      <c r="M683" s="9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10">
        <f t="shared" si="60"/>
        <v>150.16666666666666</v>
      </c>
      <c r="G684" t="s">
        <v>20</v>
      </c>
      <c r="H684">
        <v>103</v>
      </c>
      <c r="I684" s="11">
        <f t="shared" si="65"/>
        <v>78.728155339805824</v>
      </c>
      <c r="J684" t="s">
        <v>21</v>
      </c>
      <c r="K684" t="s">
        <v>22</v>
      </c>
      <c r="L684" s="9">
        <v>1386741600</v>
      </c>
      <c r="M684" s="9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10">
        <f t="shared" si="60"/>
        <v>358.43478260869563</v>
      </c>
      <c r="G685" t="s">
        <v>20</v>
      </c>
      <c r="H685">
        <v>147</v>
      </c>
      <c r="I685" s="11">
        <f t="shared" si="65"/>
        <v>56.081632653061227</v>
      </c>
      <c r="J685" t="s">
        <v>21</v>
      </c>
      <c r="K685" t="s">
        <v>22</v>
      </c>
      <c r="L685" s="9">
        <v>1537074000</v>
      </c>
      <c r="M685" s="9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10">
        <f t="shared" si="60"/>
        <v>542.85714285714289</v>
      </c>
      <c r="G686" t="s">
        <v>20</v>
      </c>
      <c r="H686">
        <v>110</v>
      </c>
      <c r="I686" s="11">
        <f t="shared" si="65"/>
        <v>69.090909090909093</v>
      </c>
      <c r="J686" t="s">
        <v>15</v>
      </c>
      <c r="K686" t="s">
        <v>16</v>
      </c>
      <c r="L686" s="9">
        <v>1277787600</v>
      </c>
      <c r="M686" s="9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10">
        <f t="shared" si="60"/>
        <v>67.500714285714281</v>
      </c>
      <c r="G687" t="s">
        <v>14</v>
      </c>
      <c r="H687">
        <v>926</v>
      </c>
      <c r="I687" s="11">
        <f t="shared" si="65"/>
        <v>102.05291576673866</v>
      </c>
      <c r="J687" t="s">
        <v>15</v>
      </c>
      <c r="K687" t="s">
        <v>16</v>
      </c>
      <c r="L687" s="9">
        <v>1440306000</v>
      </c>
      <c r="M687" s="9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10">
        <f t="shared" si="60"/>
        <v>191.74666666666667</v>
      </c>
      <c r="G688" t="s">
        <v>20</v>
      </c>
      <c r="H688">
        <v>134</v>
      </c>
      <c r="I688" s="11">
        <f t="shared" si="65"/>
        <v>107.32089552238806</v>
      </c>
      <c r="J688" t="s">
        <v>21</v>
      </c>
      <c r="K688" t="s">
        <v>22</v>
      </c>
      <c r="L688" s="9">
        <v>1522126800</v>
      </c>
      <c r="M688" s="9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10">
        <f t="shared" si="60"/>
        <v>932</v>
      </c>
      <c r="G689" t="s">
        <v>20</v>
      </c>
      <c r="H689">
        <v>269</v>
      </c>
      <c r="I689" s="11">
        <f t="shared" si="65"/>
        <v>51.970260223048328</v>
      </c>
      <c r="J689" t="s">
        <v>21</v>
      </c>
      <c r="K689" t="s">
        <v>22</v>
      </c>
      <c r="L689" s="9">
        <v>1489298400</v>
      </c>
      <c r="M689" s="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10">
        <f t="shared" si="60"/>
        <v>429.27586206896552</v>
      </c>
      <c r="G690" t="s">
        <v>20</v>
      </c>
      <c r="H690">
        <v>175</v>
      </c>
      <c r="I690" s="11">
        <f t="shared" si="65"/>
        <v>71.137142857142862</v>
      </c>
      <c r="J690" t="s">
        <v>21</v>
      </c>
      <c r="K690" t="s">
        <v>22</v>
      </c>
      <c r="L690" s="9">
        <v>1547100000</v>
      </c>
      <c r="M690" s="9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10">
        <f t="shared" si="60"/>
        <v>100.65753424657535</v>
      </c>
      <c r="G691" t="s">
        <v>20</v>
      </c>
      <c r="H691">
        <v>69</v>
      </c>
      <c r="I691" s="11">
        <f t="shared" si="65"/>
        <v>106.49275362318841</v>
      </c>
      <c r="J691" t="s">
        <v>21</v>
      </c>
      <c r="K691" t="s">
        <v>22</v>
      </c>
      <c r="L691" s="9">
        <v>1383022800</v>
      </c>
      <c r="M691" s="9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10">
        <f t="shared" si="60"/>
        <v>226.61111111111109</v>
      </c>
      <c r="G692" t="s">
        <v>20</v>
      </c>
      <c r="H692">
        <v>190</v>
      </c>
      <c r="I692" s="11">
        <f t="shared" si="65"/>
        <v>42.93684210526316</v>
      </c>
      <c r="J692" t="s">
        <v>21</v>
      </c>
      <c r="K692" t="s">
        <v>22</v>
      </c>
      <c r="L692" s="9">
        <v>1322373600</v>
      </c>
      <c r="M692" s="9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10">
        <f t="shared" si="60"/>
        <v>142.38</v>
      </c>
      <c r="G693" t="s">
        <v>20</v>
      </c>
      <c r="H693">
        <v>237</v>
      </c>
      <c r="I693" s="11">
        <f t="shared" si="65"/>
        <v>30.037974683544302</v>
      </c>
      <c r="J693" t="s">
        <v>21</v>
      </c>
      <c r="K693" t="s">
        <v>22</v>
      </c>
      <c r="L693" s="9">
        <v>1349240400</v>
      </c>
      <c r="M693" s="9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10">
        <f t="shared" si="60"/>
        <v>90.633333333333326</v>
      </c>
      <c r="G694" t="s">
        <v>14</v>
      </c>
      <c r="H694">
        <v>77</v>
      </c>
      <c r="I694" s="11">
        <f t="shared" si="65"/>
        <v>70.623376623376629</v>
      </c>
      <c r="J694" t="s">
        <v>40</v>
      </c>
      <c r="K694" t="s">
        <v>41</v>
      </c>
      <c r="L694" s="9">
        <v>1562648400</v>
      </c>
      <c r="M694" s="9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10">
        <f t="shared" si="60"/>
        <v>63.966740576496676</v>
      </c>
      <c r="G695" t="s">
        <v>14</v>
      </c>
      <c r="H695">
        <v>1748</v>
      </c>
      <c r="I695" s="11">
        <f t="shared" si="65"/>
        <v>66.016018306636155</v>
      </c>
      <c r="J695" t="s">
        <v>21</v>
      </c>
      <c r="K695" t="s">
        <v>22</v>
      </c>
      <c r="L695" s="9">
        <v>1508216400</v>
      </c>
      <c r="M695" s="9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10">
        <f t="shared" si="60"/>
        <v>84.131868131868131</v>
      </c>
      <c r="G696" t="s">
        <v>14</v>
      </c>
      <c r="H696">
        <v>79</v>
      </c>
      <c r="I696" s="11">
        <f t="shared" si="65"/>
        <v>96.911392405063296</v>
      </c>
      <c r="J696" t="s">
        <v>21</v>
      </c>
      <c r="K696" t="s">
        <v>22</v>
      </c>
      <c r="L696" s="9">
        <v>1511762400</v>
      </c>
      <c r="M696" s="9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10">
        <f t="shared" si="60"/>
        <v>133.93478260869566</v>
      </c>
      <c r="G697" t="s">
        <v>20</v>
      </c>
      <c r="H697">
        <v>196</v>
      </c>
      <c r="I697" s="11">
        <f t="shared" si="65"/>
        <v>62.867346938775512</v>
      </c>
      <c r="J697" t="s">
        <v>107</v>
      </c>
      <c r="K697" t="s">
        <v>108</v>
      </c>
      <c r="L697" s="9">
        <v>1447480800</v>
      </c>
      <c r="M697" s="9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10">
        <f t="shared" si="60"/>
        <v>59.042047531992694</v>
      </c>
      <c r="G698" t="s">
        <v>14</v>
      </c>
      <c r="H698">
        <v>889</v>
      </c>
      <c r="I698" s="11">
        <f t="shared" si="65"/>
        <v>108.98537682789652</v>
      </c>
      <c r="J698" t="s">
        <v>21</v>
      </c>
      <c r="K698" t="s">
        <v>22</v>
      </c>
      <c r="L698" s="9">
        <v>1429506000</v>
      </c>
      <c r="M698" s="9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10">
        <f t="shared" si="60"/>
        <v>152.80062063615205</v>
      </c>
      <c r="G699" t="s">
        <v>20</v>
      </c>
      <c r="H699">
        <v>7295</v>
      </c>
      <c r="I699" s="11">
        <f t="shared" si="65"/>
        <v>26.999314599040439</v>
      </c>
      <c r="J699" t="s">
        <v>21</v>
      </c>
      <c r="K699" t="s">
        <v>22</v>
      </c>
      <c r="L699" s="9">
        <v>1522472400</v>
      </c>
      <c r="M699" s="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10">
        <f t="shared" si="60"/>
        <v>446.69121140142522</v>
      </c>
      <c r="G700" t="s">
        <v>20</v>
      </c>
      <c r="H700">
        <v>2893</v>
      </c>
      <c r="I700" s="11">
        <f t="shared" si="65"/>
        <v>65.004147943311438</v>
      </c>
      <c r="J700" t="s">
        <v>15</v>
      </c>
      <c r="K700" t="s">
        <v>16</v>
      </c>
      <c r="L700" s="9">
        <v>1322114400</v>
      </c>
      <c r="M700" s="9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10">
        <f t="shared" si="60"/>
        <v>84.391891891891888</v>
      </c>
      <c r="G701" t="s">
        <v>14</v>
      </c>
      <c r="H701">
        <v>56</v>
      </c>
      <c r="I701" s="11">
        <f t="shared" si="65"/>
        <v>111.51785714285714</v>
      </c>
      <c r="J701" t="s">
        <v>21</v>
      </c>
      <c r="K701" t="s">
        <v>22</v>
      </c>
      <c r="L701" s="9">
        <v>1561438800</v>
      </c>
      <c r="M701" s="9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10">
        <f t="shared" si="60"/>
        <v>3</v>
      </c>
      <c r="G702" t="s">
        <v>14</v>
      </c>
      <c r="H702">
        <v>1</v>
      </c>
      <c r="I702" s="11">
        <f t="shared" si="65"/>
        <v>3</v>
      </c>
      <c r="J702" t="s">
        <v>21</v>
      </c>
      <c r="K702" t="s">
        <v>22</v>
      </c>
      <c r="L702" s="9">
        <v>1264399200</v>
      </c>
      <c r="M702" s="9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10">
        <f t="shared" si="60"/>
        <v>175.02692307692308</v>
      </c>
      <c r="G703" t="s">
        <v>20</v>
      </c>
      <c r="H703">
        <v>820</v>
      </c>
      <c r="I703" s="11">
        <f t="shared" si="65"/>
        <v>110.99268292682927</v>
      </c>
      <c r="J703" t="s">
        <v>21</v>
      </c>
      <c r="K703" t="s">
        <v>22</v>
      </c>
      <c r="L703" s="9">
        <v>1301202000</v>
      </c>
      <c r="M703" s="9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10">
        <f t="shared" si="60"/>
        <v>54.137931034482754</v>
      </c>
      <c r="G704" t="s">
        <v>14</v>
      </c>
      <c r="H704">
        <v>83</v>
      </c>
      <c r="I704" s="11">
        <f t="shared" si="65"/>
        <v>56.746987951807228</v>
      </c>
      <c r="J704" t="s">
        <v>21</v>
      </c>
      <c r="K704" t="s">
        <v>22</v>
      </c>
      <c r="L704" s="9">
        <v>1374469200</v>
      </c>
      <c r="M704" s="9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10">
        <f t="shared" si="60"/>
        <v>311.87381703470032</v>
      </c>
      <c r="G705" t="s">
        <v>20</v>
      </c>
      <c r="H705">
        <v>2038</v>
      </c>
      <c r="I705" s="11">
        <f t="shared" si="65"/>
        <v>97.020608439646708</v>
      </c>
      <c r="J705" t="s">
        <v>21</v>
      </c>
      <c r="K705" t="s">
        <v>22</v>
      </c>
      <c r="L705" s="9">
        <v>1334984400</v>
      </c>
      <c r="M705" s="9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10">
        <f t="shared" ref="F706:F769" si="66">E706/D706*100</f>
        <v>122.78160919540231</v>
      </c>
      <c r="G706" t="s">
        <v>20</v>
      </c>
      <c r="H706">
        <v>116</v>
      </c>
      <c r="I706" s="11">
        <f t="shared" si="65"/>
        <v>92.08620689655173</v>
      </c>
      <c r="J706" t="s">
        <v>21</v>
      </c>
      <c r="K706" t="s">
        <v>22</v>
      </c>
      <c r="L706" s="9">
        <v>1467608400</v>
      </c>
      <c r="M706" s="9">
        <v>1468904400</v>
      </c>
      <c r="N706" s="12">
        <f t="shared" ref="N706:N769" si="67">(((L706/60)/60)/24)+DATE(1970,1,1)</f>
        <v>42555.208333333328</v>
      </c>
      <c r="O706" s="12">
        <f t="shared" ref="O706:O769" si="68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69">_xlfn.TEXTBEFORE(R706,"/")</f>
        <v>film &amp; video</v>
      </c>
      <c r="T706" t="str">
        <f t="shared" ref="T706:T769" si="70">_xlfn.TEXTAFTER(R706,"/")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10">
        <f t="shared" si="66"/>
        <v>99.026517383618156</v>
      </c>
      <c r="G707" t="s">
        <v>14</v>
      </c>
      <c r="H707">
        <v>2025</v>
      </c>
      <c r="I707" s="11">
        <f t="shared" ref="I707:I770" si="71">E707/H707</f>
        <v>82.986666666666665</v>
      </c>
      <c r="J707" t="s">
        <v>40</v>
      </c>
      <c r="K707" t="s">
        <v>41</v>
      </c>
      <c r="L707" s="9">
        <v>1386741600</v>
      </c>
      <c r="M707" s="9">
        <v>1387087200</v>
      </c>
      <c r="N707" s="12">
        <f t="shared" si="67"/>
        <v>41619.25</v>
      </c>
      <c r="O707" s="12">
        <f t="shared" si="68"/>
        <v>41623.25</v>
      </c>
      <c r="P707" t="b">
        <v>0</v>
      </c>
      <c r="Q707" t="b">
        <v>0</v>
      </c>
      <c r="R707" t="s">
        <v>68</v>
      </c>
      <c r="S707" t="str">
        <f t="shared" si="69"/>
        <v>publishing</v>
      </c>
      <c r="T707" t="str">
        <f t="shared" si="70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10">
        <f t="shared" si="66"/>
        <v>127.84686346863469</v>
      </c>
      <c r="G708" t="s">
        <v>20</v>
      </c>
      <c r="H708">
        <v>1345</v>
      </c>
      <c r="I708" s="11">
        <f t="shared" si="71"/>
        <v>103.03791821561339</v>
      </c>
      <c r="J708" t="s">
        <v>26</v>
      </c>
      <c r="K708" t="s">
        <v>27</v>
      </c>
      <c r="L708" s="9">
        <v>1546754400</v>
      </c>
      <c r="M708" s="9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10">
        <f t="shared" si="66"/>
        <v>158.61643835616439</v>
      </c>
      <c r="G709" t="s">
        <v>20</v>
      </c>
      <c r="H709">
        <v>168</v>
      </c>
      <c r="I709" s="11">
        <f t="shared" si="71"/>
        <v>68.922619047619051</v>
      </c>
      <c r="J709" t="s">
        <v>21</v>
      </c>
      <c r="K709" t="s">
        <v>22</v>
      </c>
      <c r="L709" s="9">
        <v>1544248800</v>
      </c>
      <c r="M709" s="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10">
        <f t="shared" si="66"/>
        <v>707.05882352941171</v>
      </c>
      <c r="G710" t="s">
        <v>20</v>
      </c>
      <c r="H710">
        <v>137</v>
      </c>
      <c r="I710" s="11">
        <f t="shared" si="71"/>
        <v>87.737226277372258</v>
      </c>
      <c r="J710" t="s">
        <v>98</v>
      </c>
      <c r="K710" t="s">
        <v>99</v>
      </c>
      <c r="L710" s="9">
        <v>1495429200</v>
      </c>
      <c r="M710" s="9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10">
        <f t="shared" si="66"/>
        <v>142.38775510204081</v>
      </c>
      <c r="G711" t="s">
        <v>20</v>
      </c>
      <c r="H711">
        <v>186</v>
      </c>
      <c r="I711" s="11">
        <f t="shared" si="71"/>
        <v>75.021505376344081</v>
      </c>
      <c r="J711" t="s">
        <v>107</v>
      </c>
      <c r="K711" t="s">
        <v>108</v>
      </c>
      <c r="L711" s="9">
        <v>1334811600</v>
      </c>
      <c r="M711" s="9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10">
        <f t="shared" si="66"/>
        <v>147.86046511627907</v>
      </c>
      <c r="G712" t="s">
        <v>20</v>
      </c>
      <c r="H712">
        <v>125</v>
      </c>
      <c r="I712" s="11">
        <f t="shared" si="71"/>
        <v>50.863999999999997</v>
      </c>
      <c r="J712" t="s">
        <v>21</v>
      </c>
      <c r="K712" t="s">
        <v>22</v>
      </c>
      <c r="L712" s="9">
        <v>1531544400</v>
      </c>
      <c r="M712" s="9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10">
        <f t="shared" si="66"/>
        <v>20.322580645161288</v>
      </c>
      <c r="G713" t="s">
        <v>14</v>
      </c>
      <c r="H713">
        <v>14</v>
      </c>
      <c r="I713" s="11">
        <f t="shared" si="71"/>
        <v>90</v>
      </c>
      <c r="J713" t="s">
        <v>107</v>
      </c>
      <c r="K713" t="s">
        <v>108</v>
      </c>
      <c r="L713" s="9">
        <v>1453615200</v>
      </c>
      <c r="M713" s="9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10">
        <f t="shared" si="66"/>
        <v>1840.625</v>
      </c>
      <c r="G714" t="s">
        <v>20</v>
      </c>
      <c r="H714">
        <v>202</v>
      </c>
      <c r="I714" s="11">
        <f t="shared" si="71"/>
        <v>72.896039603960389</v>
      </c>
      <c r="J714" t="s">
        <v>21</v>
      </c>
      <c r="K714" t="s">
        <v>22</v>
      </c>
      <c r="L714" s="9">
        <v>1467954000</v>
      </c>
      <c r="M714" s="9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10">
        <f t="shared" si="66"/>
        <v>161.94202898550725</v>
      </c>
      <c r="G715" t="s">
        <v>20</v>
      </c>
      <c r="H715">
        <v>103</v>
      </c>
      <c r="I715" s="11">
        <f t="shared" si="71"/>
        <v>108.48543689320388</v>
      </c>
      <c r="J715" t="s">
        <v>21</v>
      </c>
      <c r="K715" t="s">
        <v>22</v>
      </c>
      <c r="L715" s="9">
        <v>1471842000</v>
      </c>
      <c r="M715" s="9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10">
        <f t="shared" si="66"/>
        <v>472.82077922077923</v>
      </c>
      <c r="G716" t="s">
        <v>20</v>
      </c>
      <c r="H716">
        <v>1785</v>
      </c>
      <c r="I716" s="11">
        <f t="shared" si="71"/>
        <v>101.98095238095237</v>
      </c>
      <c r="J716" t="s">
        <v>21</v>
      </c>
      <c r="K716" t="s">
        <v>22</v>
      </c>
      <c r="L716" s="9">
        <v>1408424400</v>
      </c>
      <c r="M716" s="9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10">
        <f t="shared" si="66"/>
        <v>24.466101694915253</v>
      </c>
      <c r="G717" t="s">
        <v>14</v>
      </c>
      <c r="H717">
        <v>656</v>
      </c>
      <c r="I717" s="11">
        <f t="shared" si="71"/>
        <v>44.009146341463413</v>
      </c>
      <c r="J717" t="s">
        <v>21</v>
      </c>
      <c r="K717" t="s">
        <v>22</v>
      </c>
      <c r="L717" s="9">
        <v>1281157200</v>
      </c>
      <c r="M717" s="9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10">
        <f t="shared" si="66"/>
        <v>517.65</v>
      </c>
      <c r="G718" t="s">
        <v>20</v>
      </c>
      <c r="H718">
        <v>157</v>
      </c>
      <c r="I718" s="11">
        <f t="shared" si="71"/>
        <v>65.942675159235662</v>
      </c>
      <c r="J718" t="s">
        <v>21</v>
      </c>
      <c r="K718" t="s">
        <v>22</v>
      </c>
      <c r="L718" s="9">
        <v>1373432400</v>
      </c>
      <c r="M718" s="9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10">
        <f t="shared" si="66"/>
        <v>247.64285714285714</v>
      </c>
      <c r="G719" t="s">
        <v>20</v>
      </c>
      <c r="H719">
        <v>555</v>
      </c>
      <c r="I719" s="11">
        <f t="shared" si="71"/>
        <v>24.987387387387386</v>
      </c>
      <c r="J719" t="s">
        <v>21</v>
      </c>
      <c r="K719" t="s">
        <v>22</v>
      </c>
      <c r="L719" s="9">
        <v>1313989200</v>
      </c>
      <c r="M719" s="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10">
        <f t="shared" si="66"/>
        <v>100.20481927710843</v>
      </c>
      <c r="G720" t="s">
        <v>20</v>
      </c>
      <c r="H720">
        <v>297</v>
      </c>
      <c r="I720" s="11">
        <f t="shared" si="71"/>
        <v>28.003367003367003</v>
      </c>
      <c r="J720" t="s">
        <v>21</v>
      </c>
      <c r="K720" t="s">
        <v>22</v>
      </c>
      <c r="L720" s="9">
        <v>1371445200</v>
      </c>
      <c r="M720" s="9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10">
        <f t="shared" si="66"/>
        <v>153</v>
      </c>
      <c r="G721" t="s">
        <v>20</v>
      </c>
      <c r="H721">
        <v>123</v>
      </c>
      <c r="I721" s="11">
        <f t="shared" si="71"/>
        <v>85.829268292682926</v>
      </c>
      <c r="J721" t="s">
        <v>21</v>
      </c>
      <c r="K721" t="s">
        <v>22</v>
      </c>
      <c r="L721" s="9">
        <v>1338267600</v>
      </c>
      <c r="M721" s="9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10">
        <f t="shared" si="66"/>
        <v>37.091954022988503</v>
      </c>
      <c r="G722" t="s">
        <v>74</v>
      </c>
      <c r="H722">
        <v>38</v>
      </c>
      <c r="I722" s="11">
        <f t="shared" si="71"/>
        <v>84.921052631578945</v>
      </c>
      <c r="J722" t="s">
        <v>36</v>
      </c>
      <c r="K722" t="s">
        <v>37</v>
      </c>
      <c r="L722" s="9">
        <v>1519192800</v>
      </c>
      <c r="M722" s="9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10">
        <f t="shared" si="66"/>
        <v>4.392394822006473</v>
      </c>
      <c r="G723" t="s">
        <v>74</v>
      </c>
      <c r="H723">
        <v>60</v>
      </c>
      <c r="I723" s="11">
        <f t="shared" si="71"/>
        <v>90.483333333333334</v>
      </c>
      <c r="J723" t="s">
        <v>21</v>
      </c>
      <c r="K723" t="s">
        <v>22</v>
      </c>
      <c r="L723" s="9">
        <v>1522818000</v>
      </c>
      <c r="M723" s="9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10">
        <f t="shared" si="66"/>
        <v>156.50721649484535</v>
      </c>
      <c r="G724" t="s">
        <v>20</v>
      </c>
      <c r="H724">
        <v>3036</v>
      </c>
      <c r="I724" s="11">
        <f t="shared" si="71"/>
        <v>25.00197628458498</v>
      </c>
      <c r="J724" t="s">
        <v>21</v>
      </c>
      <c r="K724" t="s">
        <v>22</v>
      </c>
      <c r="L724" s="9">
        <v>1509948000</v>
      </c>
      <c r="M724" s="9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10">
        <f t="shared" si="66"/>
        <v>270.40816326530609</v>
      </c>
      <c r="G725" t="s">
        <v>20</v>
      </c>
      <c r="H725">
        <v>144</v>
      </c>
      <c r="I725" s="11">
        <f t="shared" si="71"/>
        <v>92.013888888888886</v>
      </c>
      <c r="J725" t="s">
        <v>26</v>
      </c>
      <c r="K725" t="s">
        <v>27</v>
      </c>
      <c r="L725" s="9">
        <v>1456898400</v>
      </c>
      <c r="M725" s="9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10">
        <f t="shared" si="66"/>
        <v>134.05952380952382</v>
      </c>
      <c r="G726" t="s">
        <v>20</v>
      </c>
      <c r="H726">
        <v>121</v>
      </c>
      <c r="I726" s="11">
        <f t="shared" si="71"/>
        <v>93.066115702479337</v>
      </c>
      <c r="J726" t="s">
        <v>40</v>
      </c>
      <c r="K726" t="s">
        <v>41</v>
      </c>
      <c r="L726" s="9">
        <v>1413954000</v>
      </c>
      <c r="M726" s="9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10">
        <f t="shared" si="66"/>
        <v>50.398033126293996</v>
      </c>
      <c r="G727" t="s">
        <v>14</v>
      </c>
      <c r="H727">
        <v>1596</v>
      </c>
      <c r="I727" s="11">
        <f t="shared" si="71"/>
        <v>61.008145363408524</v>
      </c>
      <c r="J727" t="s">
        <v>21</v>
      </c>
      <c r="K727" t="s">
        <v>22</v>
      </c>
      <c r="L727" s="9">
        <v>1416031200</v>
      </c>
      <c r="M727" s="9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10">
        <f t="shared" si="66"/>
        <v>88.815837937384899</v>
      </c>
      <c r="G728" t="s">
        <v>74</v>
      </c>
      <c r="H728">
        <v>524</v>
      </c>
      <c r="I728" s="11">
        <f t="shared" si="71"/>
        <v>92.036259541984734</v>
      </c>
      <c r="J728" t="s">
        <v>21</v>
      </c>
      <c r="K728" t="s">
        <v>22</v>
      </c>
      <c r="L728" s="9">
        <v>1287982800</v>
      </c>
      <c r="M728" s="9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10">
        <f t="shared" si="66"/>
        <v>165</v>
      </c>
      <c r="G729" t="s">
        <v>20</v>
      </c>
      <c r="H729">
        <v>181</v>
      </c>
      <c r="I729" s="11">
        <f t="shared" si="71"/>
        <v>81.132596685082873</v>
      </c>
      <c r="J729" t="s">
        <v>21</v>
      </c>
      <c r="K729" t="s">
        <v>22</v>
      </c>
      <c r="L729" s="9">
        <v>1547964000</v>
      </c>
      <c r="M729" s="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10">
        <f t="shared" si="66"/>
        <v>17.5</v>
      </c>
      <c r="G730" t="s">
        <v>14</v>
      </c>
      <c r="H730">
        <v>10</v>
      </c>
      <c r="I730" s="11">
        <f t="shared" si="71"/>
        <v>73.5</v>
      </c>
      <c r="J730" t="s">
        <v>21</v>
      </c>
      <c r="K730" t="s">
        <v>22</v>
      </c>
      <c r="L730" s="9">
        <v>1464152400</v>
      </c>
      <c r="M730" s="9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10">
        <f t="shared" si="66"/>
        <v>185.66071428571428</v>
      </c>
      <c r="G731" t="s">
        <v>20</v>
      </c>
      <c r="H731">
        <v>122</v>
      </c>
      <c r="I731" s="11">
        <f t="shared" si="71"/>
        <v>85.221311475409834</v>
      </c>
      <c r="J731" t="s">
        <v>21</v>
      </c>
      <c r="K731" t="s">
        <v>22</v>
      </c>
      <c r="L731" s="9">
        <v>1359957600</v>
      </c>
      <c r="M731" s="9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10">
        <f t="shared" si="66"/>
        <v>412.6631944444444</v>
      </c>
      <c r="G732" t="s">
        <v>20</v>
      </c>
      <c r="H732">
        <v>1071</v>
      </c>
      <c r="I732" s="11">
        <f t="shared" si="71"/>
        <v>110.96825396825396</v>
      </c>
      <c r="J732" t="s">
        <v>15</v>
      </c>
      <c r="K732" t="s">
        <v>16</v>
      </c>
      <c r="L732" s="9">
        <v>1432357200</v>
      </c>
      <c r="M732" s="9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10">
        <f t="shared" si="66"/>
        <v>90.25</v>
      </c>
      <c r="G733" t="s">
        <v>74</v>
      </c>
      <c r="H733">
        <v>219</v>
      </c>
      <c r="I733" s="11">
        <f t="shared" si="71"/>
        <v>32.968036529680369</v>
      </c>
      <c r="J733" t="s">
        <v>21</v>
      </c>
      <c r="K733" t="s">
        <v>22</v>
      </c>
      <c r="L733" s="9">
        <v>1500786000</v>
      </c>
      <c r="M733" s="9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10">
        <f t="shared" si="66"/>
        <v>91.984615384615381</v>
      </c>
      <c r="G734" t="s">
        <v>14</v>
      </c>
      <c r="H734">
        <v>1121</v>
      </c>
      <c r="I734" s="11">
        <f t="shared" si="71"/>
        <v>96.005352363960753</v>
      </c>
      <c r="J734" t="s">
        <v>21</v>
      </c>
      <c r="K734" t="s">
        <v>22</v>
      </c>
      <c r="L734" s="9">
        <v>1490158800</v>
      </c>
      <c r="M734" s="9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10">
        <f t="shared" si="66"/>
        <v>527.00632911392404</v>
      </c>
      <c r="G735" t="s">
        <v>20</v>
      </c>
      <c r="H735">
        <v>980</v>
      </c>
      <c r="I735" s="11">
        <f t="shared" si="71"/>
        <v>84.96632653061225</v>
      </c>
      <c r="J735" t="s">
        <v>21</v>
      </c>
      <c r="K735" t="s">
        <v>22</v>
      </c>
      <c r="L735" s="9">
        <v>1406178000</v>
      </c>
      <c r="M735" s="9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10">
        <f t="shared" si="66"/>
        <v>319.14285714285711</v>
      </c>
      <c r="G736" t="s">
        <v>20</v>
      </c>
      <c r="H736">
        <v>536</v>
      </c>
      <c r="I736" s="11">
        <f t="shared" si="71"/>
        <v>25.007462686567163</v>
      </c>
      <c r="J736" t="s">
        <v>21</v>
      </c>
      <c r="K736" t="s">
        <v>22</v>
      </c>
      <c r="L736" s="9">
        <v>1485583200</v>
      </c>
      <c r="M736" s="9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10">
        <f t="shared" si="66"/>
        <v>354.18867924528303</v>
      </c>
      <c r="G737" t="s">
        <v>20</v>
      </c>
      <c r="H737">
        <v>1991</v>
      </c>
      <c r="I737" s="11">
        <f t="shared" si="71"/>
        <v>65.998995479658461</v>
      </c>
      <c r="J737" t="s">
        <v>21</v>
      </c>
      <c r="K737" t="s">
        <v>22</v>
      </c>
      <c r="L737" s="9">
        <v>1459314000</v>
      </c>
      <c r="M737" s="9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10">
        <f t="shared" si="66"/>
        <v>32.896103896103895</v>
      </c>
      <c r="G738" t="s">
        <v>74</v>
      </c>
      <c r="H738">
        <v>29</v>
      </c>
      <c r="I738" s="11">
        <f t="shared" si="71"/>
        <v>87.34482758620689</v>
      </c>
      <c r="J738" t="s">
        <v>21</v>
      </c>
      <c r="K738" t="s">
        <v>22</v>
      </c>
      <c r="L738" s="9">
        <v>1424412000</v>
      </c>
      <c r="M738" s="9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10">
        <f t="shared" si="66"/>
        <v>135.8918918918919</v>
      </c>
      <c r="G739" t="s">
        <v>20</v>
      </c>
      <c r="H739">
        <v>180</v>
      </c>
      <c r="I739" s="11">
        <f t="shared" si="71"/>
        <v>27.933333333333334</v>
      </c>
      <c r="J739" t="s">
        <v>21</v>
      </c>
      <c r="K739" t="s">
        <v>22</v>
      </c>
      <c r="L739" s="9">
        <v>1478844000</v>
      </c>
      <c r="M739" s="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10">
        <f t="shared" si="66"/>
        <v>2.0843373493975905</v>
      </c>
      <c r="G740" t="s">
        <v>14</v>
      </c>
      <c r="H740">
        <v>15</v>
      </c>
      <c r="I740" s="11">
        <f t="shared" si="71"/>
        <v>103.8</v>
      </c>
      <c r="J740" t="s">
        <v>21</v>
      </c>
      <c r="K740" t="s">
        <v>22</v>
      </c>
      <c r="L740" s="9">
        <v>1416117600</v>
      </c>
      <c r="M740" s="9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10">
        <f t="shared" si="66"/>
        <v>61</v>
      </c>
      <c r="G741" t="s">
        <v>14</v>
      </c>
      <c r="H741">
        <v>191</v>
      </c>
      <c r="I741" s="11">
        <f t="shared" si="71"/>
        <v>31.937172774869111</v>
      </c>
      <c r="J741" t="s">
        <v>21</v>
      </c>
      <c r="K741" t="s">
        <v>22</v>
      </c>
      <c r="L741" s="9">
        <v>1340946000</v>
      </c>
      <c r="M741" s="9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10">
        <f t="shared" si="66"/>
        <v>30.037735849056602</v>
      </c>
      <c r="G742" t="s">
        <v>14</v>
      </c>
      <c r="H742">
        <v>16</v>
      </c>
      <c r="I742" s="11">
        <f t="shared" si="71"/>
        <v>99.5</v>
      </c>
      <c r="J742" t="s">
        <v>21</v>
      </c>
      <c r="K742" t="s">
        <v>22</v>
      </c>
      <c r="L742" s="9">
        <v>1486101600</v>
      </c>
      <c r="M742" s="9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10">
        <f t="shared" si="66"/>
        <v>1179.1666666666665</v>
      </c>
      <c r="G743" t="s">
        <v>20</v>
      </c>
      <c r="H743">
        <v>130</v>
      </c>
      <c r="I743" s="11">
        <f t="shared" si="71"/>
        <v>108.84615384615384</v>
      </c>
      <c r="J743" t="s">
        <v>21</v>
      </c>
      <c r="K743" t="s">
        <v>22</v>
      </c>
      <c r="L743" s="9">
        <v>1274590800</v>
      </c>
      <c r="M743" s="9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10">
        <f t="shared" si="66"/>
        <v>1126.0833333333335</v>
      </c>
      <c r="G744" t="s">
        <v>20</v>
      </c>
      <c r="H744">
        <v>122</v>
      </c>
      <c r="I744" s="11">
        <f t="shared" si="71"/>
        <v>110.76229508196721</v>
      </c>
      <c r="J744" t="s">
        <v>21</v>
      </c>
      <c r="K744" t="s">
        <v>22</v>
      </c>
      <c r="L744" s="9">
        <v>1263880800</v>
      </c>
      <c r="M744" s="9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10">
        <f t="shared" si="66"/>
        <v>12.923076923076923</v>
      </c>
      <c r="G745" t="s">
        <v>14</v>
      </c>
      <c r="H745">
        <v>17</v>
      </c>
      <c r="I745" s="11">
        <f t="shared" si="71"/>
        <v>29.647058823529413</v>
      </c>
      <c r="J745" t="s">
        <v>21</v>
      </c>
      <c r="K745" t="s">
        <v>22</v>
      </c>
      <c r="L745" s="9">
        <v>1445403600</v>
      </c>
      <c r="M745" s="9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10">
        <f t="shared" si="66"/>
        <v>712</v>
      </c>
      <c r="G746" t="s">
        <v>20</v>
      </c>
      <c r="H746">
        <v>140</v>
      </c>
      <c r="I746" s="11">
        <f t="shared" si="71"/>
        <v>101.71428571428571</v>
      </c>
      <c r="J746" t="s">
        <v>21</v>
      </c>
      <c r="K746" t="s">
        <v>22</v>
      </c>
      <c r="L746" s="9">
        <v>1533877200</v>
      </c>
      <c r="M746" s="9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10">
        <f t="shared" si="66"/>
        <v>30.304347826086957</v>
      </c>
      <c r="G747" t="s">
        <v>14</v>
      </c>
      <c r="H747">
        <v>34</v>
      </c>
      <c r="I747" s="11">
        <f t="shared" si="71"/>
        <v>61.5</v>
      </c>
      <c r="J747" t="s">
        <v>21</v>
      </c>
      <c r="K747" t="s">
        <v>22</v>
      </c>
      <c r="L747" s="9">
        <v>1275195600</v>
      </c>
      <c r="M747" s="9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10">
        <f t="shared" si="66"/>
        <v>212.50896057347671</v>
      </c>
      <c r="G748" t="s">
        <v>20</v>
      </c>
      <c r="H748">
        <v>3388</v>
      </c>
      <c r="I748" s="11">
        <f t="shared" si="71"/>
        <v>35</v>
      </c>
      <c r="J748" t="s">
        <v>21</v>
      </c>
      <c r="K748" t="s">
        <v>22</v>
      </c>
      <c r="L748" s="9">
        <v>1318136400</v>
      </c>
      <c r="M748" s="9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10">
        <f t="shared" si="66"/>
        <v>228.85714285714286</v>
      </c>
      <c r="G749" t="s">
        <v>20</v>
      </c>
      <c r="H749">
        <v>280</v>
      </c>
      <c r="I749" s="11">
        <f t="shared" si="71"/>
        <v>40.049999999999997</v>
      </c>
      <c r="J749" t="s">
        <v>21</v>
      </c>
      <c r="K749" t="s">
        <v>22</v>
      </c>
      <c r="L749" s="9">
        <v>1283403600</v>
      </c>
      <c r="M749" s="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10">
        <f t="shared" si="66"/>
        <v>34.959979476654695</v>
      </c>
      <c r="G750" t="s">
        <v>74</v>
      </c>
      <c r="H750">
        <v>614</v>
      </c>
      <c r="I750" s="11">
        <f t="shared" si="71"/>
        <v>110.97231270358306</v>
      </c>
      <c r="J750" t="s">
        <v>21</v>
      </c>
      <c r="K750" t="s">
        <v>22</v>
      </c>
      <c r="L750" s="9">
        <v>1267423200</v>
      </c>
      <c r="M750" s="9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10">
        <f t="shared" si="66"/>
        <v>157.29069767441862</v>
      </c>
      <c r="G751" t="s">
        <v>20</v>
      </c>
      <c r="H751">
        <v>366</v>
      </c>
      <c r="I751" s="11">
        <f t="shared" si="71"/>
        <v>36.959016393442624</v>
      </c>
      <c r="J751" t="s">
        <v>107</v>
      </c>
      <c r="K751" t="s">
        <v>108</v>
      </c>
      <c r="L751" s="9">
        <v>1412744400</v>
      </c>
      <c r="M751" s="9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10">
        <f t="shared" si="66"/>
        <v>1</v>
      </c>
      <c r="G752" t="s">
        <v>14</v>
      </c>
      <c r="H752">
        <v>1</v>
      </c>
      <c r="I752" s="11">
        <f t="shared" si="71"/>
        <v>1</v>
      </c>
      <c r="J752" t="s">
        <v>40</v>
      </c>
      <c r="K752" t="s">
        <v>41</v>
      </c>
      <c r="L752" s="9">
        <v>1277960400</v>
      </c>
      <c r="M752" s="9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10">
        <f t="shared" si="66"/>
        <v>232.30555555555554</v>
      </c>
      <c r="G753" t="s">
        <v>20</v>
      </c>
      <c r="H753">
        <v>270</v>
      </c>
      <c r="I753" s="11">
        <f t="shared" si="71"/>
        <v>30.974074074074075</v>
      </c>
      <c r="J753" t="s">
        <v>21</v>
      </c>
      <c r="K753" t="s">
        <v>22</v>
      </c>
      <c r="L753" s="9">
        <v>1458190800</v>
      </c>
      <c r="M753" s="9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10">
        <f t="shared" si="66"/>
        <v>92.448275862068968</v>
      </c>
      <c r="G754" t="s">
        <v>74</v>
      </c>
      <c r="H754">
        <v>114</v>
      </c>
      <c r="I754" s="11">
        <f t="shared" si="71"/>
        <v>47.035087719298247</v>
      </c>
      <c r="J754" t="s">
        <v>21</v>
      </c>
      <c r="K754" t="s">
        <v>22</v>
      </c>
      <c r="L754" s="9">
        <v>1280984400</v>
      </c>
      <c r="M754" s="9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10">
        <f t="shared" si="66"/>
        <v>256.70212765957444</v>
      </c>
      <c r="G755" t="s">
        <v>20</v>
      </c>
      <c r="H755">
        <v>137</v>
      </c>
      <c r="I755" s="11">
        <f t="shared" si="71"/>
        <v>88.065693430656935</v>
      </c>
      <c r="J755" t="s">
        <v>21</v>
      </c>
      <c r="K755" t="s">
        <v>22</v>
      </c>
      <c r="L755" s="9">
        <v>1274590800</v>
      </c>
      <c r="M755" s="9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10">
        <f t="shared" si="66"/>
        <v>168.47017045454547</v>
      </c>
      <c r="G756" t="s">
        <v>20</v>
      </c>
      <c r="H756">
        <v>3205</v>
      </c>
      <c r="I756" s="11">
        <f t="shared" si="71"/>
        <v>37.005616224648989</v>
      </c>
      <c r="J756" t="s">
        <v>21</v>
      </c>
      <c r="K756" t="s">
        <v>22</v>
      </c>
      <c r="L756" s="9">
        <v>1351400400</v>
      </c>
      <c r="M756" s="9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10">
        <f t="shared" si="66"/>
        <v>166.57777777777778</v>
      </c>
      <c r="G757" t="s">
        <v>20</v>
      </c>
      <c r="H757">
        <v>288</v>
      </c>
      <c r="I757" s="11">
        <f t="shared" si="71"/>
        <v>26.027777777777779</v>
      </c>
      <c r="J757" t="s">
        <v>36</v>
      </c>
      <c r="K757" t="s">
        <v>37</v>
      </c>
      <c r="L757" s="9">
        <v>1514354400</v>
      </c>
      <c r="M757" s="9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10">
        <f t="shared" si="66"/>
        <v>772.07692307692309</v>
      </c>
      <c r="G758" t="s">
        <v>20</v>
      </c>
      <c r="H758">
        <v>148</v>
      </c>
      <c r="I758" s="11">
        <f t="shared" si="71"/>
        <v>67.817567567567565</v>
      </c>
      <c r="J758" t="s">
        <v>21</v>
      </c>
      <c r="K758" t="s">
        <v>22</v>
      </c>
      <c r="L758" s="9">
        <v>1421733600</v>
      </c>
      <c r="M758" s="9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10">
        <f t="shared" si="66"/>
        <v>406.85714285714283</v>
      </c>
      <c r="G759" t="s">
        <v>20</v>
      </c>
      <c r="H759">
        <v>114</v>
      </c>
      <c r="I759" s="11">
        <f t="shared" si="71"/>
        <v>49.964912280701753</v>
      </c>
      <c r="J759" t="s">
        <v>21</v>
      </c>
      <c r="K759" t="s">
        <v>22</v>
      </c>
      <c r="L759" s="9">
        <v>1305176400</v>
      </c>
      <c r="M759" s="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10">
        <f t="shared" si="66"/>
        <v>564.20608108108115</v>
      </c>
      <c r="G760" t="s">
        <v>20</v>
      </c>
      <c r="H760">
        <v>1518</v>
      </c>
      <c r="I760" s="11">
        <f t="shared" si="71"/>
        <v>110.01646903820817</v>
      </c>
      <c r="J760" t="s">
        <v>15</v>
      </c>
      <c r="K760" t="s">
        <v>16</v>
      </c>
      <c r="L760" s="9">
        <v>1414126800</v>
      </c>
      <c r="M760" s="9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10">
        <f t="shared" si="66"/>
        <v>68.426865671641792</v>
      </c>
      <c r="G761" t="s">
        <v>14</v>
      </c>
      <c r="H761">
        <v>1274</v>
      </c>
      <c r="I761" s="11">
        <f t="shared" si="71"/>
        <v>89.964678178963894</v>
      </c>
      <c r="J761" t="s">
        <v>21</v>
      </c>
      <c r="K761" t="s">
        <v>22</v>
      </c>
      <c r="L761" s="9">
        <v>1517810400</v>
      </c>
      <c r="M761" s="9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10">
        <f t="shared" si="66"/>
        <v>34.351966873706004</v>
      </c>
      <c r="G762" t="s">
        <v>14</v>
      </c>
      <c r="H762">
        <v>210</v>
      </c>
      <c r="I762" s="11">
        <f t="shared" si="71"/>
        <v>79.009523809523813</v>
      </c>
      <c r="J762" t="s">
        <v>107</v>
      </c>
      <c r="K762" t="s">
        <v>108</v>
      </c>
      <c r="L762" s="9">
        <v>1564635600</v>
      </c>
      <c r="M762" s="9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10">
        <f t="shared" si="66"/>
        <v>655.4545454545455</v>
      </c>
      <c r="G763" t="s">
        <v>20</v>
      </c>
      <c r="H763">
        <v>166</v>
      </c>
      <c r="I763" s="11">
        <f t="shared" si="71"/>
        <v>86.867469879518069</v>
      </c>
      <c r="J763" t="s">
        <v>21</v>
      </c>
      <c r="K763" t="s">
        <v>22</v>
      </c>
      <c r="L763" s="9">
        <v>1500699600</v>
      </c>
      <c r="M763" s="9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10">
        <f t="shared" si="66"/>
        <v>177.25714285714284</v>
      </c>
      <c r="G764" t="s">
        <v>20</v>
      </c>
      <c r="H764">
        <v>100</v>
      </c>
      <c r="I764" s="11">
        <f t="shared" si="71"/>
        <v>62.04</v>
      </c>
      <c r="J764" t="s">
        <v>26</v>
      </c>
      <c r="K764" t="s">
        <v>27</v>
      </c>
      <c r="L764" s="9">
        <v>1354082400</v>
      </c>
      <c r="M764" s="9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10">
        <f t="shared" si="66"/>
        <v>113.17857142857144</v>
      </c>
      <c r="G765" t="s">
        <v>20</v>
      </c>
      <c r="H765">
        <v>235</v>
      </c>
      <c r="I765" s="11">
        <f t="shared" si="71"/>
        <v>26.970212765957445</v>
      </c>
      <c r="J765" t="s">
        <v>21</v>
      </c>
      <c r="K765" t="s">
        <v>22</v>
      </c>
      <c r="L765" s="9">
        <v>1336453200</v>
      </c>
      <c r="M765" s="9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10">
        <f t="shared" si="66"/>
        <v>728.18181818181824</v>
      </c>
      <c r="G766" t="s">
        <v>20</v>
      </c>
      <c r="H766">
        <v>148</v>
      </c>
      <c r="I766" s="11">
        <f t="shared" si="71"/>
        <v>54.121621621621621</v>
      </c>
      <c r="J766" t="s">
        <v>21</v>
      </c>
      <c r="K766" t="s">
        <v>22</v>
      </c>
      <c r="L766" s="9">
        <v>1305262800</v>
      </c>
      <c r="M766" s="9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10">
        <f t="shared" si="66"/>
        <v>208.33333333333334</v>
      </c>
      <c r="G767" t="s">
        <v>20</v>
      </c>
      <c r="H767">
        <v>198</v>
      </c>
      <c r="I767" s="11">
        <f t="shared" si="71"/>
        <v>41.035353535353536</v>
      </c>
      <c r="J767" t="s">
        <v>21</v>
      </c>
      <c r="K767" t="s">
        <v>22</v>
      </c>
      <c r="L767" s="9">
        <v>1492232400</v>
      </c>
      <c r="M767" s="9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10">
        <f t="shared" si="66"/>
        <v>31.171232876712331</v>
      </c>
      <c r="G768" t="s">
        <v>14</v>
      </c>
      <c r="H768">
        <v>248</v>
      </c>
      <c r="I768" s="11">
        <f t="shared" si="71"/>
        <v>55.052419354838712</v>
      </c>
      <c r="J768" t="s">
        <v>26</v>
      </c>
      <c r="K768" t="s">
        <v>27</v>
      </c>
      <c r="L768" s="9">
        <v>1537333200</v>
      </c>
      <c r="M768" s="9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10">
        <f t="shared" si="66"/>
        <v>56.967078189300416</v>
      </c>
      <c r="G769" t="s">
        <v>14</v>
      </c>
      <c r="H769">
        <v>513</v>
      </c>
      <c r="I769" s="11">
        <f t="shared" si="71"/>
        <v>107.93762183235867</v>
      </c>
      <c r="J769" t="s">
        <v>21</v>
      </c>
      <c r="K769" t="s">
        <v>22</v>
      </c>
      <c r="L769" s="9">
        <v>1444107600</v>
      </c>
      <c r="M769" s="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10">
        <f t="shared" ref="F770:F833" si="72">E770/D770*100</f>
        <v>231</v>
      </c>
      <c r="G770" t="s">
        <v>20</v>
      </c>
      <c r="H770">
        <v>150</v>
      </c>
      <c r="I770" s="11">
        <f t="shared" si="71"/>
        <v>73.92</v>
      </c>
      <c r="J770" t="s">
        <v>21</v>
      </c>
      <c r="K770" t="s">
        <v>22</v>
      </c>
      <c r="L770" s="9">
        <v>1386741600</v>
      </c>
      <c r="M770" s="9">
        <v>1388037600</v>
      </c>
      <c r="N770" s="12">
        <f t="shared" ref="N770:N833" si="73">(((L770/60)/60)/24)+DATE(1970,1,1)</f>
        <v>41619.25</v>
      </c>
      <c r="O770" s="12">
        <f t="shared" ref="O770:O833" si="74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5">_xlfn.TEXTBEFORE(R770,"/")</f>
        <v>theater</v>
      </c>
      <c r="T770" t="str">
        <f t="shared" ref="T770:T833" si="76">_xlfn.TEXTAFTER(R770,"/")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10">
        <f t="shared" si="72"/>
        <v>86.867834394904463</v>
      </c>
      <c r="G771" t="s">
        <v>14</v>
      </c>
      <c r="H771">
        <v>3410</v>
      </c>
      <c r="I771" s="11">
        <f t="shared" ref="I771:I834" si="77">E771/H771</f>
        <v>31.995894428152493</v>
      </c>
      <c r="J771" t="s">
        <v>21</v>
      </c>
      <c r="K771" t="s">
        <v>22</v>
      </c>
      <c r="L771" s="9">
        <v>1376542800</v>
      </c>
      <c r="M771" s="9">
        <v>1378789200</v>
      </c>
      <c r="N771" s="12">
        <f t="shared" si="73"/>
        <v>41501.208333333336</v>
      </c>
      <c r="O771" s="12">
        <f t="shared" si="74"/>
        <v>41527.208333333336</v>
      </c>
      <c r="P771" t="b">
        <v>0</v>
      </c>
      <c r="Q771" t="b">
        <v>0</v>
      </c>
      <c r="R771" t="s">
        <v>89</v>
      </c>
      <c r="S771" t="str">
        <f t="shared" si="75"/>
        <v>games</v>
      </c>
      <c r="T771" t="str">
        <f t="shared" si="76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10">
        <f t="shared" si="72"/>
        <v>270.74418604651163</v>
      </c>
      <c r="G772" t="s">
        <v>20</v>
      </c>
      <c r="H772">
        <v>216</v>
      </c>
      <c r="I772" s="11">
        <f t="shared" si="77"/>
        <v>53.898148148148145</v>
      </c>
      <c r="J772" t="s">
        <v>107</v>
      </c>
      <c r="K772" t="s">
        <v>108</v>
      </c>
      <c r="L772" s="9">
        <v>1397451600</v>
      </c>
      <c r="M772" s="9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10">
        <f t="shared" si="72"/>
        <v>49.446428571428569</v>
      </c>
      <c r="G773" t="s">
        <v>74</v>
      </c>
      <c r="H773">
        <v>26</v>
      </c>
      <c r="I773" s="11">
        <f t="shared" si="77"/>
        <v>106.5</v>
      </c>
      <c r="J773" t="s">
        <v>21</v>
      </c>
      <c r="K773" t="s">
        <v>22</v>
      </c>
      <c r="L773" s="9">
        <v>1548482400</v>
      </c>
      <c r="M773" s="9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10">
        <f t="shared" si="72"/>
        <v>113.3596256684492</v>
      </c>
      <c r="G774" t="s">
        <v>20</v>
      </c>
      <c r="H774">
        <v>5139</v>
      </c>
      <c r="I774" s="11">
        <f t="shared" si="77"/>
        <v>32.999805409612762</v>
      </c>
      <c r="J774" t="s">
        <v>21</v>
      </c>
      <c r="K774" t="s">
        <v>22</v>
      </c>
      <c r="L774" s="9">
        <v>1549692000</v>
      </c>
      <c r="M774" s="9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10">
        <f t="shared" si="72"/>
        <v>190.55555555555554</v>
      </c>
      <c r="G775" t="s">
        <v>20</v>
      </c>
      <c r="H775">
        <v>2353</v>
      </c>
      <c r="I775" s="11">
        <f t="shared" si="77"/>
        <v>43.00254993625159</v>
      </c>
      <c r="J775" t="s">
        <v>21</v>
      </c>
      <c r="K775" t="s">
        <v>22</v>
      </c>
      <c r="L775" s="9">
        <v>1492059600</v>
      </c>
      <c r="M775" s="9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10">
        <f t="shared" si="72"/>
        <v>135.5</v>
      </c>
      <c r="G776" t="s">
        <v>20</v>
      </c>
      <c r="H776">
        <v>78</v>
      </c>
      <c r="I776" s="11">
        <f t="shared" si="77"/>
        <v>86.858974358974365</v>
      </c>
      <c r="J776" t="s">
        <v>107</v>
      </c>
      <c r="K776" t="s">
        <v>108</v>
      </c>
      <c r="L776" s="9">
        <v>1463979600</v>
      </c>
      <c r="M776" s="9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10">
        <f t="shared" si="72"/>
        <v>10.297872340425531</v>
      </c>
      <c r="G777" t="s">
        <v>14</v>
      </c>
      <c r="H777">
        <v>10</v>
      </c>
      <c r="I777" s="11">
        <f t="shared" si="77"/>
        <v>96.8</v>
      </c>
      <c r="J777" t="s">
        <v>21</v>
      </c>
      <c r="K777" t="s">
        <v>22</v>
      </c>
      <c r="L777" s="9">
        <v>1415253600</v>
      </c>
      <c r="M777" s="9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10">
        <f t="shared" si="72"/>
        <v>65.544223826714799</v>
      </c>
      <c r="G778" t="s">
        <v>14</v>
      </c>
      <c r="H778">
        <v>2201</v>
      </c>
      <c r="I778" s="11">
        <f t="shared" si="77"/>
        <v>32.995456610631528</v>
      </c>
      <c r="J778" t="s">
        <v>21</v>
      </c>
      <c r="K778" t="s">
        <v>22</v>
      </c>
      <c r="L778" s="9">
        <v>1562216400</v>
      </c>
      <c r="M778" s="9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10">
        <f t="shared" si="72"/>
        <v>49.026652452025587</v>
      </c>
      <c r="G779" t="s">
        <v>14</v>
      </c>
      <c r="H779">
        <v>676</v>
      </c>
      <c r="I779" s="11">
        <f t="shared" si="77"/>
        <v>68.028106508875737</v>
      </c>
      <c r="J779" t="s">
        <v>21</v>
      </c>
      <c r="K779" t="s">
        <v>22</v>
      </c>
      <c r="L779" s="9">
        <v>1316754000</v>
      </c>
      <c r="M779" s="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10">
        <f t="shared" si="72"/>
        <v>787.92307692307691</v>
      </c>
      <c r="G780" t="s">
        <v>20</v>
      </c>
      <c r="H780">
        <v>174</v>
      </c>
      <c r="I780" s="11">
        <f t="shared" si="77"/>
        <v>58.867816091954026</v>
      </c>
      <c r="J780" t="s">
        <v>98</v>
      </c>
      <c r="K780" t="s">
        <v>99</v>
      </c>
      <c r="L780" s="9">
        <v>1313211600</v>
      </c>
      <c r="M780" s="9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10">
        <f t="shared" si="72"/>
        <v>80.306347746090154</v>
      </c>
      <c r="G781" t="s">
        <v>14</v>
      </c>
      <c r="H781">
        <v>831</v>
      </c>
      <c r="I781" s="11">
        <f t="shared" si="77"/>
        <v>105.04572803850782</v>
      </c>
      <c r="J781" t="s">
        <v>21</v>
      </c>
      <c r="K781" t="s">
        <v>22</v>
      </c>
      <c r="L781" s="9">
        <v>1439528400</v>
      </c>
      <c r="M781" s="9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10">
        <f t="shared" si="72"/>
        <v>106.29411764705883</v>
      </c>
      <c r="G782" t="s">
        <v>20</v>
      </c>
      <c r="H782">
        <v>164</v>
      </c>
      <c r="I782" s="11">
        <f t="shared" si="77"/>
        <v>33.054878048780488</v>
      </c>
      <c r="J782" t="s">
        <v>21</v>
      </c>
      <c r="K782" t="s">
        <v>22</v>
      </c>
      <c r="L782" s="9">
        <v>1469163600</v>
      </c>
      <c r="M782" s="9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10">
        <f t="shared" si="72"/>
        <v>50.735632183908038</v>
      </c>
      <c r="G783" t="s">
        <v>74</v>
      </c>
      <c r="H783">
        <v>56</v>
      </c>
      <c r="I783" s="11">
        <f t="shared" si="77"/>
        <v>78.821428571428569</v>
      </c>
      <c r="J783" t="s">
        <v>98</v>
      </c>
      <c r="K783" t="s">
        <v>99</v>
      </c>
      <c r="L783" s="9">
        <v>1288501200</v>
      </c>
      <c r="M783" s="9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10">
        <f t="shared" si="72"/>
        <v>215.31372549019611</v>
      </c>
      <c r="G784" t="s">
        <v>20</v>
      </c>
      <c r="H784">
        <v>161</v>
      </c>
      <c r="I784" s="11">
        <f t="shared" si="77"/>
        <v>68.204968944099377</v>
      </c>
      <c r="J784" t="s">
        <v>21</v>
      </c>
      <c r="K784" t="s">
        <v>22</v>
      </c>
      <c r="L784" s="9">
        <v>1298959200</v>
      </c>
      <c r="M784" s="9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10">
        <f t="shared" si="72"/>
        <v>141.22972972972974</v>
      </c>
      <c r="G785" t="s">
        <v>20</v>
      </c>
      <c r="H785">
        <v>138</v>
      </c>
      <c r="I785" s="11">
        <f t="shared" si="77"/>
        <v>75.731884057971016</v>
      </c>
      <c r="J785" t="s">
        <v>21</v>
      </c>
      <c r="K785" t="s">
        <v>22</v>
      </c>
      <c r="L785" s="9">
        <v>1387260000</v>
      </c>
      <c r="M785" s="9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10">
        <f t="shared" si="72"/>
        <v>115.33745781777279</v>
      </c>
      <c r="G786" t="s">
        <v>20</v>
      </c>
      <c r="H786">
        <v>3308</v>
      </c>
      <c r="I786" s="11">
        <f t="shared" si="77"/>
        <v>30.996070133010882</v>
      </c>
      <c r="J786" t="s">
        <v>21</v>
      </c>
      <c r="K786" t="s">
        <v>22</v>
      </c>
      <c r="L786" s="9">
        <v>1457244000</v>
      </c>
      <c r="M786" s="9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10">
        <f t="shared" si="72"/>
        <v>193.11940298507463</v>
      </c>
      <c r="G787" t="s">
        <v>20</v>
      </c>
      <c r="H787">
        <v>127</v>
      </c>
      <c r="I787" s="11">
        <f t="shared" si="77"/>
        <v>101.88188976377953</v>
      </c>
      <c r="J787" t="s">
        <v>26</v>
      </c>
      <c r="K787" t="s">
        <v>27</v>
      </c>
      <c r="L787" s="9">
        <v>1556341200</v>
      </c>
      <c r="M787" s="9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10">
        <f t="shared" si="72"/>
        <v>729.73333333333335</v>
      </c>
      <c r="G788" t="s">
        <v>20</v>
      </c>
      <c r="H788">
        <v>207</v>
      </c>
      <c r="I788" s="11">
        <f t="shared" si="77"/>
        <v>52.879227053140099</v>
      </c>
      <c r="J788" t="s">
        <v>107</v>
      </c>
      <c r="K788" t="s">
        <v>108</v>
      </c>
      <c r="L788" s="9">
        <v>1522126800</v>
      </c>
      <c r="M788" s="9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10">
        <f t="shared" si="72"/>
        <v>99.66339869281046</v>
      </c>
      <c r="G789" t="s">
        <v>14</v>
      </c>
      <c r="H789">
        <v>859</v>
      </c>
      <c r="I789" s="11">
        <f t="shared" si="77"/>
        <v>71.005820721769496</v>
      </c>
      <c r="J789" t="s">
        <v>15</v>
      </c>
      <c r="K789" t="s">
        <v>16</v>
      </c>
      <c r="L789" s="9">
        <v>1305954000</v>
      </c>
      <c r="M789" s="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10">
        <f t="shared" si="72"/>
        <v>88.166666666666671</v>
      </c>
      <c r="G790" t="s">
        <v>47</v>
      </c>
      <c r="H790">
        <v>31</v>
      </c>
      <c r="I790" s="11">
        <f t="shared" si="77"/>
        <v>102.38709677419355</v>
      </c>
      <c r="J790" t="s">
        <v>21</v>
      </c>
      <c r="K790" t="s">
        <v>22</v>
      </c>
      <c r="L790" s="9">
        <v>1350709200</v>
      </c>
      <c r="M790" s="9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10">
        <f t="shared" si="72"/>
        <v>37.233333333333334</v>
      </c>
      <c r="G791" t="s">
        <v>14</v>
      </c>
      <c r="H791">
        <v>45</v>
      </c>
      <c r="I791" s="11">
        <f t="shared" si="77"/>
        <v>74.466666666666669</v>
      </c>
      <c r="J791" t="s">
        <v>21</v>
      </c>
      <c r="K791" t="s">
        <v>22</v>
      </c>
      <c r="L791" s="9">
        <v>1401166800</v>
      </c>
      <c r="M791" s="9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10">
        <f t="shared" si="72"/>
        <v>30.540075309306079</v>
      </c>
      <c r="G792" t="s">
        <v>74</v>
      </c>
      <c r="H792">
        <v>1113</v>
      </c>
      <c r="I792" s="11">
        <f t="shared" si="77"/>
        <v>51.009883198562441</v>
      </c>
      <c r="J792" t="s">
        <v>21</v>
      </c>
      <c r="K792" t="s">
        <v>22</v>
      </c>
      <c r="L792" s="9">
        <v>1266127200</v>
      </c>
      <c r="M792" s="9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10">
        <f t="shared" si="72"/>
        <v>25.714285714285712</v>
      </c>
      <c r="G793" t="s">
        <v>14</v>
      </c>
      <c r="H793">
        <v>6</v>
      </c>
      <c r="I793" s="11">
        <f t="shared" si="77"/>
        <v>90</v>
      </c>
      <c r="J793" t="s">
        <v>21</v>
      </c>
      <c r="K793" t="s">
        <v>22</v>
      </c>
      <c r="L793" s="9">
        <v>1481436000</v>
      </c>
      <c r="M793" s="9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10">
        <f t="shared" si="72"/>
        <v>34</v>
      </c>
      <c r="G794" t="s">
        <v>14</v>
      </c>
      <c r="H794">
        <v>7</v>
      </c>
      <c r="I794" s="11">
        <f t="shared" si="77"/>
        <v>97.142857142857139</v>
      </c>
      <c r="J794" t="s">
        <v>21</v>
      </c>
      <c r="K794" t="s">
        <v>22</v>
      </c>
      <c r="L794" s="9">
        <v>1372222800</v>
      </c>
      <c r="M794" s="9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10">
        <f t="shared" si="72"/>
        <v>1185.909090909091</v>
      </c>
      <c r="G795" t="s">
        <v>20</v>
      </c>
      <c r="H795">
        <v>181</v>
      </c>
      <c r="I795" s="11">
        <f t="shared" si="77"/>
        <v>72.071823204419886</v>
      </c>
      <c r="J795" t="s">
        <v>98</v>
      </c>
      <c r="K795" t="s">
        <v>99</v>
      </c>
      <c r="L795" s="9">
        <v>1372136400</v>
      </c>
      <c r="M795" s="9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10">
        <f t="shared" si="72"/>
        <v>125.39393939393939</v>
      </c>
      <c r="G796" t="s">
        <v>20</v>
      </c>
      <c r="H796">
        <v>110</v>
      </c>
      <c r="I796" s="11">
        <f t="shared" si="77"/>
        <v>75.236363636363635</v>
      </c>
      <c r="J796" t="s">
        <v>21</v>
      </c>
      <c r="K796" t="s">
        <v>22</v>
      </c>
      <c r="L796" s="9">
        <v>1513922400</v>
      </c>
      <c r="M796" s="9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10">
        <f t="shared" si="72"/>
        <v>14.394366197183098</v>
      </c>
      <c r="G797" t="s">
        <v>14</v>
      </c>
      <c r="H797">
        <v>31</v>
      </c>
      <c r="I797" s="11">
        <f t="shared" si="77"/>
        <v>32.967741935483872</v>
      </c>
      <c r="J797" t="s">
        <v>21</v>
      </c>
      <c r="K797" t="s">
        <v>22</v>
      </c>
      <c r="L797" s="9">
        <v>1477976400</v>
      </c>
      <c r="M797" s="9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10">
        <f t="shared" si="72"/>
        <v>54.807692307692314</v>
      </c>
      <c r="G798" t="s">
        <v>14</v>
      </c>
      <c r="H798">
        <v>78</v>
      </c>
      <c r="I798" s="11">
        <f t="shared" si="77"/>
        <v>54.807692307692307</v>
      </c>
      <c r="J798" t="s">
        <v>21</v>
      </c>
      <c r="K798" t="s">
        <v>22</v>
      </c>
      <c r="L798" s="9">
        <v>1407474000</v>
      </c>
      <c r="M798" s="9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10">
        <f t="shared" si="72"/>
        <v>109.63157894736841</v>
      </c>
      <c r="G799" t="s">
        <v>20</v>
      </c>
      <c r="H799">
        <v>185</v>
      </c>
      <c r="I799" s="11">
        <f t="shared" si="77"/>
        <v>45.037837837837834</v>
      </c>
      <c r="J799" t="s">
        <v>21</v>
      </c>
      <c r="K799" t="s">
        <v>22</v>
      </c>
      <c r="L799" s="9">
        <v>1546149600</v>
      </c>
      <c r="M799" s="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10">
        <f t="shared" si="72"/>
        <v>188.47058823529412</v>
      </c>
      <c r="G800" t="s">
        <v>20</v>
      </c>
      <c r="H800">
        <v>121</v>
      </c>
      <c r="I800" s="11">
        <f t="shared" si="77"/>
        <v>52.958677685950413</v>
      </c>
      <c r="J800" t="s">
        <v>21</v>
      </c>
      <c r="K800" t="s">
        <v>22</v>
      </c>
      <c r="L800" s="9">
        <v>1338440400</v>
      </c>
      <c r="M800" s="9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10">
        <f t="shared" si="72"/>
        <v>87.008284023668637</v>
      </c>
      <c r="G801" t="s">
        <v>14</v>
      </c>
      <c r="H801">
        <v>1225</v>
      </c>
      <c r="I801" s="11">
        <f t="shared" si="77"/>
        <v>60.017959183673469</v>
      </c>
      <c r="J801" t="s">
        <v>40</v>
      </c>
      <c r="K801" t="s">
        <v>41</v>
      </c>
      <c r="L801" s="9">
        <v>1454133600</v>
      </c>
      <c r="M801" s="9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10">
        <f t="shared" si="72"/>
        <v>1</v>
      </c>
      <c r="G802" t="s">
        <v>14</v>
      </c>
      <c r="H802">
        <v>1</v>
      </c>
      <c r="I802" s="11">
        <f t="shared" si="77"/>
        <v>1</v>
      </c>
      <c r="J802" t="s">
        <v>98</v>
      </c>
      <c r="K802" t="s">
        <v>99</v>
      </c>
      <c r="L802" s="9">
        <v>1434085200</v>
      </c>
      <c r="M802" s="9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10">
        <f t="shared" si="72"/>
        <v>202.9130434782609</v>
      </c>
      <c r="G803" t="s">
        <v>20</v>
      </c>
      <c r="H803">
        <v>106</v>
      </c>
      <c r="I803" s="11">
        <f t="shared" si="77"/>
        <v>44.028301886792455</v>
      </c>
      <c r="J803" t="s">
        <v>21</v>
      </c>
      <c r="K803" t="s">
        <v>22</v>
      </c>
      <c r="L803" s="9">
        <v>1577772000</v>
      </c>
      <c r="M803" s="9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10">
        <f t="shared" si="72"/>
        <v>197.03225806451613</v>
      </c>
      <c r="G804" t="s">
        <v>20</v>
      </c>
      <c r="H804">
        <v>142</v>
      </c>
      <c r="I804" s="11">
        <f t="shared" si="77"/>
        <v>86.028169014084511</v>
      </c>
      <c r="J804" t="s">
        <v>21</v>
      </c>
      <c r="K804" t="s">
        <v>22</v>
      </c>
      <c r="L804" s="9">
        <v>1562216400</v>
      </c>
      <c r="M804" s="9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10">
        <f t="shared" si="72"/>
        <v>107</v>
      </c>
      <c r="G805" t="s">
        <v>20</v>
      </c>
      <c r="H805">
        <v>233</v>
      </c>
      <c r="I805" s="11">
        <f t="shared" si="77"/>
        <v>28.012875536480685</v>
      </c>
      <c r="J805" t="s">
        <v>21</v>
      </c>
      <c r="K805" t="s">
        <v>22</v>
      </c>
      <c r="L805" s="9">
        <v>1548568800</v>
      </c>
      <c r="M805" s="9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10">
        <f t="shared" si="72"/>
        <v>268.73076923076923</v>
      </c>
      <c r="G806" t="s">
        <v>20</v>
      </c>
      <c r="H806">
        <v>218</v>
      </c>
      <c r="I806" s="11">
        <f t="shared" si="77"/>
        <v>32.050458715596328</v>
      </c>
      <c r="J806" t="s">
        <v>21</v>
      </c>
      <c r="K806" t="s">
        <v>22</v>
      </c>
      <c r="L806" s="9">
        <v>1514872800</v>
      </c>
      <c r="M806" s="9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10">
        <f t="shared" si="72"/>
        <v>50.845360824742272</v>
      </c>
      <c r="G807" t="s">
        <v>14</v>
      </c>
      <c r="H807">
        <v>67</v>
      </c>
      <c r="I807" s="11">
        <f t="shared" si="77"/>
        <v>73.611940298507463</v>
      </c>
      <c r="J807" t="s">
        <v>26</v>
      </c>
      <c r="K807" t="s">
        <v>27</v>
      </c>
      <c r="L807" s="9">
        <v>1416031200</v>
      </c>
      <c r="M807" s="9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10">
        <f t="shared" si="72"/>
        <v>1180.2857142857142</v>
      </c>
      <c r="G808" t="s">
        <v>20</v>
      </c>
      <c r="H808">
        <v>76</v>
      </c>
      <c r="I808" s="11">
        <f t="shared" si="77"/>
        <v>108.71052631578948</v>
      </c>
      <c r="J808" t="s">
        <v>21</v>
      </c>
      <c r="K808" t="s">
        <v>22</v>
      </c>
      <c r="L808" s="9">
        <v>1330927200</v>
      </c>
      <c r="M808" s="9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10">
        <f t="shared" si="72"/>
        <v>264</v>
      </c>
      <c r="G809" t="s">
        <v>20</v>
      </c>
      <c r="H809">
        <v>43</v>
      </c>
      <c r="I809" s="11">
        <f t="shared" si="77"/>
        <v>42.97674418604651</v>
      </c>
      <c r="J809" t="s">
        <v>21</v>
      </c>
      <c r="K809" t="s">
        <v>22</v>
      </c>
      <c r="L809" s="9">
        <v>1571115600</v>
      </c>
      <c r="M809" s="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10">
        <f t="shared" si="72"/>
        <v>30.44230769230769</v>
      </c>
      <c r="G810" t="s">
        <v>14</v>
      </c>
      <c r="H810">
        <v>19</v>
      </c>
      <c r="I810" s="11">
        <f t="shared" si="77"/>
        <v>83.315789473684205</v>
      </c>
      <c r="J810" t="s">
        <v>21</v>
      </c>
      <c r="K810" t="s">
        <v>22</v>
      </c>
      <c r="L810" s="9">
        <v>1463461200</v>
      </c>
      <c r="M810" s="9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10">
        <f t="shared" si="72"/>
        <v>62.880681818181813</v>
      </c>
      <c r="G811" t="s">
        <v>14</v>
      </c>
      <c r="H811">
        <v>2108</v>
      </c>
      <c r="I811" s="11">
        <f t="shared" si="77"/>
        <v>42</v>
      </c>
      <c r="J811" t="s">
        <v>98</v>
      </c>
      <c r="K811" t="s">
        <v>99</v>
      </c>
      <c r="L811" s="9">
        <v>1344920400</v>
      </c>
      <c r="M811" s="9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10">
        <f t="shared" si="72"/>
        <v>193.125</v>
      </c>
      <c r="G812" t="s">
        <v>20</v>
      </c>
      <c r="H812">
        <v>221</v>
      </c>
      <c r="I812" s="11">
        <f t="shared" si="77"/>
        <v>55.927601809954751</v>
      </c>
      <c r="J812" t="s">
        <v>21</v>
      </c>
      <c r="K812" t="s">
        <v>22</v>
      </c>
      <c r="L812" s="9">
        <v>1511848800</v>
      </c>
      <c r="M812" s="9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10">
        <f t="shared" si="72"/>
        <v>77.102702702702715</v>
      </c>
      <c r="G813" t="s">
        <v>14</v>
      </c>
      <c r="H813">
        <v>679</v>
      </c>
      <c r="I813" s="11">
        <f t="shared" si="77"/>
        <v>105.03681885125184</v>
      </c>
      <c r="J813" t="s">
        <v>21</v>
      </c>
      <c r="K813" t="s">
        <v>22</v>
      </c>
      <c r="L813" s="9">
        <v>1452319200</v>
      </c>
      <c r="M813" s="9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10">
        <f t="shared" si="72"/>
        <v>225.52763819095478</v>
      </c>
      <c r="G814" t="s">
        <v>20</v>
      </c>
      <c r="H814">
        <v>2805</v>
      </c>
      <c r="I814" s="11">
        <f t="shared" si="77"/>
        <v>48</v>
      </c>
      <c r="J814" t="s">
        <v>15</v>
      </c>
      <c r="K814" t="s">
        <v>16</v>
      </c>
      <c r="L814" s="9">
        <v>1523854800</v>
      </c>
      <c r="M814" s="9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10">
        <f t="shared" si="72"/>
        <v>239.40625</v>
      </c>
      <c r="G815" t="s">
        <v>20</v>
      </c>
      <c r="H815">
        <v>68</v>
      </c>
      <c r="I815" s="11">
        <f t="shared" si="77"/>
        <v>112.66176470588235</v>
      </c>
      <c r="J815" t="s">
        <v>21</v>
      </c>
      <c r="K815" t="s">
        <v>22</v>
      </c>
      <c r="L815" s="9">
        <v>1346043600</v>
      </c>
      <c r="M815" s="9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10">
        <f t="shared" si="72"/>
        <v>92.1875</v>
      </c>
      <c r="G816" t="s">
        <v>14</v>
      </c>
      <c r="H816">
        <v>36</v>
      </c>
      <c r="I816" s="11">
        <f t="shared" si="77"/>
        <v>81.944444444444443</v>
      </c>
      <c r="J816" t="s">
        <v>36</v>
      </c>
      <c r="K816" t="s">
        <v>37</v>
      </c>
      <c r="L816" s="9">
        <v>1464325200</v>
      </c>
      <c r="M816" s="9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10">
        <f t="shared" si="72"/>
        <v>130.23333333333335</v>
      </c>
      <c r="G817" t="s">
        <v>20</v>
      </c>
      <c r="H817">
        <v>183</v>
      </c>
      <c r="I817" s="11">
        <f t="shared" si="77"/>
        <v>64.049180327868854</v>
      </c>
      <c r="J817" t="s">
        <v>15</v>
      </c>
      <c r="K817" t="s">
        <v>16</v>
      </c>
      <c r="L817" s="9">
        <v>1511935200</v>
      </c>
      <c r="M817" s="9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10">
        <f t="shared" si="72"/>
        <v>615.21739130434787</v>
      </c>
      <c r="G818" t="s">
        <v>20</v>
      </c>
      <c r="H818">
        <v>133</v>
      </c>
      <c r="I818" s="11">
        <f t="shared" si="77"/>
        <v>106.39097744360902</v>
      </c>
      <c r="J818" t="s">
        <v>21</v>
      </c>
      <c r="K818" t="s">
        <v>22</v>
      </c>
      <c r="L818" s="9">
        <v>1392012000</v>
      </c>
      <c r="M818" s="9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10">
        <f t="shared" si="72"/>
        <v>368.79532163742692</v>
      </c>
      <c r="G819" t="s">
        <v>20</v>
      </c>
      <c r="H819">
        <v>2489</v>
      </c>
      <c r="I819" s="11">
        <f t="shared" si="77"/>
        <v>76.011249497790274</v>
      </c>
      <c r="J819" t="s">
        <v>107</v>
      </c>
      <c r="K819" t="s">
        <v>108</v>
      </c>
      <c r="L819" s="9">
        <v>1556946000</v>
      </c>
      <c r="M819" s="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10">
        <f t="shared" si="72"/>
        <v>1094.8571428571429</v>
      </c>
      <c r="G820" t="s">
        <v>20</v>
      </c>
      <c r="H820">
        <v>69</v>
      </c>
      <c r="I820" s="11">
        <f t="shared" si="77"/>
        <v>111.07246376811594</v>
      </c>
      <c r="J820" t="s">
        <v>21</v>
      </c>
      <c r="K820" t="s">
        <v>22</v>
      </c>
      <c r="L820" s="9">
        <v>1548050400</v>
      </c>
      <c r="M820" s="9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10">
        <f t="shared" si="72"/>
        <v>50.662921348314605</v>
      </c>
      <c r="G821" t="s">
        <v>14</v>
      </c>
      <c r="H821">
        <v>47</v>
      </c>
      <c r="I821" s="11">
        <f t="shared" si="77"/>
        <v>95.936170212765958</v>
      </c>
      <c r="J821" t="s">
        <v>21</v>
      </c>
      <c r="K821" t="s">
        <v>22</v>
      </c>
      <c r="L821" s="9">
        <v>1353736800</v>
      </c>
      <c r="M821" s="9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10">
        <f t="shared" si="72"/>
        <v>800.6</v>
      </c>
      <c r="G822" t="s">
        <v>20</v>
      </c>
      <c r="H822">
        <v>279</v>
      </c>
      <c r="I822" s="11">
        <f t="shared" si="77"/>
        <v>43.043010752688176</v>
      </c>
      <c r="J822" t="s">
        <v>40</v>
      </c>
      <c r="K822" t="s">
        <v>41</v>
      </c>
      <c r="L822" s="9">
        <v>1532840400</v>
      </c>
      <c r="M822" s="9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10">
        <f t="shared" si="72"/>
        <v>291.28571428571428</v>
      </c>
      <c r="G823" t="s">
        <v>20</v>
      </c>
      <c r="H823">
        <v>210</v>
      </c>
      <c r="I823" s="11">
        <f t="shared" si="77"/>
        <v>67.966666666666669</v>
      </c>
      <c r="J823" t="s">
        <v>21</v>
      </c>
      <c r="K823" t="s">
        <v>22</v>
      </c>
      <c r="L823" s="9">
        <v>1488261600</v>
      </c>
      <c r="M823" s="9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10">
        <f t="shared" si="72"/>
        <v>349.9666666666667</v>
      </c>
      <c r="G824" t="s">
        <v>20</v>
      </c>
      <c r="H824">
        <v>2100</v>
      </c>
      <c r="I824" s="11">
        <f t="shared" si="77"/>
        <v>89.991428571428571</v>
      </c>
      <c r="J824" t="s">
        <v>21</v>
      </c>
      <c r="K824" t="s">
        <v>22</v>
      </c>
      <c r="L824" s="9">
        <v>1393567200</v>
      </c>
      <c r="M824" s="9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10">
        <f t="shared" si="72"/>
        <v>357.07317073170731</v>
      </c>
      <c r="G825" t="s">
        <v>20</v>
      </c>
      <c r="H825">
        <v>252</v>
      </c>
      <c r="I825" s="11">
        <f t="shared" si="77"/>
        <v>58.095238095238095</v>
      </c>
      <c r="J825" t="s">
        <v>21</v>
      </c>
      <c r="K825" t="s">
        <v>22</v>
      </c>
      <c r="L825" s="9">
        <v>1410325200</v>
      </c>
      <c r="M825" s="9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10">
        <f t="shared" si="72"/>
        <v>126.48941176470588</v>
      </c>
      <c r="G826" t="s">
        <v>20</v>
      </c>
      <c r="H826">
        <v>1280</v>
      </c>
      <c r="I826" s="11">
        <f t="shared" si="77"/>
        <v>83.996875000000003</v>
      </c>
      <c r="J826" t="s">
        <v>21</v>
      </c>
      <c r="K826" t="s">
        <v>22</v>
      </c>
      <c r="L826" s="9">
        <v>1276923600</v>
      </c>
      <c r="M826" s="9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10">
        <f t="shared" si="72"/>
        <v>387.5</v>
      </c>
      <c r="G827" t="s">
        <v>20</v>
      </c>
      <c r="H827">
        <v>157</v>
      </c>
      <c r="I827" s="11">
        <f t="shared" si="77"/>
        <v>88.853503184713375</v>
      </c>
      <c r="J827" t="s">
        <v>40</v>
      </c>
      <c r="K827" t="s">
        <v>41</v>
      </c>
      <c r="L827" s="9">
        <v>1500958800</v>
      </c>
      <c r="M827" s="9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10">
        <f t="shared" si="72"/>
        <v>457.03571428571428</v>
      </c>
      <c r="G828" t="s">
        <v>20</v>
      </c>
      <c r="H828">
        <v>194</v>
      </c>
      <c r="I828" s="11">
        <f t="shared" si="77"/>
        <v>65.963917525773198</v>
      </c>
      <c r="J828" t="s">
        <v>21</v>
      </c>
      <c r="K828" t="s">
        <v>22</v>
      </c>
      <c r="L828" s="9">
        <v>1292220000</v>
      </c>
      <c r="M828" s="9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10">
        <f t="shared" si="72"/>
        <v>266.69565217391306</v>
      </c>
      <c r="G829" t="s">
        <v>20</v>
      </c>
      <c r="H829">
        <v>82</v>
      </c>
      <c r="I829" s="11">
        <f t="shared" si="77"/>
        <v>74.804878048780495</v>
      </c>
      <c r="J829" t="s">
        <v>26</v>
      </c>
      <c r="K829" t="s">
        <v>27</v>
      </c>
      <c r="L829" s="9">
        <v>1304398800</v>
      </c>
      <c r="M829" s="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10">
        <f t="shared" si="72"/>
        <v>69</v>
      </c>
      <c r="G830" t="s">
        <v>14</v>
      </c>
      <c r="H830">
        <v>70</v>
      </c>
      <c r="I830" s="11">
        <f t="shared" si="77"/>
        <v>69.98571428571428</v>
      </c>
      <c r="J830" t="s">
        <v>21</v>
      </c>
      <c r="K830" t="s">
        <v>22</v>
      </c>
      <c r="L830" s="9">
        <v>1535432400</v>
      </c>
      <c r="M830" s="9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10">
        <f t="shared" si="72"/>
        <v>51.34375</v>
      </c>
      <c r="G831" t="s">
        <v>14</v>
      </c>
      <c r="H831">
        <v>154</v>
      </c>
      <c r="I831" s="11">
        <f t="shared" si="77"/>
        <v>32.006493506493506</v>
      </c>
      <c r="J831" t="s">
        <v>21</v>
      </c>
      <c r="K831" t="s">
        <v>22</v>
      </c>
      <c r="L831" s="9">
        <v>1433826000</v>
      </c>
      <c r="M831" s="9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10">
        <f t="shared" si="72"/>
        <v>1.1710526315789473</v>
      </c>
      <c r="G832" t="s">
        <v>14</v>
      </c>
      <c r="H832">
        <v>22</v>
      </c>
      <c r="I832" s="11">
        <f t="shared" si="77"/>
        <v>64.727272727272734</v>
      </c>
      <c r="J832" t="s">
        <v>21</v>
      </c>
      <c r="K832" t="s">
        <v>22</v>
      </c>
      <c r="L832" s="9">
        <v>1514959200</v>
      </c>
      <c r="M832" s="9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10">
        <f t="shared" si="72"/>
        <v>108.97734294541709</v>
      </c>
      <c r="G833" t="s">
        <v>20</v>
      </c>
      <c r="H833">
        <v>4233</v>
      </c>
      <c r="I833" s="11">
        <f t="shared" si="77"/>
        <v>24.998110087408456</v>
      </c>
      <c r="J833" t="s">
        <v>21</v>
      </c>
      <c r="K833" t="s">
        <v>22</v>
      </c>
      <c r="L833" s="9">
        <v>1332738000</v>
      </c>
      <c r="M833" s="9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10">
        <f t="shared" ref="F834:F897" si="78">E834/D834*100</f>
        <v>315.17592592592592</v>
      </c>
      <c r="G834" t="s">
        <v>20</v>
      </c>
      <c r="H834">
        <v>1297</v>
      </c>
      <c r="I834" s="11">
        <f t="shared" si="77"/>
        <v>104.97764070932922</v>
      </c>
      <c r="J834" t="s">
        <v>36</v>
      </c>
      <c r="K834" t="s">
        <v>37</v>
      </c>
      <c r="L834" s="9">
        <v>1445490000</v>
      </c>
      <c r="M834" s="9">
        <v>1448431200</v>
      </c>
      <c r="N834" s="12">
        <f t="shared" ref="N834:N897" si="79">(((L834/60)/60)/24)+DATE(1970,1,1)</f>
        <v>42299.208333333328</v>
      </c>
      <c r="O834" s="12">
        <f t="shared" ref="O834:O897" si="80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1">_xlfn.TEXTBEFORE(R834,"/")</f>
        <v>publishing</v>
      </c>
      <c r="T834" t="str">
        <f t="shared" ref="T834:T897" si="82">_xlfn.TEXTAFTER(R834,"/")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10">
        <f t="shared" si="78"/>
        <v>157.69117647058823</v>
      </c>
      <c r="G835" t="s">
        <v>20</v>
      </c>
      <c r="H835">
        <v>165</v>
      </c>
      <c r="I835" s="11">
        <f t="shared" ref="I835:I898" si="83">E835/H835</f>
        <v>64.987878787878785</v>
      </c>
      <c r="J835" t="s">
        <v>36</v>
      </c>
      <c r="K835" t="s">
        <v>37</v>
      </c>
      <c r="L835" s="9">
        <v>1297663200</v>
      </c>
      <c r="M835" s="9">
        <v>1298613600</v>
      </c>
      <c r="N835" s="12">
        <f t="shared" si="79"/>
        <v>40588.25</v>
      </c>
      <c r="O835" s="12">
        <f t="shared" si="80"/>
        <v>40599.25</v>
      </c>
      <c r="P835" t="b">
        <v>0</v>
      </c>
      <c r="Q835" t="b">
        <v>0</v>
      </c>
      <c r="R835" t="s">
        <v>206</v>
      </c>
      <c r="S835" t="str">
        <f t="shared" si="81"/>
        <v>publishing</v>
      </c>
      <c r="T835" t="str">
        <f t="shared" si="82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10">
        <f t="shared" si="78"/>
        <v>153.8082191780822</v>
      </c>
      <c r="G836" t="s">
        <v>20</v>
      </c>
      <c r="H836">
        <v>119</v>
      </c>
      <c r="I836" s="11">
        <f t="shared" si="83"/>
        <v>94.352941176470594</v>
      </c>
      <c r="J836" t="s">
        <v>21</v>
      </c>
      <c r="K836" t="s">
        <v>22</v>
      </c>
      <c r="L836" s="9">
        <v>1371963600</v>
      </c>
      <c r="M836" s="9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10">
        <f t="shared" si="78"/>
        <v>89.738979118329468</v>
      </c>
      <c r="G837" t="s">
        <v>14</v>
      </c>
      <c r="H837">
        <v>1758</v>
      </c>
      <c r="I837" s="11">
        <f t="shared" si="83"/>
        <v>44.001706484641637</v>
      </c>
      <c r="J837" t="s">
        <v>21</v>
      </c>
      <c r="K837" t="s">
        <v>22</v>
      </c>
      <c r="L837" s="9">
        <v>1425103200</v>
      </c>
      <c r="M837" s="9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10">
        <f t="shared" si="78"/>
        <v>75.135802469135797</v>
      </c>
      <c r="G838" t="s">
        <v>14</v>
      </c>
      <c r="H838">
        <v>94</v>
      </c>
      <c r="I838" s="11">
        <f t="shared" si="83"/>
        <v>64.744680851063833</v>
      </c>
      <c r="J838" t="s">
        <v>21</v>
      </c>
      <c r="K838" t="s">
        <v>22</v>
      </c>
      <c r="L838" s="9">
        <v>1265349600</v>
      </c>
      <c r="M838" s="9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10">
        <f t="shared" si="78"/>
        <v>852.88135593220341</v>
      </c>
      <c r="G839" t="s">
        <v>20</v>
      </c>
      <c r="H839">
        <v>1797</v>
      </c>
      <c r="I839" s="11">
        <f t="shared" si="83"/>
        <v>84.00667779632721</v>
      </c>
      <c r="J839" t="s">
        <v>21</v>
      </c>
      <c r="K839" t="s">
        <v>22</v>
      </c>
      <c r="L839" s="9">
        <v>1301202000</v>
      </c>
      <c r="M839" s="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10">
        <f t="shared" si="78"/>
        <v>138.90625</v>
      </c>
      <c r="G840" t="s">
        <v>20</v>
      </c>
      <c r="H840">
        <v>261</v>
      </c>
      <c r="I840" s="11">
        <f t="shared" si="83"/>
        <v>34.061302681992338</v>
      </c>
      <c r="J840" t="s">
        <v>21</v>
      </c>
      <c r="K840" t="s">
        <v>22</v>
      </c>
      <c r="L840" s="9">
        <v>1538024400</v>
      </c>
      <c r="M840" s="9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10">
        <f t="shared" si="78"/>
        <v>190.18181818181819</v>
      </c>
      <c r="G841" t="s">
        <v>20</v>
      </c>
      <c r="H841">
        <v>157</v>
      </c>
      <c r="I841" s="11">
        <f t="shared" si="83"/>
        <v>93.273885350318466</v>
      </c>
      <c r="J841" t="s">
        <v>21</v>
      </c>
      <c r="K841" t="s">
        <v>22</v>
      </c>
      <c r="L841" s="9">
        <v>1395032400</v>
      </c>
      <c r="M841" s="9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10">
        <f t="shared" si="78"/>
        <v>100.24333619948409</v>
      </c>
      <c r="G842" t="s">
        <v>20</v>
      </c>
      <c r="H842">
        <v>3533</v>
      </c>
      <c r="I842" s="11">
        <f t="shared" si="83"/>
        <v>32.998301726577978</v>
      </c>
      <c r="J842" t="s">
        <v>21</v>
      </c>
      <c r="K842" t="s">
        <v>22</v>
      </c>
      <c r="L842" s="9">
        <v>1405486800</v>
      </c>
      <c r="M842" s="9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10">
        <f t="shared" si="78"/>
        <v>142.75824175824175</v>
      </c>
      <c r="G843" t="s">
        <v>20</v>
      </c>
      <c r="H843">
        <v>155</v>
      </c>
      <c r="I843" s="11">
        <f t="shared" si="83"/>
        <v>83.812903225806451</v>
      </c>
      <c r="J843" t="s">
        <v>21</v>
      </c>
      <c r="K843" t="s">
        <v>22</v>
      </c>
      <c r="L843" s="9">
        <v>1455861600</v>
      </c>
      <c r="M843" s="9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10">
        <f t="shared" si="78"/>
        <v>563.13333333333333</v>
      </c>
      <c r="G844" t="s">
        <v>20</v>
      </c>
      <c r="H844">
        <v>132</v>
      </c>
      <c r="I844" s="11">
        <f t="shared" si="83"/>
        <v>63.992424242424242</v>
      </c>
      <c r="J844" t="s">
        <v>107</v>
      </c>
      <c r="K844" t="s">
        <v>108</v>
      </c>
      <c r="L844" s="9">
        <v>1529038800</v>
      </c>
      <c r="M844" s="9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10">
        <f t="shared" si="78"/>
        <v>30.715909090909086</v>
      </c>
      <c r="G845" t="s">
        <v>14</v>
      </c>
      <c r="H845">
        <v>33</v>
      </c>
      <c r="I845" s="11">
        <f t="shared" si="83"/>
        <v>81.909090909090907</v>
      </c>
      <c r="J845" t="s">
        <v>21</v>
      </c>
      <c r="K845" t="s">
        <v>22</v>
      </c>
      <c r="L845" s="9">
        <v>1535259600</v>
      </c>
      <c r="M845" s="9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10">
        <f t="shared" si="78"/>
        <v>99.39772727272728</v>
      </c>
      <c r="G846" t="s">
        <v>74</v>
      </c>
      <c r="H846">
        <v>94</v>
      </c>
      <c r="I846" s="11">
        <f t="shared" si="83"/>
        <v>93.053191489361708</v>
      </c>
      <c r="J846" t="s">
        <v>21</v>
      </c>
      <c r="K846" t="s">
        <v>22</v>
      </c>
      <c r="L846" s="9">
        <v>1327212000</v>
      </c>
      <c r="M846" s="9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10">
        <f t="shared" si="78"/>
        <v>197.54935622317598</v>
      </c>
      <c r="G847" t="s">
        <v>20</v>
      </c>
      <c r="H847">
        <v>1354</v>
      </c>
      <c r="I847" s="11">
        <f t="shared" si="83"/>
        <v>101.98449039881831</v>
      </c>
      <c r="J847" t="s">
        <v>40</v>
      </c>
      <c r="K847" t="s">
        <v>41</v>
      </c>
      <c r="L847" s="9">
        <v>1526360400</v>
      </c>
      <c r="M847" s="9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10">
        <f t="shared" si="78"/>
        <v>508.5</v>
      </c>
      <c r="G848" t="s">
        <v>20</v>
      </c>
      <c r="H848">
        <v>48</v>
      </c>
      <c r="I848" s="11">
        <f t="shared" si="83"/>
        <v>105.9375</v>
      </c>
      <c r="J848" t="s">
        <v>21</v>
      </c>
      <c r="K848" t="s">
        <v>22</v>
      </c>
      <c r="L848" s="9">
        <v>1532149200</v>
      </c>
      <c r="M848" s="9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10">
        <f t="shared" si="78"/>
        <v>237.74468085106383</v>
      </c>
      <c r="G849" t="s">
        <v>20</v>
      </c>
      <c r="H849">
        <v>110</v>
      </c>
      <c r="I849" s="11">
        <f t="shared" si="83"/>
        <v>101.58181818181818</v>
      </c>
      <c r="J849" t="s">
        <v>21</v>
      </c>
      <c r="K849" t="s">
        <v>22</v>
      </c>
      <c r="L849" s="9">
        <v>1515304800</v>
      </c>
      <c r="M849" s="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10">
        <f t="shared" si="78"/>
        <v>338.46875</v>
      </c>
      <c r="G850" t="s">
        <v>20</v>
      </c>
      <c r="H850">
        <v>172</v>
      </c>
      <c r="I850" s="11">
        <f t="shared" si="83"/>
        <v>62.970930232558139</v>
      </c>
      <c r="J850" t="s">
        <v>21</v>
      </c>
      <c r="K850" t="s">
        <v>22</v>
      </c>
      <c r="L850" s="9">
        <v>1276318800</v>
      </c>
      <c r="M850" s="9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10">
        <f t="shared" si="78"/>
        <v>133.08955223880596</v>
      </c>
      <c r="G851" t="s">
        <v>20</v>
      </c>
      <c r="H851">
        <v>307</v>
      </c>
      <c r="I851" s="11">
        <f t="shared" si="83"/>
        <v>29.045602605863191</v>
      </c>
      <c r="J851" t="s">
        <v>21</v>
      </c>
      <c r="K851" t="s">
        <v>22</v>
      </c>
      <c r="L851" s="9">
        <v>1328767200</v>
      </c>
      <c r="M851" s="9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10">
        <f t="shared" si="78"/>
        <v>1</v>
      </c>
      <c r="G852" t="s">
        <v>14</v>
      </c>
      <c r="H852">
        <v>1</v>
      </c>
      <c r="I852" s="11">
        <f t="shared" si="83"/>
        <v>1</v>
      </c>
      <c r="J852" t="s">
        <v>21</v>
      </c>
      <c r="K852" t="s">
        <v>22</v>
      </c>
      <c r="L852" s="9">
        <v>1321682400</v>
      </c>
      <c r="M852" s="9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10">
        <f t="shared" si="78"/>
        <v>207.79999999999998</v>
      </c>
      <c r="G853" t="s">
        <v>20</v>
      </c>
      <c r="H853">
        <v>160</v>
      </c>
      <c r="I853" s="11">
        <f t="shared" si="83"/>
        <v>77.924999999999997</v>
      </c>
      <c r="J853" t="s">
        <v>21</v>
      </c>
      <c r="K853" t="s">
        <v>22</v>
      </c>
      <c r="L853" s="9">
        <v>1335934800</v>
      </c>
      <c r="M853" s="9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10">
        <f t="shared" si="78"/>
        <v>51.122448979591837</v>
      </c>
      <c r="G854" t="s">
        <v>14</v>
      </c>
      <c r="H854">
        <v>31</v>
      </c>
      <c r="I854" s="11">
        <f t="shared" si="83"/>
        <v>80.806451612903231</v>
      </c>
      <c r="J854" t="s">
        <v>21</v>
      </c>
      <c r="K854" t="s">
        <v>22</v>
      </c>
      <c r="L854" s="9">
        <v>1310792400</v>
      </c>
      <c r="M854" s="9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10">
        <f t="shared" si="78"/>
        <v>652.05847953216369</v>
      </c>
      <c r="G855" t="s">
        <v>20</v>
      </c>
      <c r="H855">
        <v>1467</v>
      </c>
      <c r="I855" s="11">
        <f t="shared" si="83"/>
        <v>76.006816632583508</v>
      </c>
      <c r="J855" t="s">
        <v>15</v>
      </c>
      <c r="K855" t="s">
        <v>16</v>
      </c>
      <c r="L855" s="9">
        <v>1308546000</v>
      </c>
      <c r="M855" s="9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10">
        <f t="shared" si="78"/>
        <v>113.63099415204678</v>
      </c>
      <c r="G856" t="s">
        <v>20</v>
      </c>
      <c r="H856">
        <v>2662</v>
      </c>
      <c r="I856" s="11">
        <f t="shared" si="83"/>
        <v>72.993613824192337</v>
      </c>
      <c r="J856" t="s">
        <v>15</v>
      </c>
      <c r="K856" t="s">
        <v>16</v>
      </c>
      <c r="L856" s="9">
        <v>1574056800</v>
      </c>
      <c r="M856" s="9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10">
        <f t="shared" si="78"/>
        <v>102.37606837606839</v>
      </c>
      <c r="G857" t="s">
        <v>20</v>
      </c>
      <c r="H857">
        <v>452</v>
      </c>
      <c r="I857" s="11">
        <f t="shared" si="83"/>
        <v>53</v>
      </c>
      <c r="J857" t="s">
        <v>26</v>
      </c>
      <c r="K857" t="s">
        <v>27</v>
      </c>
      <c r="L857" s="9">
        <v>1308373200</v>
      </c>
      <c r="M857" s="9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10">
        <f t="shared" si="78"/>
        <v>356.58333333333331</v>
      </c>
      <c r="G858" t="s">
        <v>20</v>
      </c>
      <c r="H858">
        <v>158</v>
      </c>
      <c r="I858" s="11">
        <f t="shared" si="83"/>
        <v>54.164556962025316</v>
      </c>
      <c r="J858" t="s">
        <v>21</v>
      </c>
      <c r="K858" t="s">
        <v>22</v>
      </c>
      <c r="L858" s="9">
        <v>1335243600</v>
      </c>
      <c r="M858" s="9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10">
        <f t="shared" si="78"/>
        <v>139.86792452830187</v>
      </c>
      <c r="G859" t="s">
        <v>20</v>
      </c>
      <c r="H859">
        <v>225</v>
      </c>
      <c r="I859" s="11">
        <f t="shared" si="83"/>
        <v>32.946666666666665</v>
      </c>
      <c r="J859" t="s">
        <v>98</v>
      </c>
      <c r="K859" t="s">
        <v>99</v>
      </c>
      <c r="L859" s="9">
        <v>1328421600</v>
      </c>
      <c r="M859" s="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10">
        <f t="shared" si="78"/>
        <v>69.45</v>
      </c>
      <c r="G860" t="s">
        <v>14</v>
      </c>
      <c r="H860">
        <v>35</v>
      </c>
      <c r="I860" s="11">
        <f t="shared" si="83"/>
        <v>79.371428571428567</v>
      </c>
      <c r="J860" t="s">
        <v>21</v>
      </c>
      <c r="K860" t="s">
        <v>22</v>
      </c>
      <c r="L860" s="9">
        <v>1524286800</v>
      </c>
      <c r="M860" s="9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10">
        <f t="shared" si="78"/>
        <v>35.534246575342465</v>
      </c>
      <c r="G861" t="s">
        <v>14</v>
      </c>
      <c r="H861">
        <v>63</v>
      </c>
      <c r="I861" s="11">
        <f t="shared" si="83"/>
        <v>41.174603174603178</v>
      </c>
      <c r="J861" t="s">
        <v>21</v>
      </c>
      <c r="K861" t="s">
        <v>22</v>
      </c>
      <c r="L861" s="9">
        <v>1362117600</v>
      </c>
      <c r="M861" s="9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10">
        <f t="shared" si="78"/>
        <v>251.65</v>
      </c>
      <c r="G862" t="s">
        <v>20</v>
      </c>
      <c r="H862">
        <v>65</v>
      </c>
      <c r="I862" s="11">
        <f t="shared" si="83"/>
        <v>77.430769230769229</v>
      </c>
      <c r="J862" t="s">
        <v>21</v>
      </c>
      <c r="K862" t="s">
        <v>22</v>
      </c>
      <c r="L862" s="9">
        <v>1550556000</v>
      </c>
      <c r="M862" s="9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10">
        <f t="shared" si="78"/>
        <v>105.87500000000001</v>
      </c>
      <c r="G863" t="s">
        <v>20</v>
      </c>
      <c r="H863">
        <v>163</v>
      </c>
      <c r="I863" s="11">
        <f t="shared" si="83"/>
        <v>57.159509202453989</v>
      </c>
      <c r="J863" t="s">
        <v>21</v>
      </c>
      <c r="K863" t="s">
        <v>22</v>
      </c>
      <c r="L863" s="9">
        <v>1269147600</v>
      </c>
      <c r="M863" s="9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10">
        <f t="shared" si="78"/>
        <v>187.42857142857144</v>
      </c>
      <c r="G864" t="s">
        <v>20</v>
      </c>
      <c r="H864">
        <v>85</v>
      </c>
      <c r="I864" s="11">
        <f t="shared" si="83"/>
        <v>77.17647058823529</v>
      </c>
      <c r="J864" t="s">
        <v>21</v>
      </c>
      <c r="K864" t="s">
        <v>22</v>
      </c>
      <c r="L864" s="9">
        <v>1312174800</v>
      </c>
      <c r="M864" s="9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10">
        <f t="shared" si="78"/>
        <v>386.78571428571428</v>
      </c>
      <c r="G865" t="s">
        <v>20</v>
      </c>
      <c r="H865">
        <v>217</v>
      </c>
      <c r="I865" s="11">
        <f t="shared" si="83"/>
        <v>24.953917050691246</v>
      </c>
      <c r="J865" t="s">
        <v>21</v>
      </c>
      <c r="K865" t="s">
        <v>22</v>
      </c>
      <c r="L865" s="9">
        <v>1434517200</v>
      </c>
      <c r="M865" s="9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10">
        <f t="shared" si="78"/>
        <v>347.07142857142856</v>
      </c>
      <c r="G866" t="s">
        <v>20</v>
      </c>
      <c r="H866">
        <v>150</v>
      </c>
      <c r="I866" s="11">
        <f t="shared" si="83"/>
        <v>97.18</v>
      </c>
      <c r="J866" t="s">
        <v>21</v>
      </c>
      <c r="K866" t="s">
        <v>22</v>
      </c>
      <c r="L866" s="9">
        <v>1471582800</v>
      </c>
      <c r="M866" s="9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10">
        <f t="shared" si="78"/>
        <v>185.82098765432099</v>
      </c>
      <c r="G867" t="s">
        <v>20</v>
      </c>
      <c r="H867">
        <v>3272</v>
      </c>
      <c r="I867" s="11">
        <f t="shared" si="83"/>
        <v>46.000916870415651</v>
      </c>
      <c r="J867" t="s">
        <v>21</v>
      </c>
      <c r="K867" t="s">
        <v>22</v>
      </c>
      <c r="L867" s="9">
        <v>1410757200</v>
      </c>
      <c r="M867" s="9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10">
        <f t="shared" si="78"/>
        <v>43.241247264770237</v>
      </c>
      <c r="G868" t="s">
        <v>74</v>
      </c>
      <c r="H868">
        <v>898</v>
      </c>
      <c r="I868" s="11">
        <f t="shared" si="83"/>
        <v>88.023385300668153</v>
      </c>
      <c r="J868" t="s">
        <v>21</v>
      </c>
      <c r="K868" t="s">
        <v>22</v>
      </c>
      <c r="L868" s="9">
        <v>1304830800</v>
      </c>
      <c r="M868" s="9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10">
        <f t="shared" si="78"/>
        <v>162.4375</v>
      </c>
      <c r="G869" t="s">
        <v>20</v>
      </c>
      <c r="H869">
        <v>300</v>
      </c>
      <c r="I869" s="11">
        <f t="shared" si="83"/>
        <v>25.99</v>
      </c>
      <c r="J869" t="s">
        <v>21</v>
      </c>
      <c r="K869" t="s">
        <v>22</v>
      </c>
      <c r="L869" s="9">
        <v>1539061200</v>
      </c>
      <c r="M869" s="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10">
        <f t="shared" si="78"/>
        <v>184.84285714285716</v>
      </c>
      <c r="G870" t="s">
        <v>20</v>
      </c>
      <c r="H870">
        <v>126</v>
      </c>
      <c r="I870" s="11">
        <f t="shared" si="83"/>
        <v>102.69047619047619</v>
      </c>
      <c r="J870" t="s">
        <v>21</v>
      </c>
      <c r="K870" t="s">
        <v>22</v>
      </c>
      <c r="L870" s="9">
        <v>1381554000</v>
      </c>
      <c r="M870" s="9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10">
        <f t="shared" si="78"/>
        <v>23.703520691785052</v>
      </c>
      <c r="G871" t="s">
        <v>14</v>
      </c>
      <c r="H871">
        <v>526</v>
      </c>
      <c r="I871" s="11">
        <f t="shared" si="83"/>
        <v>72.958174904942965</v>
      </c>
      <c r="J871" t="s">
        <v>21</v>
      </c>
      <c r="K871" t="s">
        <v>22</v>
      </c>
      <c r="L871" s="9">
        <v>1277096400</v>
      </c>
      <c r="M871" s="9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10">
        <f t="shared" si="78"/>
        <v>89.870129870129873</v>
      </c>
      <c r="G872" t="s">
        <v>14</v>
      </c>
      <c r="H872">
        <v>121</v>
      </c>
      <c r="I872" s="11">
        <f t="shared" si="83"/>
        <v>57.190082644628099</v>
      </c>
      <c r="J872" t="s">
        <v>21</v>
      </c>
      <c r="K872" t="s">
        <v>22</v>
      </c>
      <c r="L872" s="9">
        <v>1440392400</v>
      </c>
      <c r="M872" s="9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10">
        <f t="shared" si="78"/>
        <v>272.6041958041958</v>
      </c>
      <c r="G873" t="s">
        <v>20</v>
      </c>
      <c r="H873">
        <v>2320</v>
      </c>
      <c r="I873" s="11">
        <f t="shared" si="83"/>
        <v>84.013793103448279</v>
      </c>
      <c r="J873" t="s">
        <v>21</v>
      </c>
      <c r="K873" t="s">
        <v>22</v>
      </c>
      <c r="L873" s="9">
        <v>1509512400</v>
      </c>
      <c r="M873" s="9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10">
        <f t="shared" si="78"/>
        <v>170.04255319148936</v>
      </c>
      <c r="G874" t="s">
        <v>20</v>
      </c>
      <c r="H874">
        <v>81</v>
      </c>
      <c r="I874" s="11">
        <f t="shared" si="83"/>
        <v>98.666666666666671</v>
      </c>
      <c r="J874" t="s">
        <v>26</v>
      </c>
      <c r="K874" t="s">
        <v>27</v>
      </c>
      <c r="L874" s="9">
        <v>1535950800</v>
      </c>
      <c r="M874" s="9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10">
        <f t="shared" si="78"/>
        <v>188.28503562945369</v>
      </c>
      <c r="G875" t="s">
        <v>20</v>
      </c>
      <c r="H875">
        <v>1887</v>
      </c>
      <c r="I875" s="11">
        <f t="shared" si="83"/>
        <v>42.007419183889773</v>
      </c>
      <c r="J875" t="s">
        <v>21</v>
      </c>
      <c r="K875" t="s">
        <v>22</v>
      </c>
      <c r="L875" s="9">
        <v>1389160800</v>
      </c>
      <c r="M875" s="9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10">
        <f t="shared" si="78"/>
        <v>346.93532338308455</v>
      </c>
      <c r="G876" t="s">
        <v>20</v>
      </c>
      <c r="H876">
        <v>4358</v>
      </c>
      <c r="I876" s="11">
        <f t="shared" si="83"/>
        <v>32.002753556677376</v>
      </c>
      <c r="J876" t="s">
        <v>21</v>
      </c>
      <c r="K876" t="s">
        <v>22</v>
      </c>
      <c r="L876" s="9">
        <v>1271998800</v>
      </c>
      <c r="M876" s="9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10">
        <f t="shared" si="78"/>
        <v>69.177215189873422</v>
      </c>
      <c r="G877" t="s">
        <v>14</v>
      </c>
      <c r="H877">
        <v>67</v>
      </c>
      <c r="I877" s="11">
        <f t="shared" si="83"/>
        <v>81.567164179104481</v>
      </c>
      <c r="J877" t="s">
        <v>21</v>
      </c>
      <c r="K877" t="s">
        <v>22</v>
      </c>
      <c r="L877" s="9">
        <v>1294898400</v>
      </c>
      <c r="M877" s="9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10">
        <f t="shared" si="78"/>
        <v>25.433734939759034</v>
      </c>
      <c r="G878" t="s">
        <v>14</v>
      </c>
      <c r="H878">
        <v>57</v>
      </c>
      <c r="I878" s="11">
        <f t="shared" si="83"/>
        <v>37.035087719298247</v>
      </c>
      <c r="J878" t="s">
        <v>15</v>
      </c>
      <c r="K878" t="s">
        <v>16</v>
      </c>
      <c r="L878" s="9">
        <v>1559970000</v>
      </c>
      <c r="M878" s="9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10">
        <f t="shared" si="78"/>
        <v>77.400977995110026</v>
      </c>
      <c r="G879" t="s">
        <v>14</v>
      </c>
      <c r="H879">
        <v>1229</v>
      </c>
      <c r="I879" s="11">
        <f t="shared" si="83"/>
        <v>103.033360455655</v>
      </c>
      <c r="J879" t="s">
        <v>21</v>
      </c>
      <c r="K879" t="s">
        <v>22</v>
      </c>
      <c r="L879" s="9">
        <v>1469509200</v>
      </c>
      <c r="M879" s="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10">
        <f t="shared" si="78"/>
        <v>37.481481481481481</v>
      </c>
      <c r="G880" t="s">
        <v>14</v>
      </c>
      <c r="H880">
        <v>12</v>
      </c>
      <c r="I880" s="11">
        <f t="shared" si="83"/>
        <v>84.333333333333329</v>
      </c>
      <c r="J880" t="s">
        <v>107</v>
      </c>
      <c r="K880" t="s">
        <v>108</v>
      </c>
      <c r="L880" s="9">
        <v>1579068000</v>
      </c>
      <c r="M880" s="9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10">
        <f t="shared" si="78"/>
        <v>543.79999999999995</v>
      </c>
      <c r="G881" t="s">
        <v>20</v>
      </c>
      <c r="H881">
        <v>53</v>
      </c>
      <c r="I881" s="11">
        <f t="shared" si="83"/>
        <v>102.60377358490567</v>
      </c>
      <c r="J881" t="s">
        <v>21</v>
      </c>
      <c r="K881" t="s">
        <v>22</v>
      </c>
      <c r="L881" s="9">
        <v>1487743200</v>
      </c>
      <c r="M881" s="9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10">
        <f t="shared" si="78"/>
        <v>228.52189349112427</v>
      </c>
      <c r="G882" t="s">
        <v>20</v>
      </c>
      <c r="H882">
        <v>2414</v>
      </c>
      <c r="I882" s="11">
        <f t="shared" si="83"/>
        <v>79.992129246064621</v>
      </c>
      <c r="J882" t="s">
        <v>21</v>
      </c>
      <c r="K882" t="s">
        <v>22</v>
      </c>
      <c r="L882" s="9">
        <v>1563685200</v>
      </c>
      <c r="M882" s="9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10">
        <f t="shared" si="78"/>
        <v>38.948339483394832</v>
      </c>
      <c r="G883" t="s">
        <v>14</v>
      </c>
      <c r="H883">
        <v>452</v>
      </c>
      <c r="I883" s="11">
        <f t="shared" si="83"/>
        <v>70.055309734513273</v>
      </c>
      <c r="J883" t="s">
        <v>21</v>
      </c>
      <c r="K883" t="s">
        <v>22</v>
      </c>
      <c r="L883" s="9">
        <v>1436418000</v>
      </c>
      <c r="M883" s="9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10">
        <f t="shared" si="78"/>
        <v>370</v>
      </c>
      <c r="G884" t="s">
        <v>20</v>
      </c>
      <c r="H884">
        <v>80</v>
      </c>
      <c r="I884" s="11">
        <f t="shared" si="83"/>
        <v>37</v>
      </c>
      <c r="J884" t="s">
        <v>21</v>
      </c>
      <c r="K884" t="s">
        <v>22</v>
      </c>
      <c r="L884" s="9">
        <v>1421820000</v>
      </c>
      <c r="M884" s="9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10">
        <f t="shared" si="78"/>
        <v>237.91176470588232</v>
      </c>
      <c r="G885" t="s">
        <v>20</v>
      </c>
      <c r="H885">
        <v>193</v>
      </c>
      <c r="I885" s="11">
        <f t="shared" si="83"/>
        <v>41.911917098445599</v>
      </c>
      <c r="J885" t="s">
        <v>21</v>
      </c>
      <c r="K885" t="s">
        <v>22</v>
      </c>
      <c r="L885" s="9">
        <v>1274763600</v>
      </c>
      <c r="M885" s="9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10">
        <f t="shared" si="78"/>
        <v>64.036299765807954</v>
      </c>
      <c r="G886" t="s">
        <v>14</v>
      </c>
      <c r="H886">
        <v>1886</v>
      </c>
      <c r="I886" s="11">
        <f t="shared" si="83"/>
        <v>57.992576882290564</v>
      </c>
      <c r="J886" t="s">
        <v>21</v>
      </c>
      <c r="K886" t="s">
        <v>22</v>
      </c>
      <c r="L886" s="9">
        <v>1399179600</v>
      </c>
      <c r="M886" s="9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10">
        <f t="shared" si="78"/>
        <v>118.27777777777777</v>
      </c>
      <c r="G887" t="s">
        <v>20</v>
      </c>
      <c r="H887">
        <v>52</v>
      </c>
      <c r="I887" s="11">
        <f t="shared" si="83"/>
        <v>40.942307692307693</v>
      </c>
      <c r="J887" t="s">
        <v>21</v>
      </c>
      <c r="K887" t="s">
        <v>22</v>
      </c>
      <c r="L887" s="9">
        <v>1275800400</v>
      </c>
      <c r="M887" s="9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10">
        <f t="shared" si="78"/>
        <v>84.824037184594957</v>
      </c>
      <c r="G888" t="s">
        <v>14</v>
      </c>
      <c r="H888">
        <v>1825</v>
      </c>
      <c r="I888" s="11">
        <f t="shared" si="83"/>
        <v>69.9972602739726</v>
      </c>
      <c r="J888" t="s">
        <v>21</v>
      </c>
      <c r="K888" t="s">
        <v>22</v>
      </c>
      <c r="L888" s="9">
        <v>1282798800</v>
      </c>
      <c r="M888" s="9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10">
        <f t="shared" si="78"/>
        <v>29.346153846153843</v>
      </c>
      <c r="G889" t="s">
        <v>14</v>
      </c>
      <c r="H889">
        <v>31</v>
      </c>
      <c r="I889" s="11">
        <f t="shared" si="83"/>
        <v>73.838709677419359</v>
      </c>
      <c r="J889" t="s">
        <v>21</v>
      </c>
      <c r="K889" t="s">
        <v>22</v>
      </c>
      <c r="L889" s="9">
        <v>1437109200</v>
      </c>
      <c r="M889" s="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10">
        <f t="shared" si="78"/>
        <v>209.89655172413794</v>
      </c>
      <c r="G890" t="s">
        <v>20</v>
      </c>
      <c r="H890">
        <v>290</v>
      </c>
      <c r="I890" s="11">
        <f t="shared" si="83"/>
        <v>41.979310344827589</v>
      </c>
      <c r="J890" t="s">
        <v>21</v>
      </c>
      <c r="K890" t="s">
        <v>22</v>
      </c>
      <c r="L890" s="9">
        <v>1491886800</v>
      </c>
      <c r="M890" s="9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10">
        <f t="shared" si="78"/>
        <v>169.78571428571431</v>
      </c>
      <c r="G891" t="s">
        <v>20</v>
      </c>
      <c r="H891">
        <v>122</v>
      </c>
      <c r="I891" s="11">
        <f t="shared" si="83"/>
        <v>77.93442622950819</v>
      </c>
      <c r="J891" t="s">
        <v>21</v>
      </c>
      <c r="K891" t="s">
        <v>22</v>
      </c>
      <c r="L891" s="9">
        <v>1394600400</v>
      </c>
      <c r="M891" s="9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10">
        <f t="shared" si="78"/>
        <v>115.95907738095239</v>
      </c>
      <c r="G892" t="s">
        <v>20</v>
      </c>
      <c r="H892">
        <v>1470</v>
      </c>
      <c r="I892" s="11">
        <f t="shared" si="83"/>
        <v>106.01972789115646</v>
      </c>
      <c r="J892" t="s">
        <v>21</v>
      </c>
      <c r="K892" t="s">
        <v>22</v>
      </c>
      <c r="L892" s="9">
        <v>1561352400</v>
      </c>
      <c r="M892" s="9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10">
        <f t="shared" si="78"/>
        <v>258.59999999999997</v>
      </c>
      <c r="G893" t="s">
        <v>20</v>
      </c>
      <c r="H893">
        <v>165</v>
      </c>
      <c r="I893" s="11">
        <f t="shared" si="83"/>
        <v>47.018181818181816</v>
      </c>
      <c r="J893" t="s">
        <v>15</v>
      </c>
      <c r="K893" t="s">
        <v>16</v>
      </c>
      <c r="L893" s="9">
        <v>1322892000</v>
      </c>
      <c r="M893" s="9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10">
        <f t="shared" si="78"/>
        <v>230.58333333333331</v>
      </c>
      <c r="G894" t="s">
        <v>20</v>
      </c>
      <c r="H894">
        <v>182</v>
      </c>
      <c r="I894" s="11">
        <f t="shared" si="83"/>
        <v>76.016483516483518</v>
      </c>
      <c r="J894" t="s">
        <v>21</v>
      </c>
      <c r="K894" t="s">
        <v>22</v>
      </c>
      <c r="L894" s="9">
        <v>1274418000</v>
      </c>
      <c r="M894" s="9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10">
        <f t="shared" si="78"/>
        <v>128.21428571428572</v>
      </c>
      <c r="G895" t="s">
        <v>20</v>
      </c>
      <c r="H895">
        <v>199</v>
      </c>
      <c r="I895" s="11">
        <f t="shared" si="83"/>
        <v>54.120603015075375</v>
      </c>
      <c r="J895" t="s">
        <v>107</v>
      </c>
      <c r="K895" t="s">
        <v>108</v>
      </c>
      <c r="L895" s="9">
        <v>1434344400</v>
      </c>
      <c r="M895" s="9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10">
        <f t="shared" si="78"/>
        <v>188.70588235294116</v>
      </c>
      <c r="G896" t="s">
        <v>20</v>
      </c>
      <c r="H896">
        <v>56</v>
      </c>
      <c r="I896" s="11">
        <f t="shared" si="83"/>
        <v>57.285714285714285</v>
      </c>
      <c r="J896" t="s">
        <v>40</v>
      </c>
      <c r="K896" t="s">
        <v>41</v>
      </c>
      <c r="L896" s="9">
        <v>1373518800</v>
      </c>
      <c r="M896" s="9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10">
        <f t="shared" si="78"/>
        <v>6.9511889862327907</v>
      </c>
      <c r="G897" t="s">
        <v>14</v>
      </c>
      <c r="H897">
        <v>107</v>
      </c>
      <c r="I897" s="11">
        <f t="shared" si="83"/>
        <v>103.81308411214954</v>
      </c>
      <c r="J897" t="s">
        <v>21</v>
      </c>
      <c r="K897" t="s">
        <v>22</v>
      </c>
      <c r="L897" s="9">
        <v>1517637600</v>
      </c>
      <c r="M897" s="9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10">
        <f t="shared" ref="F898:F961" si="84">E898/D898*100</f>
        <v>774.43434343434342</v>
      </c>
      <c r="G898" t="s">
        <v>20</v>
      </c>
      <c r="H898">
        <v>1460</v>
      </c>
      <c r="I898" s="11">
        <f t="shared" si="83"/>
        <v>105.02602739726028</v>
      </c>
      <c r="J898" t="s">
        <v>26</v>
      </c>
      <c r="K898" t="s">
        <v>27</v>
      </c>
      <c r="L898" s="9">
        <v>1310619600</v>
      </c>
      <c r="M898" s="9">
        <v>1310878800</v>
      </c>
      <c r="N898" s="12">
        <f t="shared" ref="N898:N961" si="85">(((L898/60)/60)/24)+DATE(1970,1,1)</f>
        <v>40738.208333333336</v>
      </c>
      <c r="O898" s="12">
        <f t="shared" ref="O898:O961" si="86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7">_xlfn.TEXTBEFORE(R898,"/")</f>
        <v>food</v>
      </c>
      <c r="T898" t="str">
        <f t="shared" ref="T898:T961" si="88">_xlfn.TEXTAFTER(R898,"/")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10">
        <f t="shared" si="84"/>
        <v>27.693181818181817</v>
      </c>
      <c r="G899" t="s">
        <v>14</v>
      </c>
      <c r="H899">
        <v>27</v>
      </c>
      <c r="I899" s="11">
        <f t="shared" ref="I899:I962" si="89">E899/H899</f>
        <v>90.259259259259252</v>
      </c>
      <c r="J899" t="s">
        <v>21</v>
      </c>
      <c r="K899" t="s">
        <v>22</v>
      </c>
      <c r="L899" s="9">
        <v>1556427600</v>
      </c>
      <c r="M899" s="9">
        <v>1556600400</v>
      </c>
      <c r="N899" s="12">
        <f t="shared" si="85"/>
        <v>43583.208333333328</v>
      </c>
      <c r="O899" s="12">
        <f t="shared" si="86"/>
        <v>43585.208333333328</v>
      </c>
      <c r="P899" t="b">
        <v>0</v>
      </c>
      <c r="Q899" t="b">
        <v>0</v>
      </c>
      <c r="R899" t="s">
        <v>33</v>
      </c>
      <c r="S899" t="str">
        <f t="shared" si="87"/>
        <v>theater</v>
      </c>
      <c r="T899" t="str">
        <f t="shared" si="88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10">
        <f t="shared" si="84"/>
        <v>52.479620323841424</v>
      </c>
      <c r="G900" t="s">
        <v>14</v>
      </c>
      <c r="H900">
        <v>1221</v>
      </c>
      <c r="I900" s="11">
        <f t="shared" si="89"/>
        <v>76.978705978705975</v>
      </c>
      <c r="J900" t="s">
        <v>21</v>
      </c>
      <c r="K900" t="s">
        <v>22</v>
      </c>
      <c r="L900" s="9">
        <v>1576476000</v>
      </c>
      <c r="M900" s="9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10">
        <f t="shared" si="84"/>
        <v>407.09677419354841</v>
      </c>
      <c r="G901" t="s">
        <v>20</v>
      </c>
      <c r="H901">
        <v>123</v>
      </c>
      <c r="I901" s="11">
        <f t="shared" si="89"/>
        <v>102.60162601626017</v>
      </c>
      <c r="J901" t="s">
        <v>98</v>
      </c>
      <c r="K901" t="s">
        <v>99</v>
      </c>
      <c r="L901" s="9">
        <v>1381122000</v>
      </c>
      <c r="M901" s="9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10">
        <f t="shared" si="84"/>
        <v>2</v>
      </c>
      <c r="G902" t="s">
        <v>14</v>
      </c>
      <c r="H902">
        <v>1</v>
      </c>
      <c r="I902" s="11">
        <f t="shared" si="89"/>
        <v>2</v>
      </c>
      <c r="J902" t="s">
        <v>21</v>
      </c>
      <c r="K902" t="s">
        <v>22</v>
      </c>
      <c r="L902" s="9">
        <v>1411102800</v>
      </c>
      <c r="M902" s="9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10">
        <f t="shared" si="84"/>
        <v>156.17857142857144</v>
      </c>
      <c r="G903" t="s">
        <v>20</v>
      </c>
      <c r="H903">
        <v>159</v>
      </c>
      <c r="I903" s="11">
        <f t="shared" si="89"/>
        <v>55.0062893081761</v>
      </c>
      <c r="J903" t="s">
        <v>21</v>
      </c>
      <c r="K903" t="s">
        <v>22</v>
      </c>
      <c r="L903" s="9">
        <v>1531803600</v>
      </c>
      <c r="M903" s="9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10">
        <f t="shared" si="84"/>
        <v>252.42857142857144</v>
      </c>
      <c r="G904" t="s">
        <v>20</v>
      </c>
      <c r="H904">
        <v>110</v>
      </c>
      <c r="I904" s="11">
        <f t="shared" si="89"/>
        <v>32.127272727272725</v>
      </c>
      <c r="J904" t="s">
        <v>21</v>
      </c>
      <c r="K904" t="s">
        <v>22</v>
      </c>
      <c r="L904" s="9">
        <v>1454133600</v>
      </c>
      <c r="M904" s="9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10">
        <f t="shared" si="84"/>
        <v>1.729268292682927</v>
      </c>
      <c r="G905" t="s">
        <v>47</v>
      </c>
      <c r="H905">
        <v>14</v>
      </c>
      <c r="I905" s="11">
        <f t="shared" si="89"/>
        <v>50.642857142857146</v>
      </c>
      <c r="J905" t="s">
        <v>21</v>
      </c>
      <c r="K905" t="s">
        <v>22</v>
      </c>
      <c r="L905" s="9">
        <v>1336194000</v>
      </c>
      <c r="M905" s="9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10">
        <f t="shared" si="84"/>
        <v>12.230769230769232</v>
      </c>
      <c r="G906" t="s">
        <v>14</v>
      </c>
      <c r="H906">
        <v>16</v>
      </c>
      <c r="I906" s="11">
        <f t="shared" si="89"/>
        <v>49.6875</v>
      </c>
      <c r="J906" t="s">
        <v>21</v>
      </c>
      <c r="K906" t="s">
        <v>22</v>
      </c>
      <c r="L906" s="9">
        <v>1349326800</v>
      </c>
      <c r="M906" s="9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10">
        <f t="shared" si="84"/>
        <v>163.98734177215189</v>
      </c>
      <c r="G907" t="s">
        <v>20</v>
      </c>
      <c r="H907">
        <v>236</v>
      </c>
      <c r="I907" s="11">
        <f t="shared" si="89"/>
        <v>54.894067796610166</v>
      </c>
      <c r="J907" t="s">
        <v>21</v>
      </c>
      <c r="K907" t="s">
        <v>22</v>
      </c>
      <c r="L907" s="9">
        <v>1379566800</v>
      </c>
      <c r="M907" s="9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10">
        <f t="shared" si="84"/>
        <v>162.98181818181817</v>
      </c>
      <c r="G908" t="s">
        <v>20</v>
      </c>
      <c r="H908">
        <v>191</v>
      </c>
      <c r="I908" s="11">
        <f t="shared" si="89"/>
        <v>46.931937172774866</v>
      </c>
      <c r="J908" t="s">
        <v>21</v>
      </c>
      <c r="K908" t="s">
        <v>22</v>
      </c>
      <c r="L908" s="9">
        <v>1494651600</v>
      </c>
      <c r="M908" s="9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10">
        <f t="shared" si="84"/>
        <v>20.252747252747252</v>
      </c>
      <c r="G909" t="s">
        <v>14</v>
      </c>
      <c r="H909">
        <v>41</v>
      </c>
      <c r="I909" s="11">
        <f t="shared" si="89"/>
        <v>44.951219512195124</v>
      </c>
      <c r="J909" t="s">
        <v>21</v>
      </c>
      <c r="K909" t="s">
        <v>22</v>
      </c>
      <c r="L909" s="9">
        <v>1303880400</v>
      </c>
      <c r="M909" s="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10">
        <f t="shared" si="84"/>
        <v>319.24083769633506</v>
      </c>
      <c r="G910" t="s">
        <v>20</v>
      </c>
      <c r="H910">
        <v>3934</v>
      </c>
      <c r="I910" s="11">
        <f t="shared" si="89"/>
        <v>30.99898322318251</v>
      </c>
      <c r="J910" t="s">
        <v>21</v>
      </c>
      <c r="K910" t="s">
        <v>22</v>
      </c>
      <c r="L910" s="9">
        <v>1335934800</v>
      </c>
      <c r="M910" s="9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10">
        <f t="shared" si="84"/>
        <v>478.94444444444446</v>
      </c>
      <c r="G911" t="s">
        <v>20</v>
      </c>
      <c r="H911">
        <v>80</v>
      </c>
      <c r="I911" s="11">
        <f t="shared" si="89"/>
        <v>107.7625</v>
      </c>
      <c r="J911" t="s">
        <v>15</v>
      </c>
      <c r="K911" t="s">
        <v>16</v>
      </c>
      <c r="L911" s="9">
        <v>1528088400</v>
      </c>
      <c r="M911" s="9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10">
        <f t="shared" si="84"/>
        <v>19.556634304207122</v>
      </c>
      <c r="G912" t="s">
        <v>74</v>
      </c>
      <c r="H912">
        <v>296</v>
      </c>
      <c r="I912" s="11">
        <f t="shared" si="89"/>
        <v>102.07770270270271</v>
      </c>
      <c r="J912" t="s">
        <v>21</v>
      </c>
      <c r="K912" t="s">
        <v>22</v>
      </c>
      <c r="L912" s="9">
        <v>1421906400</v>
      </c>
      <c r="M912" s="9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10">
        <f t="shared" si="84"/>
        <v>198.94827586206895</v>
      </c>
      <c r="G913" t="s">
        <v>20</v>
      </c>
      <c r="H913">
        <v>462</v>
      </c>
      <c r="I913" s="11">
        <f t="shared" si="89"/>
        <v>24.976190476190474</v>
      </c>
      <c r="J913" t="s">
        <v>21</v>
      </c>
      <c r="K913" t="s">
        <v>22</v>
      </c>
      <c r="L913" s="9">
        <v>1568005200</v>
      </c>
      <c r="M913" s="9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10">
        <f t="shared" si="84"/>
        <v>795</v>
      </c>
      <c r="G914" t="s">
        <v>20</v>
      </c>
      <c r="H914">
        <v>179</v>
      </c>
      <c r="I914" s="11">
        <f t="shared" si="89"/>
        <v>79.944134078212286</v>
      </c>
      <c r="J914" t="s">
        <v>21</v>
      </c>
      <c r="K914" t="s">
        <v>22</v>
      </c>
      <c r="L914" s="9">
        <v>1346821200</v>
      </c>
      <c r="M914" s="9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10">
        <f t="shared" si="84"/>
        <v>50.621082621082621</v>
      </c>
      <c r="G915" t="s">
        <v>14</v>
      </c>
      <c r="H915">
        <v>523</v>
      </c>
      <c r="I915" s="11">
        <f t="shared" si="89"/>
        <v>67.946462715105156</v>
      </c>
      <c r="J915" t="s">
        <v>26</v>
      </c>
      <c r="K915" t="s">
        <v>27</v>
      </c>
      <c r="L915" s="9">
        <v>1557637200</v>
      </c>
      <c r="M915" s="9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10">
        <f t="shared" si="84"/>
        <v>57.4375</v>
      </c>
      <c r="G916" t="s">
        <v>14</v>
      </c>
      <c r="H916">
        <v>141</v>
      </c>
      <c r="I916" s="11">
        <f t="shared" si="89"/>
        <v>26.070921985815602</v>
      </c>
      <c r="J916" t="s">
        <v>40</v>
      </c>
      <c r="K916" t="s">
        <v>41</v>
      </c>
      <c r="L916" s="9">
        <v>1375592400</v>
      </c>
      <c r="M916" s="9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10">
        <f t="shared" si="84"/>
        <v>155.62827640984909</v>
      </c>
      <c r="G917" t="s">
        <v>20</v>
      </c>
      <c r="H917">
        <v>1866</v>
      </c>
      <c r="I917" s="11">
        <f t="shared" si="89"/>
        <v>105.0032154340836</v>
      </c>
      <c r="J917" t="s">
        <v>40</v>
      </c>
      <c r="K917" t="s">
        <v>41</v>
      </c>
      <c r="L917" s="9">
        <v>1503982800</v>
      </c>
      <c r="M917" s="9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10">
        <f t="shared" si="84"/>
        <v>36.297297297297298</v>
      </c>
      <c r="G918" t="s">
        <v>14</v>
      </c>
      <c r="H918">
        <v>52</v>
      </c>
      <c r="I918" s="11">
        <f t="shared" si="89"/>
        <v>25.826923076923077</v>
      </c>
      <c r="J918" t="s">
        <v>21</v>
      </c>
      <c r="K918" t="s">
        <v>22</v>
      </c>
      <c r="L918" s="9">
        <v>1418882400</v>
      </c>
      <c r="M918" s="9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10">
        <f t="shared" si="84"/>
        <v>58.25</v>
      </c>
      <c r="G919" t="s">
        <v>47</v>
      </c>
      <c r="H919">
        <v>27</v>
      </c>
      <c r="I919" s="11">
        <f t="shared" si="89"/>
        <v>77.666666666666671</v>
      </c>
      <c r="J919" t="s">
        <v>40</v>
      </c>
      <c r="K919" t="s">
        <v>41</v>
      </c>
      <c r="L919" s="9">
        <v>1309237200</v>
      </c>
      <c r="M919" s="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10">
        <f t="shared" si="84"/>
        <v>237.39473684210526</v>
      </c>
      <c r="G920" t="s">
        <v>20</v>
      </c>
      <c r="H920">
        <v>156</v>
      </c>
      <c r="I920" s="11">
        <f t="shared" si="89"/>
        <v>57.82692307692308</v>
      </c>
      <c r="J920" t="s">
        <v>98</v>
      </c>
      <c r="K920" t="s">
        <v>99</v>
      </c>
      <c r="L920" s="9">
        <v>1343365200</v>
      </c>
      <c r="M920" s="9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10">
        <f t="shared" si="84"/>
        <v>58.75</v>
      </c>
      <c r="G921" t="s">
        <v>14</v>
      </c>
      <c r="H921">
        <v>225</v>
      </c>
      <c r="I921" s="11">
        <f t="shared" si="89"/>
        <v>92.955555555555549</v>
      </c>
      <c r="J921" t="s">
        <v>26</v>
      </c>
      <c r="K921" t="s">
        <v>27</v>
      </c>
      <c r="L921" s="9">
        <v>1507957200</v>
      </c>
      <c r="M921" s="9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10">
        <f t="shared" si="84"/>
        <v>182.56603773584905</v>
      </c>
      <c r="G922" t="s">
        <v>20</v>
      </c>
      <c r="H922">
        <v>255</v>
      </c>
      <c r="I922" s="11">
        <f t="shared" si="89"/>
        <v>37.945098039215686</v>
      </c>
      <c r="J922" t="s">
        <v>21</v>
      </c>
      <c r="K922" t="s">
        <v>22</v>
      </c>
      <c r="L922" s="9">
        <v>1549519200</v>
      </c>
      <c r="M922" s="9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10">
        <f t="shared" si="84"/>
        <v>0.75436408977556113</v>
      </c>
      <c r="G923" t="s">
        <v>14</v>
      </c>
      <c r="H923">
        <v>38</v>
      </c>
      <c r="I923" s="11">
        <f t="shared" si="89"/>
        <v>31.842105263157894</v>
      </c>
      <c r="J923" t="s">
        <v>21</v>
      </c>
      <c r="K923" t="s">
        <v>22</v>
      </c>
      <c r="L923" s="9">
        <v>1329026400</v>
      </c>
      <c r="M923" s="9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10">
        <f t="shared" si="84"/>
        <v>175.95330739299609</v>
      </c>
      <c r="G924" t="s">
        <v>20</v>
      </c>
      <c r="H924">
        <v>2261</v>
      </c>
      <c r="I924" s="11">
        <f t="shared" si="89"/>
        <v>40</v>
      </c>
      <c r="J924" t="s">
        <v>21</v>
      </c>
      <c r="K924" t="s">
        <v>22</v>
      </c>
      <c r="L924" s="9">
        <v>1544335200</v>
      </c>
      <c r="M924" s="9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10">
        <f t="shared" si="84"/>
        <v>237.88235294117646</v>
      </c>
      <c r="G925" t="s">
        <v>20</v>
      </c>
      <c r="H925">
        <v>40</v>
      </c>
      <c r="I925" s="11">
        <f t="shared" si="89"/>
        <v>101.1</v>
      </c>
      <c r="J925" t="s">
        <v>21</v>
      </c>
      <c r="K925" t="s">
        <v>22</v>
      </c>
      <c r="L925" s="9">
        <v>1279083600</v>
      </c>
      <c r="M925" s="9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10">
        <f t="shared" si="84"/>
        <v>488.05076142131981</v>
      </c>
      <c r="G926" t="s">
        <v>20</v>
      </c>
      <c r="H926">
        <v>2289</v>
      </c>
      <c r="I926" s="11">
        <f t="shared" si="89"/>
        <v>84.006989951944078</v>
      </c>
      <c r="J926" t="s">
        <v>107</v>
      </c>
      <c r="K926" t="s">
        <v>108</v>
      </c>
      <c r="L926" s="9">
        <v>1572498000</v>
      </c>
      <c r="M926" s="9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10">
        <f t="shared" si="84"/>
        <v>224.06666666666669</v>
      </c>
      <c r="G927" t="s">
        <v>20</v>
      </c>
      <c r="H927">
        <v>65</v>
      </c>
      <c r="I927" s="11">
        <f t="shared" si="89"/>
        <v>103.41538461538461</v>
      </c>
      <c r="J927" t="s">
        <v>21</v>
      </c>
      <c r="K927" t="s">
        <v>22</v>
      </c>
      <c r="L927" s="9">
        <v>1506056400</v>
      </c>
      <c r="M927" s="9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10">
        <f t="shared" si="84"/>
        <v>18.126436781609197</v>
      </c>
      <c r="G928" t="s">
        <v>14</v>
      </c>
      <c r="H928">
        <v>15</v>
      </c>
      <c r="I928" s="11">
        <f t="shared" si="89"/>
        <v>105.13333333333334</v>
      </c>
      <c r="J928" t="s">
        <v>21</v>
      </c>
      <c r="K928" t="s">
        <v>22</v>
      </c>
      <c r="L928" s="9">
        <v>1463029200</v>
      </c>
      <c r="M928" s="9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10">
        <f t="shared" si="84"/>
        <v>45.847222222222221</v>
      </c>
      <c r="G929" t="s">
        <v>14</v>
      </c>
      <c r="H929">
        <v>37</v>
      </c>
      <c r="I929" s="11">
        <f t="shared" si="89"/>
        <v>89.21621621621621</v>
      </c>
      <c r="J929" t="s">
        <v>21</v>
      </c>
      <c r="K929" t="s">
        <v>22</v>
      </c>
      <c r="L929" s="9">
        <v>1342069200</v>
      </c>
      <c r="M929" s="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10">
        <f t="shared" si="84"/>
        <v>117.31541218637993</v>
      </c>
      <c r="G930" t="s">
        <v>20</v>
      </c>
      <c r="H930">
        <v>3777</v>
      </c>
      <c r="I930" s="11">
        <f t="shared" si="89"/>
        <v>51.995234312946785</v>
      </c>
      <c r="J930" t="s">
        <v>107</v>
      </c>
      <c r="K930" t="s">
        <v>108</v>
      </c>
      <c r="L930" s="9">
        <v>1388296800</v>
      </c>
      <c r="M930" s="9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10">
        <f t="shared" si="84"/>
        <v>217.30909090909088</v>
      </c>
      <c r="G931" t="s">
        <v>20</v>
      </c>
      <c r="H931">
        <v>184</v>
      </c>
      <c r="I931" s="11">
        <f t="shared" si="89"/>
        <v>64.956521739130437</v>
      </c>
      <c r="J931" t="s">
        <v>40</v>
      </c>
      <c r="K931" t="s">
        <v>41</v>
      </c>
      <c r="L931" s="9">
        <v>1493787600</v>
      </c>
      <c r="M931" s="9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10">
        <f t="shared" si="84"/>
        <v>112.28571428571428</v>
      </c>
      <c r="G932" t="s">
        <v>20</v>
      </c>
      <c r="H932">
        <v>85</v>
      </c>
      <c r="I932" s="11">
        <f t="shared" si="89"/>
        <v>46.235294117647058</v>
      </c>
      <c r="J932" t="s">
        <v>21</v>
      </c>
      <c r="K932" t="s">
        <v>22</v>
      </c>
      <c r="L932" s="9">
        <v>1424844000</v>
      </c>
      <c r="M932" s="9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10">
        <f t="shared" si="84"/>
        <v>72.51898734177216</v>
      </c>
      <c r="G933" t="s">
        <v>14</v>
      </c>
      <c r="H933">
        <v>112</v>
      </c>
      <c r="I933" s="11">
        <f t="shared" si="89"/>
        <v>51.151785714285715</v>
      </c>
      <c r="J933" t="s">
        <v>21</v>
      </c>
      <c r="K933" t="s">
        <v>22</v>
      </c>
      <c r="L933" s="9">
        <v>1403931600</v>
      </c>
      <c r="M933" s="9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10">
        <f t="shared" si="84"/>
        <v>212.30434782608697</v>
      </c>
      <c r="G934" t="s">
        <v>20</v>
      </c>
      <c r="H934">
        <v>144</v>
      </c>
      <c r="I934" s="11">
        <f t="shared" si="89"/>
        <v>33.909722222222221</v>
      </c>
      <c r="J934" t="s">
        <v>21</v>
      </c>
      <c r="K934" t="s">
        <v>22</v>
      </c>
      <c r="L934" s="9">
        <v>1394514000</v>
      </c>
      <c r="M934" s="9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10">
        <f t="shared" si="84"/>
        <v>239.74657534246577</v>
      </c>
      <c r="G935" t="s">
        <v>20</v>
      </c>
      <c r="H935">
        <v>1902</v>
      </c>
      <c r="I935" s="11">
        <f t="shared" si="89"/>
        <v>92.016298633017882</v>
      </c>
      <c r="J935" t="s">
        <v>21</v>
      </c>
      <c r="K935" t="s">
        <v>22</v>
      </c>
      <c r="L935" s="9">
        <v>1365397200</v>
      </c>
      <c r="M935" s="9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10">
        <f t="shared" si="84"/>
        <v>181.93548387096774</v>
      </c>
      <c r="G936" t="s">
        <v>20</v>
      </c>
      <c r="H936">
        <v>105</v>
      </c>
      <c r="I936" s="11">
        <f t="shared" si="89"/>
        <v>107.42857142857143</v>
      </c>
      <c r="J936" t="s">
        <v>21</v>
      </c>
      <c r="K936" t="s">
        <v>22</v>
      </c>
      <c r="L936" s="9">
        <v>1456120800</v>
      </c>
      <c r="M936" s="9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10">
        <f t="shared" si="84"/>
        <v>164.13114754098362</v>
      </c>
      <c r="G937" t="s">
        <v>20</v>
      </c>
      <c r="H937">
        <v>132</v>
      </c>
      <c r="I937" s="11">
        <f t="shared" si="89"/>
        <v>75.848484848484844</v>
      </c>
      <c r="J937" t="s">
        <v>21</v>
      </c>
      <c r="K937" t="s">
        <v>22</v>
      </c>
      <c r="L937" s="9">
        <v>1437714000</v>
      </c>
      <c r="M937" s="9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10">
        <f t="shared" si="84"/>
        <v>1.6375968992248062</v>
      </c>
      <c r="G938" t="s">
        <v>14</v>
      </c>
      <c r="H938">
        <v>21</v>
      </c>
      <c r="I938" s="11">
        <f t="shared" si="89"/>
        <v>80.476190476190482</v>
      </c>
      <c r="J938" t="s">
        <v>21</v>
      </c>
      <c r="K938" t="s">
        <v>22</v>
      </c>
      <c r="L938" s="9">
        <v>1563771600</v>
      </c>
      <c r="M938" s="9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10">
        <f t="shared" si="84"/>
        <v>49.64385964912281</v>
      </c>
      <c r="G939" t="s">
        <v>74</v>
      </c>
      <c r="H939">
        <v>976</v>
      </c>
      <c r="I939" s="11">
        <f t="shared" si="89"/>
        <v>86.978483606557376</v>
      </c>
      <c r="J939" t="s">
        <v>21</v>
      </c>
      <c r="K939" t="s">
        <v>22</v>
      </c>
      <c r="L939" s="9">
        <v>1448517600</v>
      </c>
      <c r="M939" s="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10">
        <f t="shared" si="84"/>
        <v>109.70652173913042</v>
      </c>
      <c r="G940" t="s">
        <v>20</v>
      </c>
      <c r="H940">
        <v>96</v>
      </c>
      <c r="I940" s="11">
        <f t="shared" si="89"/>
        <v>105.13541666666667</v>
      </c>
      <c r="J940" t="s">
        <v>21</v>
      </c>
      <c r="K940" t="s">
        <v>22</v>
      </c>
      <c r="L940" s="9">
        <v>1528779600</v>
      </c>
      <c r="M940" s="9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10">
        <f t="shared" si="84"/>
        <v>49.217948717948715</v>
      </c>
      <c r="G941" t="s">
        <v>14</v>
      </c>
      <c r="H941">
        <v>67</v>
      </c>
      <c r="I941" s="11">
        <f t="shared" si="89"/>
        <v>57.298507462686565</v>
      </c>
      <c r="J941" t="s">
        <v>21</v>
      </c>
      <c r="K941" t="s">
        <v>22</v>
      </c>
      <c r="L941" s="9">
        <v>1304744400</v>
      </c>
      <c r="M941" s="9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10">
        <f t="shared" si="84"/>
        <v>62.232323232323225</v>
      </c>
      <c r="G942" t="s">
        <v>47</v>
      </c>
      <c r="H942">
        <v>66</v>
      </c>
      <c r="I942" s="11">
        <f t="shared" si="89"/>
        <v>93.348484848484844</v>
      </c>
      <c r="J942" t="s">
        <v>15</v>
      </c>
      <c r="K942" t="s">
        <v>16</v>
      </c>
      <c r="L942" s="9">
        <v>1354341600</v>
      </c>
      <c r="M942" s="9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10">
        <f t="shared" si="84"/>
        <v>13.05813953488372</v>
      </c>
      <c r="G943" t="s">
        <v>14</v>
      </c>
      <c r="H943">
        <v>78</v>
      </c>
      <c r="I943" s="11">
        <f t="shared" si="89"/>
        <v>71.987179487179489</v>
      </c>
      <c r="J943" t="s">
        <v>21</v>
      </c>
      <c r="K943" t="s">
        <v>22</v>
      </c>
      <c r="L943" s="9">
        <v>1294552800</v>
      </c>
      <c r="M943" s="9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10">
        <f t="shared" si="84"/>
        <v>64.635416666666671</v>
      </c>
      <c r="G944" t="s">
        <v>14</v>
      </c>
      <c r="H944">
        <v>67</v>
      </c>
      <c r="I944" s="11">
        <f t="shared" si="89"/>
        <v>92.611940298507463</v>
      </c>
      <c r="J944" t="s">
        <v>26</v>
      </c>
      <c r="K944" t="s">
        <v>27</v>
      </c>
      <c r="L944" s="9">
        <v>1295935200</v>
      </c>
      <c r="M944" s="9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10">
        <f t="shared" si="84"/>
        <v>159.58666666666667</v>
      </c>
      <c r="G945" t="s">
        <v>20</v>
      </c>
      <c r="H945">
        <v>114</v>
      </c>
      <c r="I945" s="11">
        <f t="shared" si="89"/>
        <v>104.99122807017544</v>
      </c>
      <c r="J945" t="s">
        <v>21</v>
      </c>
      <c r="K945" t="s">
        <v>22</v>
      </c>
      <c r="L945" s="9">
        <v>1411534800</v>
      </c>
      <c r="M945" s="9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10">
        <f t="shared" si="84"/>
        <v>81.42</v>
      </c>
      <c r="G946" t="s">
        <v>14</v>
      </c>
      <c r="H946">
        <v>263</v>
      </c>
      <c r="I946" s="11">
        <f t="shared" si="89"/>
        <v>30.958174904942965</v>
      </c>
      <c r="J946" t="s">
        <v>26</v>
      </c>
      <c r="K946" t="s">
        <v>27</v>
      </c>
      <c r="L946" s="9">
        <v>1486706400</v>
      </c>
      <c r="M946" s="9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10">
        <f t="shared" si="84"/>
        <v>32.444767441860463</v>
      </c>
      <c r="G947" t="s">
        <v>14</v>
      </c>
      <c r="H947">
        <v>1691</v>
      </c>
      <c r="I947" s="11">
        <f t="shared" si="89"/>
        <v>33.001182732111175</v>
      </c>
      <c r="J947" t="s">
        <v>21</v>
      </c>
      <c r="K947" t="s">
        <v>22</v>
      </c>
      <c r="L947" s="9">
        <v>1333602000</v>
      </c>
      <c r="M947" s="9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10">
        <f t="shared" si="84"/>
        <v>9.9141184124918666</v>
      </c>
      <c r="G948" t="s">
        <v>14</v>
      </c>
      <c r="H948">
        <v>181</v>
      </c>
      <c r="I948" s="11">
        <f t="shared" si="89"/>
        <v>84.187845303867405</v>
      </c>
      <c r="J948" t="s">
        <v>21</v>
      </c>
      <c r="K948" t="s">
        <v>22</v>
      </c>
      <c r="L948" s="9">
        <v>1308200400</v>
      </c>
      <c r="M948" s="9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10">
        <f t="shared" si="84"/>
        <v>26.694444444444443</v>
      </c>
      <c r="G949" t="s">
        <v>14</v>
      </c>
      <c r="H949">
        <v>13</v>
      </c>
      <c r="I949" s="11">
        <f t="shared" si="89"/>
        <v>73.92307692307692</v>
      </c>
      <c r="J949" t="s">
        <v>21</v>
      </c>
      <c r="K949" t="s">
        <v>22</v>
      </c>
      <c r="L949" s="9">
        <v>1411707600</v>
      </c>
      <c r="M949" s="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10">
        <f t="shared" si="84"/>
        <v>62.957446808510639</v>
      </c>
      <c r="G950" t="s">
        <v>74</v>
      </c>
      <c r="H950">
        <v>160</v>
      </c>
      <c r="I950" s="11">
        <f t="shared" si="89"/>
        <v>36.987499999999997</v>
      </c>
      <c r="J950" t="s">
        <v>21</v>
      </c>
      <c r="K950" t="s">
        <v>22</v>
      </c>
      <c r="L950" s="9">
        <v>1418364000</v>
      </c>
      <c r="M950" s="9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10">
        <f t="shared" si="84"/>
        <v>161.35593220338984</v>
      </c>
      <c r="G951" t="s">
        <v>20</v>
      </c>
      <c r="H951">
        <v>203</v>
      </c>
      <c r="I951" s="11">
        <f t="shared" si="89"/>
        <v>46.896551724137929</v>
      </c>
      <c r="J951" t="s">
        <v>21</v>
      </c>
      <c r="K951" t="s">
        <v>22</v>
      </c>
      <c r="L951" s="9">
        <v>1429333200</v>
      </c>
      <c r="M951" s="9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10">
        <f t="shared" si="84"/>
        <v>5</v>
      </c>
      <c r="G952" t="s">
        <v>14</v>
      </c>
      <c r="H952">
        <v>1</v>
      </c>
      <c r="I952" s="11">
        <f t="shared" si="89"/>
        <v>5</v>
      </c>
      <c r="J952" t="s">
        <v>21</v>
      </c>
      <c r="K952" t="s">
        <v>22</v>
      </c>
      <c r="L952" s="9">
        <v>1555390800</v>
      </c>
      <c r="M952" s="9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10">
        <f t="shared" si="84"/>
        <v>1096.9379310344827</v>
      </c>
      <c r="G953" t="s">
        <v>20</v>
      </c>
      <c r="H953">
        <v>1559</v>
      </c>
      <c r="I953" s="11">
        <f t="shared" si="89"/>
        <v>102.02437459910199</v>
      </c>
      <c r="J953" t="s">
        <v>21</v>
      </c>
      <c r="K953" t="s">
        <v>22</v>
      </c>
      <c r="L953" s="9">
        <v>1482732000</v>
      </c>
      <c r="M953" s="9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10">
        <f t="shared" si="84"/>
        <v>70.094158075601371</v>
      </c>
      <c r="G954" t="s">
        <v>74</v>
      </c>
      <c r="H954">
        <v>2266</v>
      </c>
      <c r="I954" s="11">
        <f t="shared" si="89"/>
        <v>45.007502206531335</v>
      </c>
      <c r="J954" t="s">
        <v>21</v>
      </c>
      <c r="K954" t="s">
        <v>22</v>
      </c>
      <c r="L954" s="9">
        <v>1470718800</v>
      </c>
      <c r="M954" s="9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10">
        <f t="shared" si="84"/>
        <v>60</v>
      </c>
      <c r="G955" t="s">
        <v>14</v>
      </c>
      <c r="H955">
        <v>21</v>
      </c>
      <c r="I955" s="11">
        <f t="shared" si="89"/>
        <v>94.285714285714292</v>
      </c>
      <c r="J955" t="s">
        <v>21</v>
      </c>
      <c r="K955" t="s">
        <v>22</v>
      </c>
      <c r="L955" s="9">
        <v>1450591200</v>
      </c>
      <c r="M955" s="9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10">
        <f t="shared" si="84"/>
        <v>367.0985915492958</v>
      </c>
      <c r="G956" t="s">
        <v>20</v>
      </c>
      <c r="H956">
        <v>1548</v>
      </c>
      <c r="I956" s="11">
        <f t="shared" si="89"/>
        <v>101.02325581395348</v>
      </c>
      <c r="J956" t="s">
        <v>26</v>
      </c>
      <c r="K956" t="s">
        <v>27</v>
      </c>
      <c r="L956" s="9">
        <v>1348290000</v>
      </c>
      <c r="M956" s="9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10">
        <f t="shared" si="84"/>
        <v>1109</v>
      </c>
      <c r="G957" t="s">
        <v>20</v>
      </c>
      <c r="H957">
        <v>80</v>
      </c>
      <c r="I957" s="11">
        <f t="shared" si="89"/>
        <v>97.037499999999994</v>
      </c>
      <c r="J957" t="s">
        <v>21</v>
      </c>
      <c r="K957" t="s">
        <v>22</v>
      </c>
      <c r="L957" s="9">
        <v>1353823200</v>
      </c>
      <c r="M957" s="9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10">
        <f t="shared" si="84"/>
        <v>19.028784648187631</v>
      </c>
      <c r="G958" t="s">
        <v>14</v>
      </c>
      <c r="H958">
        <v>830</v>
      </c>
      <c r="I958" s="11">
        <f t="shared" si="89"/>
        <v>43.00963855421687</v>
      </c>
      <c r="J958" t="s">
        <v>21</v>
      </c>
      <c r="K958" t="s">
        <v>22</v>
      </c>
      <c r="L958" s="9">
        <v>1450764000</v>
      </c>
      <c r="M958" s="9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10">
        <f t="shared" si="84"/>
        <v>126.87755102040816</v>
      </c>
      <c r="G959" t="s">
        <v>20</v>
      </c>
      <c r="H959">
        <v>131</v>
      </c>
      <c r="I959" s="11">
        <f t="shared" si="89"/>
        <v>94.916030534351151</v>
      </c>
      <c r="J959" t="s">
        <v>21</v>
      </c>
      <c r="K959" t="s">
        <v>22</v>
      </c>
      <c r="L959" s="9">
        <v>1329372000</v>
      </c>
      <c r="M959" s="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10">
        <f t="shared" si="84"/>
        <v>734.63636363636363</v>
      </c>
      <c r="G960" t="s">
        <v>20</v>
      </c>
      <c r="H960">
        <v>112</v>
      </c>
      <c r="I960" s="11">
        <f t="shared" si="89"/>
        <v>72.151785714285708</v>
      </c>
      <c r="J960" t="s">
        <v>21</v>
      </c>
      <c r="K960" t="s">
        <v>22</v>
      </c>
      <c r="L960" s="9">
        <v>1277096400</v>
      </c>
      <c r="M960" s="9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10">
        <f t="shared" si="84"/>
        <v>4.5731034482758623</v>
      </c>
      <c r="G961" t="s">
        <v>14</v>
      </c>
      <c r="H961">
        <v>130</v>
      </c>
      <c r="I961" s="11">
        <f t="shared" si="89"/>
        <v>51.007692307692309</v>
      </c>
      <c r="J961" t="s">
        <v>21</v>
      </c>
      <c r="K961" t="s">
        <v>22</v>
      </c>
      <c r="L961" s="9">
        <v>1277701200</v>
      </c>
      <c r="M961" s="9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10">
        <f t="shared" ref="F962:F1025" si="90">E962/D962*100</f>
        <v>85.054545454545448</v>
      </c>
      <c r="G962" t="s">
        <v>14</v>
      </c>
      <c r="H962">
        <v>55</v>
      </c>
      <c r="I962" s="11">
        <f t="shared" si="89"/>
        <v>85.054545454545448</v>
      </c>
      <c r="J962" t="s">
        <v>21</v>
      </c>
      <c r="K962" t="s">
        <v>22</v>
      </c>
      <c r="L962" s="9">
        <v>1454911200</v>
      </c>
      <c r="M962" s="9">
        <v>1458104400</v>
      </c>
      <c r="N962" s="12">
        <f t="shared" ref="N962:N1001" si="91">(((L962/60)/60)/24)+DATE(1970,1,1)</f>
        <v>42408.25</v>
      </c>
      <c r="O962" s="12">
        <f t="shared" ref="O962:O1001" si="92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3">_xlfn.TEXTBEFORE(R962,"/")</f>
        <v>technology</v>
      </c>
      <c r="T962" t="str">
        <f t="shared" ref="T962:T1001" si="94">_xlfn.TEXTAFTER(R962,"/")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10">
        <f t="shared" si="90"/>
        <v>119.29824561403508</v>
      </c>
      <c r="G963" t="s">
        <v>20</v>
      </c>
      <c r="H963">
        <v>155</v>
      </c>
      <c r="I963" s="11">
        <f t="shared" ref="I963:I1026" si="95">E963/H963</f>
        <v>43.87096774193548</v>
      </c>
      <c r="J963" t="s">
        <v>21</v>
      </c>
      <c r="K963" t="s">
        <v>22</v>
      </c>
      <c r="L963" s="9">
        <v>1297922400</v>
      </c>
      <c r="M963" s="9">
        <v>1298268000</v>
      </c>
      <c r="N963" s="12">
        <f t="shared" si="91"/>
        <v>40591.25</v>
      </c>
      <c r="O963" s="12">
        <f t="shared" si="92"/>
        <v>40595.25</v>
      </c>
      <c r="P963" t="b">
        <v>0</v>
      </c>
      <c r="Q963" t="b">
        <v>0</v>
      </c>
      <c r="R963" t="s">
        <v>206</v>
      </c>
      <c r="S963" t="str">
        <f t="shared" si="93"/>
        <v>publishing</v>
      </c>
      <c r="T963" t="str">
        <f t="shared" si="94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10">
        <f t="shared" si="90"/>
        <v>296.02777777777777</v>
      </c>
      <c r="G964" t="s">
        <v>20</v>
      </c>
      <c r="H964">
        <v>266</v>
      </c>
      <c r="I964" s="11">
        <f t="shared" si="95"/>
        <v>40.063909774436091</v>
      </c>
      <c r="J964" t="s">
        <v>21</v>
      </c>
      <c r="K964" t="s">
        <v>22</v>
      </c>
      <c r="L964" s="9">
        <v>1384408800</v>
      </c>
      <c r="M964" s="9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10">
        <f t="shared" si="90"/>
        <v>84.694915254237287</v>
      </c>
      <c r="G965" t="s">
        <v>14</v>
      </c>
      <c r="H965">
        <v>114</v>
      </c>
      <c r="I965" s="11">
        <f t="shared" si="95"/>
        <v>43.833333333333336</v>
      </c>
      <c r="J965" t="s">
        <v>107</v>
      </c>
      <c r="K965" t="s">
        <v>108</v>
      </c>
      <c r="L965" s="9">
        <v>1299304800</v>
      </c>
      <c r="M965" s="9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10">
        <f t="shared" si="90"/>
        <v>355.7837837837838</v>
      </c>
      <c r="G966" t="s">
        <v>20</v>
      </c>
      <c r="H966">
        <v>155</v>
      </c>
      <c r="I966" s="11">
        <f t="shared" si="95"/>
        <v>84.92903225806451</v>
      </c>
      <c r="J966" t="s">
        <v>21</v>
      </c>
      <c r="K966" t="s">
        <v>22</v>
      </c>
      <c r="L966" s="9">
        <v>1431320400</v>
      </c>
      <c r="M966" s="9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10">
        <f t="shared" si="90"/>
        <v>386.40909090909093</v>
      </c>
      <c r="G967" t="s">
        <v>20</v>
      </c>
      <c r="H967">
        <v>207</v>
      </c>
      <c r="I967" s="11">
        <f t="shared" si="95"/>
        <v>41.067632850241544</v>
      </c>
      <c r="J967" t="s">
        <v>40</v>
      </c>
      <c r="K967" t="s">
        <v>41</v>
      </c>
      <c r="L967" s="9">
        <v>1264399200</v>
      </c>
      <c r="M967" s="9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10">
        <f t="shared" si="90"/>
        <v>792.23529411764707</v>
      </c>
      <c r="G968" t="s">
        <v>20</v>
      </c>
      <c r="H968">
        <v>245</v>
      </c>
      <c r="I968" s="11">
        <f t="shared" si="95"/>
        <v>54.971428571428568</v>
      </c>
      <c r="J968" t="s">
        <v>21</v>
      </c>
      <c r="K968" t="s">
        <v>22</v>
      </c>
      <c r="L968" s="9">
        <v>1497502800</v>
      </c>
      <c r="M968" s="9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10">
        <f t="shared" si="90"/>
        <v>137.03393665158373</v>
      </c>
      <c r="G969" t="s">
        <v>20</v>
      </c>
      <c r="H969">
        <v>1573</v>
      </c>
      <c r="I969" s="11">
        <f t="shared" si="95"/>
        <v>77.010807374443743</v>
      </c>
      <c r="J969" t="s">
        <v>21</v>
      </c>
      <c r="K969" t="s">
        <v>22</v>
      </c>
      <c r="L969" s="9">
        <v>1333688400</v>
      </c>
      <c r="M969" s="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10">
        <f t="shared" si="90"/>
        <v>338.20833333333337</v>
      </c>
      <c r="G970" t="s">
        <v>20</v>
      </c>
      <c r="H970">
        <v>114</v>
      </c>
      <c r="I970" s="11">
        <f t="shared" si="95"/>
        <v>71.201754385964918</v>
      </c>
      <c r="J970" t="s">
        <v>21</v>
      </c>
      <c r="K970" t="s">
        <v>22</v>
      </c>
      <c r="L970" s="9">
        <v>1293861600</v>
      </c>
      <c r="M970" s="9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10">
        <f t="shared" si="90"/>
        <v>108.22784810126582</v>
      </c>
      <c r="G971" t="s">
        <v>20</v>
      </c>
      <c r="H971">
        <v>93</v>
      </c>
      <c r="I971" s="11">
        <f t="shared" si="95"/>
        <v>91.935483870967744</v>
      </c>
      <c r="J971" t="s">
        <v>21</v>
      </c>
      <c r="K971" t="s">
        <v>22</v>
      </c>
      <c r="L971" s="9">
        <v>1576994400</v>
      </c>
      <c r="M971" s="9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10">
        <f t="shared" si="90"/>
        <v>60.757639620653315</v>
      </c>
      <c r="G972" t="s">
        <v>14</v>
      </c>
      <c r="H972">
        <v>594</v>
      </c>
      <c r="I972" s="11">
        <f t="shared" si="95"/>
        <v>97.069023569023571</v>
      </c>
      <c r="J972" t="s">
        <v>21</v>
      </c>
      <c r="K972" t="s">
        <v>22</v>
      </c>
      <c r="L972" s="9">
        <v>1304917200</v>
      </c>
      <c r="M972" s="9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10">
        <f t="shared" si="90"/>
        <v>27.725490196078432</v>
      </c>
      <c r="G973" t="s">
        <v>14</v>
      </c>
      <c r="H973">
        <v>24</v>
      </c>
      <c r="I973" s="11">
        <f t="shared" si="95"/>
        <v>58.916666666666664</v>
      </c>
      <c r="J973" t="s">
        <v>21</v>
      </c>
      <c r="K973" t="s">
        <v>22</v>
      </c>
      <c r="L973" s="9">
        <v>1381208400</v>
      </c>
      <c r="M973" s="9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10">
        <f t="shared" si="90"/>
        <v>228.3934426229508</v>
      </c>
      <c r="G974" t="s">
        <v>20</v>
      </c>
      <c r="H974">
        <v>1681</v>
      </c>
      <c r="I974" s="11">
        <f t="shared" si="95"/>
        <v>58.015466983938133</v>
      </c>
      <c r="J974" t="s">
        <v>21</v>
      </c>
      <c r="K974" t="s">
        <v>22</v>
      </c>
      <c r="L974" s="9">
        <v>1401685200</v>
      </c>
      <c r="M974" s="9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10">
        <f t="shared" si="90"/>
        <v>21.615194054500414</v>
      </c>
      <c r="G975" t="s">
        <v>14</v>
      </c>
      <c r="H975">
        <v>252</v>
      </c>
      <c r="I975" s="11">
        <f t="shared" si="95"/>
        <v>103.87301587301587</v>
      </c>
      <c r="J975" t="s">
        <v>21</v>
      </c>
      <c r="K975" t="s">
        <v>22</v>
      </c>
      <c r="L975" s="9">
        <v>1291960800</v>
      </c>
      <c r="M975" s="9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10">
        <f t="shared" si="90"/>
        <v>373.875</v>
      </c>
      <c r="G976" t="s">
        <v>20</v>
      </c>
      <c r="H976">
        <v>32</v>
      </c>
      <c r="I976" s="11">
        <f t="shared" si="95"/>
        <v>93.46875</v>
      </c>
      <c r="J976" t="s">
        <v>21</v>
      </c>
      <c r="K976" t="s">
        <v>22</v>
      </c>
      <c r="L976" s="9">
        <v>1368853200</v>
      </c>
      <c r="M976" s="9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10">
        <f t="shared" si="90"/>
        <v>154.92592592592592</v>
      </c>
      <c r="G977" t="s">
        <v>20</v>
      </c>
      <c r="H977">
        <v>135</v>
      </c>
      <c r="I977" s="11">
        <f t="shared" si="95"/>
        <v>61.970370370370368</v>
      </c>
      <c r="J977" t="s">
        <v>21</v>
      </c>
      <c r="K977" t="s">
        <v>22</v>
      </c>
      <c r="L977" s="9">
        <v>1448776800</v>
      </c>
      <c r="M977" s="9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10">
        <f t="shared" si="90"/>
        <v>322.14999999999998</v>
      </c>
      <c r="G978" t="s">
        <v>20</v>
      </c>
      <c r="H978">
        <v>140</v>
      </c>
      <c r="I978" s="11">
        <f t="shared" si="95"/>
        <v>92.042857142857144</v>
      </c>
      <c r="J978" t="s">
        <v>21</v>
      </c>
      <c r="K978" t="s">
        <v>22</v>
      </c>
      <c r="L978" s="9">
        <v>1296194400</v>
      </c>
      <c r="M978" s="9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10">
        <f t="shared" si="90"/>
        <v>73.957142857142856</v>
      </c>
      <c r="G979" t="s">
        <v>14</v>
      </c>
      <c r="H979">
        <v>67</v>
      </c>
      <c r="I979" s="11">
        <f t="shared" si="95"/>
        <v>77.268656716417908</v>
      </c>
      <c r="J979" t="s">
        <v>21</v>
      </c>
      <c r="K979" t="s">
        <v>22</v>
      </c>
      <c r="L979" s="9">
        <v>1517983200</v>
      </c>
      <c r="M979" s="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10">
        <f t="shared" si="90"/>
        <v>864.1</v>
      </c>
      <c r="G980" t="s">
        <v>20</v>
      </c>
      <c r="H980">
        <v>92</v>
      </c>
      <c r="I980" s="11">
        <f t="shared" si="95"/>
        <v>93.923913043478265</v>
      </c>
      <c r="J980" t="s">
        <v>21</v>
      </c>
      <c r="K980" t="s">
        <v>22</v>
      </c>
      <c r="L980" s="9">
        <v>1478930400</v>
      </c>
      <c r="M980" s="9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10">
        <f t="shared" si="90"/>
        <v>143.26245847176079</v>
      </c>
      <c r="G981" t="s">
        <v>20</v>
      </c>
      <c r="H981">
        <v>1015</v>
      </c>
      <c r="I981" s="11">
        <f t="shared" si="95"/>
        <v>84.969458128078813</v>
      </c>
      <c r="J981" t="s">
        <v>40</v>
      </c>
      <c r="K981" t="s">
        <v>41</v>
      </c>
      <c r="L981" s="9">
        <v>1426395600</v>
      </c>
      <c r="M981" s="9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10">
        <f t="shared" si="90"/>
        <v>40.281762295081968</v>
      </c>
      <c r="G982" t="s">
        <v>14</v>
      </c>
      <c r="H982">
        <v>742</v>
      </c>
      <c r="I982" s="11">
        <f t="shared" si="95"/>
        <v>105.97035040431267</v>
      </c>
      <c r="J982" t="s">
        <v>21</v>
      </c>
      <c r="K982" t="s">
        <v>22</v>
      </c>
      <c r="L982" s="9">
        <v>1446181200</v>
      </c>
      <c r="M982" s="9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10">
        <f t="shared" si="90"/>
        <v>178.22388059701493</v>
      </c>
      <c r="G983" t="s">
        <v>20</v>
      </c>
      <c r="H983">
        <v>323</v>
      </c>
      <c r="I983" s="11">
        <f t="shared" si="95"/>
        <v>36.969040247678016</v>
      </c>
      <c r="J983" t="s">
        <v>21</v>
      </c>
      <c r="K983" t="s">
        <v>22</v>
      </c>
      <c r="L983" s="9">
        <v>1514181600</v>
      </c>
      <c r="M983" s="9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10">
        <f t="shared" si="90"/>
        <v>84.930555555555557</v>
      </c>
      <c r="G984" t="s">
        <v>14</v>
      </c>
      <c r="H984">
        <v>75</v>
      </c>
      <c r="I984" s="11">
        <f t="shared" si="95"/>
        <v>81.533333333333331</v>
      </c>
      <c r="J984" t="s">
        <v>21</v>
      </c>
      <c r="K984" t="s">
        <v>22</v>
      </c>
      <c r="L984" s="9">
        <v>1311051600</v>
      </c>
      <c r="M984" s="9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10">
        <f t="shared" si="90"/>
        <v>145.93648334624322</v>
      </c>
      <c r="G985" t="s">
        <v>20</v>
      </c>
      <c r="H985">
        <v>2326</v>
      </c>
      <c r="I985" s="11">
        <f t="shared" si="95"/>
        <v>80.999140154772135</v>
      </c>
      <c r="J985" t="s">
        <v>21</v>
      </c>
      <c r="K985" t="s">
        <v>22</v>
      </c>
      <c r="L985" s="9">
        <v>1564894800</v>
      </c>
      <c r="M985" s="9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10">
        <f t="shared" si="90"/>
        <v>152.46153846153848</v>
      </c>
      <c r="G986" t="s">
        <v>20</v>
      </c>
      <c r="H986">
        <v>381</v>
      </c>
      <c r="I986" s="11">
        <f t="shared" si="95"/>
        <v>26.010498687664043</v>
      </c>
      <c r="J986" t="s">
        <v>21</v>
      </c>
      <c r="K986" t="s">
        <v>22</v>
      </c>
      <c r="L986" s="9">
        <v>1567918800</v>
      </c>
      <c r="M986" s="9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10">
        <f t="shared" si="90"/>
        <v>67.129542790152414</v>
      </c>
      <c r="G987" t="s">
        <v>14</v>
      </c>
      <c r="H987">
        <v>4405</v>
      </c>
      <c r="I987" s="11">
        <f t="shared" si="95"/>
        <v>25.998410896708286</v>
      </c>
      <c r="J987" t="s">
        <v>21</v>
      </c>
      <c r="K987" t="s">
        <v>22</v>
      </c>
      <c r="L987" s="9">
        <v>1386309600</v>
      </c>
      <c r="M987" s="9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10">
        <f t="shared" si="90"/>
        <v>40.307692307692307</v>
      </c>
      <c r="G988" t="s">
        <v>14</v>
      </c>
      <c r="H988">
        <v>92</v>
      </c>
      <c r="I988" s="11">
        <f t="shared" si="95"/>
        <v>34.173913043478258</v>
      </c>
      <c r="J988" t="s">
        <v>21</v>
      </c>
      <c r="K988" t="s">
        <v>22</v>
      </c>
      <c r="L988" s="9">
        <v>1301979600</v>
      </c>
      <c r="M988" s="9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10">
        <f t="shared" si="90"/>
        <v>216.79032258064518</v>
      </c>
      <c r="G989" t="s">
        <v>20</v>
      </c>
      <c r="H989">
        <v>480</v>
      </c>
      <c r="I989" s="11">
        <f t="shared" si="95"/>
        <v>28.002083333333335</v>
      </c>
      <c r="J989" t="s">
        <v>21</v>
      </c>
      <c r="K989" t="s">
        <v>22</v>
      </c>
      <c r="L989" s="9">
        <v>1493269200</v>
      </c>
      <c r="M989" s="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10">
        <f t="shared" si="90"/>
        <v>52.117021276595743</v>
      </c>
      <c r="G990" t="s">
        <v>14</v>
      </c>
      <c r="H990">
        <v>64</v>
      </c>
      <c r="I990" s="11">
        <f t="shared" si="95"/>
        <v>76.546875</v>
      </c>
      <c r="J990" t="s">
        <v>21</v>
      </c>
      <c r="K990" t="s">
        <v>22</v>
      </c>
      <c r="L990" s="9">
        <v>1478930400</v>
      </c>
      <c r="M990" s="9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10">
        <f t="shared" si="90"/>
        <v>499.58333333333337</v>
      </c>
      <c r="G991" t="s">
        <v>20</v>
      </c>
      <c r="H991">
        <v>226</v>
      </c>
      <c r="I991" s="11">
        <f t="shared" si="95"/>
        <v>53.053097345132741</v>
      </c>
      <c r="J991" t="s">
        <v>21</v>
      </c>
      <c r="K991" t="s">
        <v>22</v>
      </c>
      <c r="L991" s="9">
        <v>1555390800</v>
      </c>
      <c r="M991" s="9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10">
        <f t="shared" si="90"/>
        <v>87.679487179487182</v>
      </c>
      <c r="G992" t="s">
        <v>14</v>
      </c>
      <c r="H992">
        <v>64</v>
      </c>
      <c r="I992" s="11">
        <f t="shared" si="95"/>
        <v>106.859375</v>
      </c>
      <c r="J992" t="s">
        <v>21</v>
      </c>
      <c r="K992" t="s">
        <v>22</v>
      </c>
      <c r="L992" s="9">
        <v>1456984800</v>
      </c>
      <c r="M992" s="9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10">
        <f t="shared" si="90"/>
        <v>113.17346938775511</v>
      </c>
      <c r="G993" t="s">
        <v>20</v>
      </c>
      <c r="H993">
        <v>241</v>
      </c>
      <c r="I993" s="11">
        <f t="shared" si="95"/>
        <v>46.020746887966808</v>
      </c>
      <c r="J993" t="s">
        <v>21</v>
      </c>
      <c r="K993" t="s">
        <v>22</v>
      </c>
      <c r="L993" s="9">
        <v>1411621200</v>
      </c>
      <c r="M993" s="9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10">
        <f t="shared" si="90"/>
        <v>426.54838709677421</v>
      </c>
      <c r="G994" t="s">
        <v>20</v>
      </c>
      <c r="H994">
        <v>132</v>
      </c>
      <c r="I994" s="11">
        <f t="shared" si="95"/>
        <v>100.17424242424242</v>
      </c>
      <c r="J994" t="s">
        <v>21</v>
      </c>
      <c r="K994" t="s">
        <v>22</v>
      </c>
      <c r="L994" s="9">
        <v>1525669200</v>
      </c>
      <c r="M994" s="9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10">
        <f t="shared" si="90"/>
        <v>77.632653061224488</v>
      </c>
      <c r="G995" t="s">
        <v>74</v>
      </c>
      <c r="H995">
        <v>75</v>
      </c>
      <c r="I995" s="11">
        <f t="shared" si="95"/>
        <v>101.44</v>
      </c>
      <c r="J995" t="s">
        <v>107</v>
      </c>
      <c r="K995" t="s">
        <v>108</v>
      </c>
      <c r="L995" s="9">
        <v>1450936800</v>
      </c>
      <c r="M995" s="9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10">
        <f t="shared" si="90"/>
        <v>52.496810772501767</v>
      </c>
      <c r="G996" t="s">
        <v>14</v>
      </c>
      <c r="H996">
        <v>842</v>
      </c>
      <c r="I996" s="11">
        <f t="shared" si="95"/>
        <v>87.972684085510693</v>
      </c>
      <c r="J996" t="s">
        <v>21</v>
      </c>
      <c r="K996" t="s">
        <v>22</v>
      </c>
      <c r="L996" s="9">
        <v>1413522000</v>
      </c>
      <c r="M996" s="9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10">
        <f t="shared" si="90"/>
        <v>157.46762589928059</v>
      </c>
      <c r="G997" t="s">
        <v>20</v>
      </c>
      <c r="H997">
        <v>2043</v>
      </c>
      <c r="I997" s="11">
        <f t="shared" si="95"/>
        <v>74.995594713656388</v>
      </c>
      <c r="J997" t="s">
        <v>21</v>
      </c>
      <c r="K997" t="s">
        <v>22</v>
      </c>
      <c r="L997" s="9">
        <v>1541307600</v>
      </c>
      <c r="M997" s="9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10">
        <f t="shared" si="90"/>
        <v>72.939393939393938</v>
      </c>
      <c r="G998" t="s">
        <v>14</v>
      </c>
      <c r="H998">
        <v>112</v>
      </c>
      <c r="I998" s="11">
        <f t="shared" si="95"/>
        <v>42.982142857142854</v>
      </c>
      <c r="J998" t="s">
        <v>21</v>
      </c>
      <c r="K998" t="s">
        <v>22</v>
      </c>
      <c r="L998" s="9">
        <v>1357106400</v>
      </c>
      <c r="M998" s="9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10">
        <f t="shared" si="90"/>
        <v>60.565789473684205</v>
      </c>
      <c r="G999" t="s">
        <v>74</v>
      </c>
      <c r="H999">
        <v>139</v>
      </c>
      <c r="I999" s="11">
        <f t="shared" si="95"/>
        <v>33.115107913669064</v>
      </c>
      <c r="J999" t="s">
        <v>107</v>
      </c>
      <c r="K999" t="s">
        <v>108</v>
      </c>
      <c r="L999" s="9">
        <v>1390197600</v>
      </c>
      <c r="M999" s="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10">
        <f t="shared" si="90"/>
        <v>56.791291291291287</v>
      </c>
      <c r="G1000" t="s">
        <v>14</v>
      </c>
      <c r="H1000">
        <v>374</v>
      </c>
      <c r="I1000" s="11">
        <f t="shared" si="95"/>
        <v>101.13101604278074</v>
      </c>
      <c r="J1000" t="s">
        <v>21</v>
      </c>
      <c r="K1000" t="s">
        <v>22</v>
      </c>
      <c r="L1000" s="9">
        <v>1265868000</v>
      </c>
      <c r="M1000" s="9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10">
        <f t="shared" si="90"/>
        <v>56.542754275427541</v>
      </c>
      <c r="G1001" t="s">
        <v>74</v>
      </c>
      <c r="H1001">
        <v>1122</v>
      </c>
      <c r="I1001" s="11">
        <f t="shared" si="95"/>
        <v>55.98841354723708</v>
      </c>
      <c r="J1001" t="s">
        <v>21</v>
      </c>
      <c r="K1001" t="s">
        <v>22</v>
      </c>
      <c r="L1001" s="9">
        <v>1467176400</v>
      </c>
      <c r="M1001" s="9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sortState xmlns:xlrd2="http://schemas.microsoft.com/office/spreadsheetml/2017/richdata2" ref="A2:T1001">
    <sortCondition ref="A1:A1001"/>
  </sortState>
  <conditionalFormatting sqref="G1:G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61BB-8BAA-4646-B94E-232A2AC9AF00}">
  <sheetPr codeName="Sheet2"/>
  <dimension ref="A1:F24"/>
  <sheetViews>
    <sheetView workbookViewId="0">
      <selection activeCell="A16" sqref="A16"/>
    </sheetView>
  </sheetViews>
  <sheetFormatPr defaultRowHeight="15.6" x14ac:dyDescent="0.3"/>
  <cols>
    <col min="1" max="1" width="22.8984375" bestFit="1" customWidth="1"/>
    <col min="2" max="2" width="16.39843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2043</v>
      </c>
      <c r="B3" s="6" t="s">
        <v>2042</v>
      </c>
    </row>
    <row r="4" spans="1:6" x14ac:dyDescent="0.3">
      <c r="A4" s="6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3">
      <c r="A5" s="7" t="s">
        <v>2032</v>
      </c>
      <c r="B5" s="33">
        <v>11</v>
      </c>
      <c r="C5" s="33">
        <v>60</v>
      </c>
      <c r="D5" s="33">
        <v>5</v>
      </c>
      <c r="E5" s="33">
        <v>102</v>
      </c>
      <c r="F5" s="33">
        <v>178</v>
      </c>
    </row>
    <row r="6" spans="1:6" x14ac:dyDescent="0.3">
      <c r="A6" s="7" t="s">
        <v>2033</v>
      </c>
      <c r="B6" s="33">
        <v>4</v>
      </c>
      <c r="C6" s="33">
        <v>20</v>
      </c>
      <c r="D6" s="33"/>
      <c r="E6" s="33">
        <v>22</v>
      </c>
      <c r="F6" s="33">
        <v>46</v>
      </c>
    </row>
    <row r="7" spans="1:6" x14ac:dyDescent="0.3">
      <c r="A7" s="7" t="s">
        <v>2034</v>
      </c>
      <c r="B7" s="33">
        <v>1</v>
      </c>
      <c r="C7" s="33">
        <v>23</v>
      </c>
      <c r="D7" s="33">
        <v>3</v>
      </c>
      <c r="E7" s="33">
        <v>21</v>
      </c>
      <c r="F7" s="33">
        <v>48</v>
      </c>
    </row>
    <row r="8" spans="1:6" x14ac:dyDescent="0.3">
      <c r="A8" s="7" t="s">
        <v>2035</v>
      </c>
      <c r="B8" s="33"/>
      <c r="C8" s="33"/>
      <c r="D8" s="33"/>
      <c r="E8" s="33">
        <v>4</v>
      </c>
      <c r="F8" s="33">
        <v>4</v>
      </c>
    </row>
    <row r="9" spans="1:6" x14ac:dyDescent="0.3">
      <c r="A9" s="7" t="s">
        <v>2036</v>
      </c>
      <c r="B9" s="33">
        <v>10</v>
      </c>
      <c r="C9" s="33">
        <v>66</v>
      </c>
      <c r="D9" s="33"/>
      <c r="E9" s="33">
        <v>99</v>
      </c>
      <c r="F9" s="33">
        <v>175</v>
      </c>
    </row>
    <row r="10" spans="1:6" x14ac:dyDescent="0.3">
      <c r="A10" s="7" t="s">
        <v>2037</v>
      </c>
      <c r="B10" s="33">
        <v>4</v>
      </c>
      <c r="C10" s="33">
        <v>11</v>
      </c>
      <c r="D10" s="33">
        <v>1</v>
      </c>
      <c r="E10" s="33">
        <v>26</v>
      </c>
      <c r="F10" s="33">
        <v>42</v>
      </c>
    </row>
    <row r="11" spans="1:6" x14ac:dyDescent="0.3">
      <c r="A11" s="7" t="s">
        <v>2038</v>
      </c>
      <c r="B11" s="33">
        <v>2</v>
      </c>
      <c r="C11" s="33">
        <v>24</v>
      </c>
      <c r="D11" s="33">
        <v>1</v>
      </c>
      <c r="E11" s="33">
        <v>40</v>
      </c>
      <c r="F11" s="33">
        <v>67</v>
      </c>
    </row>
    <row r="12" spans="1:6" x14ac:dyDescent="0.3">
      <c r="A12" s="7" t="s">
        <v>2039</v>
      </c>
      <c r="B12" s="33">
        <v>2</v>
      </c>
      <c r="C12" s="33">
        <v>28</v>
      </c>
      <c r="D12" s="33">
        <v>2</v>
      </c>
      <c r="E12" s="33">
        <v>64</v>
      </c>
      <c r="F12" s="33">
        <v>96</v>
      </c>
    </row>
    <row r="13" spans="1:6" x14ac:dyDescent="0.3">
      <c r="A13" s="7" t="s">
        <v>2040</v>
      </c>
      <c r="B13" s="33">
        <v>23</v>
      </c>
      <c r="C13" s="33">
        <v>132</v>
      </c>
      <c r="D13" s="33">
        <v>2</v>
      </c>
      <c r="E13" s="33">
        <v>187</v>
      </c>
      <c r="F13" s="33">
        <v>344</v>
      </c>
    </row>
    <row r="14" spans="1:6" x14ac:dyDescent="0.3">
      <c r="A14" s="7" t="s">
        <v>2041</v>
      </c>
      <c r="B14" s="33">
        <v>57</v>
      </c>
      <c r="C14" s="33">
        <v>364</v>
      </c>
      <c r="D14" s="33">
        <v>14</v>
      </c>
      <c r="E14" s="33">
        <v>565</v>
      </c>
      <c r="F14" s="33">
        <v>1000</v>
      </c>
    </row>
    <row r="16" spans="1:6" x14ac:dyDescent="0.3">
      <c r="A16" s="7"/>
      <c r="B16" s="31"/>
      <c r="C16" s="31"/>
      <c r="D16" s="31"/>
      <c r="E16" s="31"/>
    </row>
    <row r="17" spans="1:5" x14ac:dyDescent="0.3">
      <c r="A17" s="7"/>
      <c r="B17" s="31"/>
      <c r="C17" s="31"/>
      <c r="D17" s="31"/>
      <c r="E17" s="31"/>
    </row>
    <row r="18" spans="1:5" x14ac:dyDescent="0.3">
      <c r="A18" s="7"/>
      <c r="B18" s="31"/>
      <c r="C18" s="31"/>
      <c r="D18" s="31"/>
      <c r="E18" s="31"/>
    </row>
    <row r="19" spans="1:5" x14ac:dyDescent="0.3">
      <c r="A19" s="7"/>
      <c r="B19" s="31"/>
      <c r="C19" s="31"/>
      <c r="D19" s="31"/>
      <c r="E19" s="31"/>
    </row>
    <row r="20" spans="1:5" x14ac:dyDescent="0.3">
      <c r="A20" s="7"/>
      <c r="B20" s="31"/>
      <c r="C20" s="31"/>
      <c r="D20" s="31"/>
      <c r="E20" s="31"/>
    </row>
    <row r="21" spans="1:5" x14ac:dyDescent="0.3">
      <c r="A21" s="7"/>
      <c r="B21" s="31"/>
      <c r="C21" s="31"/>
      <c r="D21" s="31"/>
      <c r="E21" s="31"/>
    </row>
    <row r="22" spans="1:5" x14ac:dyDescent="0.3">
      <c r="A22" s="7"/>
      <c r="B22" s="31"/>
      <c r="C22" s="31"/>
      <c r="D22" s="31"/>
      <c r="E22" s="31"/>
    </row>
    <row r="23" spans="1:5" x14ac:dyDescent="0.3">
      <c r="A23" s="7"/>
      <c r="B23" s="31"/>
      <c r="C23" s="31"/>
      <c r="D23" s="31"/>
      <c r="E23" s="31"/>
    </row>
    <row r="24" spans="1:5" x14ac:dyDescent="0.3">
      <c r="A24" s="7"/>
      <c r="B24" s="31"/>
      <c r="C24" s="31"/>
      <c r="D24" s="31"/>
      <c r="E24" s="3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0135-4723-4B87-B219-5110D290F919}">
  <sheetPr codeName="Sheet3"/>
  <dimension ref="A1:F30"/>
  <sheetViews>
    <sheetView workbookViewId="0">
      <selection activeCell="G16" sqref="G16"/>
    </sheetView>
  </sheetViews>
  <sheetFormatPr defaultRowHeight="15.6" x14ac:dyDescent="0.3"/>
  <cols>
    <col min="1" max="1" width="20.09765625" bestFit="1" customWidth="1"/>
    <col min="2" max="2" width="16.39843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2044</v>
      </c>
    </row>
    <row r="2" spans="1:6" x14ac:dyDescent="0.3">
      <c r="A2" s="6" t="s">
        <v>2029</v>
      </c>
      <c r="B2" t="s">
        <v>2070</v>
      </c>
    </row>
    <row r="4" spans="1:6" x14ac:dyDescent="0.3">
      <c r="A4" s="6" t="s">
        <v>2069</v>
      </c>
      <c r="B4" s="6" t="s">
        <v>2042</v>
      </c>
    </row>
    <row r="5" spans="1:6" x14ac:dyDescent="0.3">
      <c r="A5" s="6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3">
      <c r="A6" s="7" t="s">
        <v>2045</v>
      </c>
      <c r="B6" s="33">
        <v>1</v>
      </c>
      <c r="C6" s="33">
        <v>10</v>
      </c>
      <c r="D6" s="33">
        <v>2</v>
      </c>
      <c r="E6" s="33">
        <v>21</v>
      </c>
      <c r="F6" s="33">
        <v>34</v>
      </c>
    </row>
    <row r="7" spans="1:6" x14ac:dyDescent="0.3">
      <c r="A7" s="7" t="s">
        <v>2046</v>
      </c>
      <c r="B7" s="33"/>
      <c r="C7" s="33"/>
      <c r="D7" s="33"/>
      <c r="E7" s="33">
        <v>4</v>
      </c>
      <c r="F7" s="33">
        <v>4</v>
      </c>
    </row>
    <row r="8" spans="1:6" x14ac:dyDescent="0.3">
      <c r="A8" s="7" t="s">
        <v>2047</v>
      </c>
      <c r="B8" s="33">
        <v>4</v>
      </c>
      <c r="C8" s="33">
        <v>21</v>
      </c>
      <c r="D8" s="33">
        <v>1</v>
      </c>
      <c r="E8" s="33">
        <v>34</v>
      </c>
      <c r="F8" s="33">
        <v>60</v>
      </c>
    </row>
    <row r="9" spans="1:6" x14ac:dyDescent="0.3">
      <c r="A9" s="7" t="s">
        <v>2048</v>
      </c>
      <c r="B9" s="33">
        <v>2</v>
      </c>
      <c r="C9" s="33">
        <v>12</v>
      </c>
      <c r="D9" s="33">
        <v>1</v>
      </c>
      <c r="E9" s="33">
        <v>22</v>
      </c>
      <c r="F9" s="33">
        <v>37</v>
      </c>
    </row>
    <row r="10" spans="1:6" x14ac:dyDescent="0.3">
      <c r="A10" s="7" t="s">
        <v>2049</v>
      </c>
      <c r="B10" s="33"/>
      <c r="C10" s="33">
        <v>8</v>
      </c>
      <c r="D10" s="33"/>
      <c r="E10" s="33">
        <v>10</v>
      </c>
      <c r="F10" s="33">
        <v>18</v>
      </c>
    </row>
    <row r="11" spans="1:6" x14ac:dyDescent="0.3">
      <c r="A11" s="7" t="s">
        <v>2050</v>
      </c>
      <c r="B11" s="33">
        <v>1</v>
      </c>
      <c r="C11" s="33">
        <v>7</v>
      </c>
      <c r="D11" s="33"/>
      <c r="E11" s="33">
        <v>9</v>
      </c>
      <c r="F11" s="33">
        <v>17</v>
      </c>
    </row>
    <row r="12" spans="1:6" x14ac:dyDescent="0.3">
      <c r="A12" s="7" t="s">
        <v>2051</v>
      </c>
      <c r="B12" s="33">
        <v>4</v>
      </c>
      <c r="C12" s="33">
        <v>20</v>
      </c>
      <c r="D12" s="33"/>
      <c r="E12" s="33">
        <v>22</v>
      </c>
      <c r="F12" s="33">
        <v>46</v>
      </c>
    </row>
    <row r="13" spans="1:6" x14ac:dyDescent="0.3">
      <c r="A13" s="7" t="s">
        <v>2052</v>
      </c>
      <c r="B13" s="33">
        <v>3</v>
      </c>
      <c r="C13" s="33">
        <v>19</v>
      </c>
      <c r="D13" s="33"/>
      <c r="E13" s="33">
        <v>23</v>
      </c>
      <c r="F13" s="33">
        <v>45</v>
      </c>
    </row>
    <row r="14" spans="1:6" x14ac:dyDescent="0.3">
      <c r="A14" s="7" t="s">
        <v>2053</v>
      </c>
      <c r="B14" s="33">
        <v>1</v>
      </c>
      <c r="C14" s="33">
        <v>6</v>
      </c>
      <c r="D14" s="33"/>
      <c r="E14" s="33">
        <v>10</v>
      </c>
      <c r="F14" s="33">
        <v>17</v>
      </c>
    </row>
    <row r="15" spans="1:6" x14ac:dyDescent="0.3">
      <c r="A15" s="7" t="s">
        <v>2054</v>
      </c>
      <c r="B15" s="33"/>
      <c r="C15" s="33">
        <v>3</v>
      </c>
      <c r="D15" s="33"/>
      <c r="E15" s="33">
        <v>4</v>
      </c>
      <c r="F15" s="33">
        <v>7</v>
      </c>
    </row>
    <row r="16" spans="1:6" x14ac:dyDescent="0.3">
      <c r="A16" s="7" t="s">
        <v>2055</v>
      </c>
      <c r="B16" s="33"/>
      <c r="C16" s="33">
        <v>8</v>
      </c>
      <c r="D16" s="33">
        <v>1</v>
      </c>
      <c r="E16" s="33">
        <v>4</v>
      </c>
      <c r="F16" s="33">
        <v>13</v>
      </c>
    </row>
    <row r="17" spans="1:6" x14ac:dyDescent="0.3">
      <c r="A17" s="7" t="s">
        <v>2056</v>
      </c>
      <c r="B17" s="33">
        <v>1</v>
      </c>
      <c r="C17" s="33">
        <v>6</v>
      </c>
      <c r="D17" s="33">
        <v>1</v>
      </c>
      <c r="E17" s="33">
        <v>13</v>
      </c>
      <c r="F17" s="33">
        <v>21</v>
      </c>
    </row>
    <row r="18" spans="1:6" x14ac:dyDescent="0.3">
      <c r="A18" s="7" t="s">
        <v>2057</v>
      </c>
      <c r="B18" s="33">
        <v>4</v>
      </c>
      <c r="C18" s="33">
        <v>11</v>
      </c>
      <c r="D18" s="33">
        <v>1</v>
      </c>
      <c r="E18" s="33">
        <v>26</v>
      </c>
      <c r="F18" s="33">
        <v>42</v>
      </c>
    </row>
    <row r="19" spans="1:6" x14ac:dyDescent="0.3">
      <c r="A19" s="7" t="s">
        <v>2058</v>
      </c>
      <c r="B19" s="33">
        <v>23</v>
      </c>
      <c r="C19" s="33">
        <v>132</v>
      </c>
      <c r="D19" s="33">
        <v>2</v>
      </c>
      <c r="E19" s="33">
        <v>187</v>
      </c>
      <c r="F19" s="33">
        <v>344</v>
      </c>
    </row>
    <row r="20" spans="1:6" x14ac:dyDescent="0.3">
      <c r="A20" s="7" t="s">
        <v>2059</v>
      </c>
      <c r="B20" s="33"/>
      <c r="C20" s="33">
        <v>4</v>
      </c>
      <c r="D20" s="33"/>
      <c r="E20" s="33">
        <v>4</v>
      </c>
      <c r="F20" s="33">
        <v>8</v>
      </c>
    </row>
    <row r="21" spans="1:6" x14ac:dyDescent="0.3">
      <c r="A21" s="7" t="s">
        <v>2060</v>
      </c>
      <c r="B21" s="33">
        <v>6</v>
      </c>
      <c r="C21" s="33">
        <v>30</v>
      </c>
      <c r="D21" s="33"/>
      <c r="E21" s="33">
        <v>49</v>
      </c>
      <c r="F21" s="33">
        <v>85</v>
      </c>
    </row>
    <row r="22" spans="1:6" x14ac:dyDescent="0.3">
      <c r="A22" s="7" t="s">
        <v>2061</v>
      </c>
      <c r="B22" s="33"/>
      <c r="C22" s="33">
        <v>9</v>
      </c>
      <c r="D22" s="33"/>
      <c r="E22" s="33">
        <v>5</v>
      </c>
      <c r="F22" s="33">
        <v>14</v>
      </c>
    </row>
    <row r="23" spans="1:6" x14ac:dyDescent="0.3">
      <c r="A23" s="7" t="s">
        <v>2062</v>
      </c>
      <c r="B23" s="33">
        <v>1</v>
      </c>
      <c r="C23" s="33">
        <v>5</v>
      </c>
      <c r="D23" s="33">
        <v>1</v>
      </c>
      <c r="E23" s="33">
        <v>9</v>
      </c>
      <c r="F23" s="33">
        <v>16</v>
      </c>
    </row>
    <row r="24" spans="1:6" x14ac:dyDescent="0.3">
      <c r="A24" s="7" t="s">
        <v>2063</v>
      </c>
      <c r="B24" s="33">
        <v>3</v>
      </c>
      <c r="C24" s="33">
        <v>3</v>
      </c>
      <c r="D24" s="33"/>
      <c r="E24" s="33">
        <v>11</v>
      </c>
      <c r="F24" s="33">
        <v>17</v>
      </c>
    </row>
    <row r="25" spans="1:6" x14ac:dyDescent="0.3">
      <c r="A25" s="7" t="s">
        <v>2064</v>
      </c>
      <c r="B25" s="33"/>
      <c r="C25" s="33">
        <v>7</v>
      </c>
      <c r="D25" s="33"/>
      <c r="E25" s="33">
        <v>14</v>
      </c>
      <c r="F25" s="33">
        <v>21</v>
      </c>
    </row>
    <row r="26" spans="1:6" x14ac:dyDescent="0.3">
      <c r="A26" s="7" t="s">
        <v>2065</v>
      </c>
      <c r="B26" s="33">
        <v>1</v>
      </c>
      <c r="C26" s="33">
        <v>15</v>
      </c>
      <c r="D26" s="33">
        <v>2</v>
      </c>
      <c r="E26" s="33">
        <v>17</v>
      </c>
      <c r="F26" s="33">
        <v>35</v>
      </c>
    </row>
    <row r="27" spans="1:6" x14ac:dyDescent="0.3">
      <c r="A27" s="7" t="s">
        <v>2066</v>
      </c>
      <c r="B27" s="33"/>
      <c r="C27" s="33">
        <v>16</v>
      </c>
      <c r="D27" s="33">
        <v>1</v>
      </c>
      <c r="E27" s="33">
        <v>28</v>
      </c>
      <c r="F27" s="33">
        <v>45</v>
      </c>
    </row>
    <row r="28" spans="1:6" x14ac:dyDescent="0.3">
      <c r="A28" s="7" t="s">
        <v>2067</v>
      </c>
      <c r="B28" s="33">
        <v>2</v>
      </c>
      <c r="C28" s="33">
        <v>12</v>
      </c>
      <c r="D28" s="33">
        <v>1</v>
      </c>
      <c r="E28" s="33">
        <v>36</v>
      </c>
      <c r="F28" s="33">
        <v>51</v>
      </c>
    </row>
    <row r="29" spans="1:6" x14ac:dyDescent="0.3">
      <c r="A29" s="7" t="s">
        <v>2068</v>
      </c>
      <c r="B29" s="33"/>
      <c r="C29" s="33"/>
      <c r="D29" s="33"/>
      <c r="E29" s="33">
        <v>3</v>
      </c>
      <c r="F29" s="33">
        <v>3</v>
      </c>
    </row>
    <row r="30" spans="1:6" x14ac:dyDescent="0.3">
      <c r="A30" s="7" t="s">
        <v>2041</v>
      </c>
      <c r="B30" s="33">
        <v>57</v>
      </c>
      <c r="C30" s="33">
        <v>364</v>
      </c>
      <c r="D30" s="33">
        <v>14</v>
      </c>
      <c r="E30" s="33">
        <v>565</v>
      </c>
      <c r="F30" s="3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C589-1169-4178-807A-C7EBEBC4C842}">
  <sheetPr codeName="Sheet4"/>
  <dimension ref="A1:E31"/>
  <sheetViews>
    <sheetView workbookViewId="0">
      <selection activeCell="B34" sqref="B3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7" width="11" bestFit="1" customWidth="1"/>
  </cols>
  <sheetData>
    <row r="1" spans="1:5" x14ac:dyDescent="0.3">
      <c r="A1" s="6" t="s">
        <v>2029</v>
      </c>
      <c r="B1" t="s">
        <v>2044</v>
      </c>
    </row>
    <row r="2" spans="1:5" x14ac:dyDescent="0.3">
      <c r="A2" s="6" t="s">
        <v>2088</v>
      </c>
      <c r="B2" t="s">
        <v>2044</v>
      </c>
    </row>
    <row r="4" spans="1:5" x14ac:dyDescent="0.3">
      <c r="A4" s="6" t="s">
        <v>2075</v>
      </c>
      <c r="B4" s="6" t="s">
        <v>2042</v>
      </c>
    </row>
    <row r="5" spans="1:5" x14ac:dyDescent="0.3">
      <c r="A5" s="6" t="s">
        <v>2031</v>
      </c>
      <c r="B5" t="s">
        <v>74</v>
      </c>
      <c r="C5" t="s">
        <v>14</v>
      </c>
      <c r="D5" t="s">
        <v>20</v>
      </c>
      <c r="E5" t="s">
        <v>2041</v>
      </c>
    </row>
    <row r="6" spans="1:5" x14ac:dyDescent="0.3">
      <c r="A6" s="7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2041</v>
      </c>
      <c r="B18">
        <v>57</v>
      </c>
      <c r="C18">
        <v>364</v>
      </c>
      <c r="D18">
        <v>565</v>
      </c>
      <c r="E18">
        <v>986</v>
      </c>
    </row>
    <row r="20" spans="1:5" x14ac:dyDescent="0.3">
      <c r="A20" s="7"/>
    </row>
    <row r="21" spans="1:5" x14ac:dyDescent="0.3">
      <c r="A21" s="7"/>
    </row>
    <row r="22" spans="1:5" x14ac:dyDescent="0.3">
      <c r="A22" s="7"/>
    </row>
    <row r="23" spans="1:5" x14ac:dyDescent="0.3">
      <c r="A23" s="7"/>
    </row>
    <row r="24" spans="1:5" x14ac:dyDescent="0.3">
      <c r="A24" s="7"/>
    </row>
    <row r="25" spans="1:5" x14ac:dyDescent="0.3">
      <c r="A25" s="7"/>
    </row>
    <row r="26" spans="1:5" x14ac:dyDescent="0.3">
      <c r="A26" s="7"/>
    </row>
    <row r="27" spans="1:5" x14ac:dyDescent="0.3">
      <c r="A27" s="7"/>
    </row>
    <row r="28" spans="1:5" x14ac:dyDescent="0.3">
      <c r="A28" s="7"/>
    </row>
    <row r="29" spans="1:5" x14ac:dyDescent="0.3">
      <c r="A29" s="7"/>
    </row>
    <row r="30" spans="1:5" x14ac:dyDescent="0.3">
      <c r="A30" s="7"/>
    </row>
    <row r="31" spans="1:5" x14ac:dyDescent="0.3">
      <c r="A31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9683-6A2E-4235-8B80-F69EF6847771}">
  <sheetPr codeName="Sheet5"/>
  <dimension ref="A1:H13"/>
  <sheetViews>
    <sheetView workbookViewId="0">
      <selection activeCell="B3" sqref="B3"/>
    </sheetView>
  </sheetViews>
  <sheetFormatPr defaultRowHeight="14.4" x14ac:dyDescent="0.3"/>
  <cols>
    <col min="1" max="1" width="24.59765625" style="14" bestFit="1" customWidth="1"/>
    <col min="2" max="2" width="15.09765625" style="14" bestFit="1" customWidth="1"/>
    <col min="3" max="3" width="12.5" style="14" bestFit="1" customWidth="1"/>
    <col min="4" max="4" width="14.8984375" style="14" bestFit="1" customWidth="1"/>
    <col min="5" max="5" width="11.5" style="14" bestFit="1" customWidth="1"/>
    <col min="6" max="6" width="14.59765625" style="14" bestFit="1" customWidth="1"/>
    <col min="7" max="7" width="14.8984375" style="14" bestFit="1" customWidth="1"/>
    <col min="8" max="8" width="16.69921875" style="14" bestFit="1" customWidth="1"/>
    <col min="9" max="16384" width="8.796875" style="14"/>
  </cols>
  <sheetData>
    <row r="1" spans="1:8" x14ac:dyDescent="0.3">
      <c r="A1" s="14" t="s">
        <v>2105</v>
      </c>
      <c r="B1" s="14" t="s">
        <v>2106</v>
      </c>
      <c r="C1" s="14" t="s">
        <v>2107</v>
      </c>
      <c r="D1" s="14" t="s">
        <v>2108</v>
      </c>
      <c r="E1" s="14" t="s">
        <v>2104</v>
      </c>
      <c r="F1" s="14" t="s">
        <v>2103</v>
      </c>
      <c r="G1" s="14" t="s">
        <v>2102</v>
      </c>
      <c r="H1" s="14" t="s">
        <v>2101</v>
      </c>
    </row>
    <row r="2" spans="1:8" ht="15.6" x14ac:dyDescent="0.3">
      <c r="A2" s="14" t="s">
        <v>2100</v>
      </c>
      <c r="B2" s="14">
        <f>COUNTIFS(Crowdfunding!$D:$D,"&lt;1000",Crowdfunding!$G:$G,"successful")</f>
        <v>30</v>
      </c>
      <c r="C2" s="14">
        <f>COUNTIFS(Crowdfunding!$D:$D,"&lt;1000",Crowdfunding!$G:$G,C1)</f>
        <v>20</v>
      </c>
      <c r="D2" s="14">
        <f>COUNTIFS(Crowdfunding!$D:$D,"&lt;1000",Crowdfunding!$G:$G,D1)</f>
        <v>1</v>
      </c>
      <c r="E2" s="14">
        <f>SUM(B2:D2)</f>
        <v>51</v>
      </c>
      <c r="F2" s="15">
        <f>B2/$E2</f>
        <v>0.58823529411764708</v>
      </c>
      <c r="G2" s="15">
        <f t="shared" ref="G2:H13" si="0">C2/$E2</f>
        <v>0.39215686274509803</v>
      </c>
      <c r="H2" s="15">
        <f t="shared" si="0"/>
        <v>1.9607843137254902E-2</v>
      </c>
    </row>
    <row r="3" spans="1:8" ht="15.6" x14ac:dyDescent="0.3">
      <c r="A3" s="14" t="s">
        <v>2099</v>
      </c>
      <c r="B3" s="14">
        <f>COUNTIFS(Crowdfunding!$D:$D,"&lt;5000",Crowdfunding!$D:$D,"&gt;=1000",Crowdfunding!$G:$G,B$1)</f>
        <v>191</v>
      </c>
      <c r="C3" s="14">
        <f>COUNTIFS(Crowdfunding!$D:$D,"&lt;5000",Crowdfunding!$D:$D,"&gt;=1000",Crowdfunding!$G:$G,C$1)</f>
        <v>38</v>
      </c>
      <c r="D3" s="14">
        <f>COUNTIFS(Crowdfunding!$D:$D,"&lt;5000",Crowdfunding!$D:$D,"&gt;=1000",Crowdfunding!$G:$G,D$1)</f>
        <v>2</v>
      </c>
      <c r="E3" s="14">
        <f t="shared" ref="E3:E13" si="1">SUM(B3:D3)</f>
        <v>231</v>
      </c>
      <c r="F3" s="15">
        <f t="shared" ref="F3:F13" si="2">B3/$E3</f>
        <v>0.82683982683982682</v>
      </c>
      <c r="G3" s="15">
        <f t="shared" si="0"/>
        <v>0.16450216450216451</v>
      </c>
      <c r="H3" s="15">
        <f t="shared" si="0"/>
        <v>8.658008658008658E-3</v>
      </c>
    </row>
    <row r="4" spans="1:8" ht="15.6" x14ac:dyDescent="0.3">
      <c r="A4" s="14" t="s">
        <v>2098</v>
      </c>
      <c r="B4" s="14">
        <f>COUNTIFS(Crowdfunding!$D:$D,"&lt;10000",Crowdfunding!$D:$D,"&gt;=5000",Crowdfunding!$G:$G,B$1)</f>
        <v>164</v>
      </c>
      <c r="C4" s="14">
        <f>COUNTIFS(Crowdfunding!$D:$D,"&lt;10000",Crowdfunding!$D:$D,"&gt;=5000",Crowdfunding!$G:$G,C$1)</f>
        <v>126</v>
      </c>
      <c r="D4" s="14">
        <f>COUNTIFS(Crowdfunding!$D:$D,"&lt;10000",Crowdfunding!$D:$D,"&gt;=5000",Crowdfunding!$G:$G,D$1)</f>
        <v>25</v>
      </c>
      <c r="E4" s="14">
        <f t="shared" si="1"/>
        <v>315</v>
      </c>
      <c r="F4" s="15">
        <f t="shared" si="2"/>
        <v>0.52063492063492067</v>
      </c>
      <c r="G4" s="15">
        <f t="shared" si="0"/>
        <v>0.4</v>
      </c>
      <c r="H4" s="15">
        <f t="shared" si="0"/>
        <v>7.9365079365079361E-2</v>
      </c>
    </row>
    <row r="5" spans="1:8" ht="15.6" x14ac:dyDescent="0.3">
      <c r="A5" s="14" t="s">
        <v>2097</v>
      </c>
      <c r="B5" s="14">
        <f>COUNTIFS(Crowdfunding!$D:$D,"&lt;15000",Crowdfunding!$D:$D,"&gt;=10000",Crowdfunding!$G:$G,B$1)</f>
        <v>4</v>
      </c>
      <c r="C5" s="14">
        <f>COUNTIFS(Crowdfunding!$D:$D,"&lt;15000",Crowdfunding!$D:$D,"&gt;=10000",Crowdfunding!$G:$G,C$1)</f>
        <v>5</v>
      </c>
      <c r="D5" s="14">
        <f>COUNTIFS(Crowdfunding!$D:$D,"&lt;15000",Crowdfunding!$D:$D,"&gt;=10000",Crowdfunding!$G:$G,D$1)</f>
        <v>0</v>
      </c>
      <c r="E5" s="14">
        <f t="shared" si="1"/>
        <v>9</v>
      </c>
      <c r="F5" s="15">
        <f t="shared" si="2"/>
        <v>0.44444444444444442</v>
      </c>
      <c r="G5" s="15">
        <f t="shared" si="0"/>
        <v>0.55555555555555558</v>
      </c>
      <c r="H5" s="15">
        <f t="shared" si="0"/>
        <v>0</v>
      </c>
    </row>
    <row r="6" spans="1:8" ht="15.6" x14ac:dyDescent="0.3">
      <c r="A6" s="14" t="s">
        <v>2096</v>
      </c>
      <c r="B6" s="14">
        <f>COUNTIFS(Crowdfunding!$D:$D,"&lt;20000",Crowdfunding!$D:$D,"&gt;=15000",Crowdfunding!$G:$G,B$1)</f>
        <v>10</v>
      </c>
      <c r="C6" s="14">
        <f>COUNTIFS(Crowdfunding!$D:$D,"&lt;20000",Crowdfunding!$D:$D,"&gt;=15000",Crowdfunding!$G:$G,C$1)</f>
        <v>0</v>
      </c>
      <c r="D6" s="14">
        <f>COUNTIFS(Crowdfunding!$D:$D,"&lt;20000",Crowdfunding!$D:$D,"&gt;=15000",Crowdfunding!$G:$G,D$1)</f>
        <v>0</v>
      </c>
      <c r="E6" s="14">
        <f t="shared" si="1"/>
        <v>10</v>
      </c>
      <c r="F6" s="15">
        <f t="shared" si="2"/>
        <v>1</v>
      </c>
      <c r="G6" s="15">
        <f t="shared" si="0"/>
        <v>0</v>
      </c>
      <c r="H6" s="15">
        <f t="shared" si="0"/>
        <v>0</v>
      </c>
    </row>
    <row r="7" spans="1:8" ht="15.6" x14ac:dyDescent="0.3">
      <c r="A7" s="14" t="s">
        <v>2095</v>
      </c>
      <c r="B7" s="14">
        <f>COUNTIFS(Crowdfunding!$D:$D,"&lt;25000",Crowdfunding!$D:$D,"&gt;=20000",Crowdfunding!$G:$G,B$1)</f>
        <v>7</v>
      </c>
      <c r="C7" s="14">
        <f>COUNTIFS(Crowdfunding!$D:$D,"&lt;25000",Crowdfunding!$D:$D,"&gt;=20000",Crowdfunding!$G:$G,C$1)</f>
        <v>0</v>
      </c>
      <c r="D7" s="14">
        <f>COUNTIFS(Crowdfunding!$D:$D,"&lt;25000",Crowdfunding!$D:$D,"&gt;=20000",Crowdfunding!$G:$G,D$1)</f>
        <v>0</v>
      </c>
      <c r="E7" s="14">
        <f t="shared" si="1"/>
        <v>7</v>
      </c>
      <c r="F7" s="15">
        <f t="shared" si="2"/>
        <v>1</v>
      </c>
      <c r="G7" s="15">
        <f t="shared" si="0"/>
        <v>0</v>
      </c>
      <c r="H7" s="15">
        <f t="shared" si="0"/>
        <v>0</v>
      </c>
    </row>
    <row r="8" spans="1:8" ht="15.6" x14ac:dyDescent="0.3">
      <c r="A8" s="14" t="s">
        <v>2094</v>
      </c>
      <c r="B8" s="14">
        <f>COUNTIFS(Crowdfunding!$D:$D,"&lt;30000",Crowdfunding!$D:$D,"&gt;=25000",Crowdfunding!$G:$G,B$1)</f>
        <v>11</v>
      </c>
      <c r="C8" s="14">
        <f>COUNTIFS(Crowdfunding!$D:$D,"&lt;30000",Crowdfunding!$D:$D,"&gt;=25000",Crowdfunding!$G:$G,C$1)</f>
        <v>3</v>
      </c>
      <c r="D8" s="14">
        <f>COUNTIFS(Crowdfunding!$D:$D,"&lt;30000",Crowdfunding!$D:$D,"&gt;=25000",Crowdfunding!$G:$G,D$1)</f>
        <v>0</v>
      </c>
      <c r="E8" s="14">
        <f t="shared" si="1"/>
        <v>14</v>
      </c>
      <c r="F8" s="15">
        <f t="shared" si="2"/>
        <v>0.7857142857142857</v>
      </c>
      <c r="G8" s="15">
        <f t="shared" si="0"/>
        <v>0.21428571428571427</v>
      </c>
      <c r="H8" s="15">
        <f t="shared" si="0"/>
        <v>0</v>
      </c>
    </row>
    <row r="9" spans="1:8" ht="15.6" x14ac:dyDescent="0.3">
      <c r="A9" s="14" t="s">
        <v>2093</v>
      </c>
      <c r="B9" s="14">
        <f>COUNTIFS(Crowdfunding!$D:$D,"&lt;35000",Crowdfunding!$D:$D,"&gt;=30000",Crowdfunding!$G:$G,B$1)</f>
        <v>7</v>
      </c>
      <c r="C9" s="14">
        <f>COUNTIFS(Crowdfunding!$D:$D,"&lt;35000",Crowdfunding!$D:$D,"&gt;=30000",Crowdfunding!$G:$G,C$1)</f>
        <v>0</v>
      </c>
      <c r="D9" s="14">
        <f>COUNTIFS(Crowdfunding!$D:$D,"&lt;35000",Crowdfunding!$D:$D,"&gt;=30000",Crowdfunding!$G:$G,D$1)</f>
        <v>0</v>
      </c>
      <c r="E9" s="14">
        <f t="shared" si="1"/>
        <v>7</v>
      </c>
      <c r="F9" s="15">
        <f t="shared" si="2"/>
        <v>1</v>
      </c>
      <c r="G9" s="15">
        <f t="shared" si="0"/>
        <v>0</v>
      </c>
      <c r="H9" s="15">
        <f t="shared" si="0"/>
        <v>0</v>
      </c>
    </row>
    <row r="10" spans="1:8" ht="15.6" x14ac:dyDescent="0.3">
      <c r="A10" s="14" t="s">
        <v>2092</v>
      </c>
      <c r="B10" s="14">
        <f>COUNTIFS(Crowdfunding!$D:$D,"&lt;40000",Crowdfunding!$D:$D,"&gt;=35000",Crowdfunding!$G:$G,B$1)</f>
        <v>8</v>
      </c>
      <c r="C10" s="14">
        <f>COUNTIFS(Crowdfunding!$D:$D,"&lt;40000",Crowdfunding!$D:$D,"&gt;=35000",Crowdfunding!$G:$G,C$1)</f>
        <v>3</v>
      </c>
      <c r="D10" s="14">
        <f>COUNTIFS(Crowdfunding!$D:$D,"&lt;40000",Crowdfunding!$D:$D,"&gt;=35000",Crowdfunding!$G:$G,D$1)</f>
        <v>1</v>
      </c>
      <c r="E10" s="14">
        <f t="shared" si="1"/>
        <v>12</v>
      </c>
      <c r="F10" s="15">
        <f t="shared" si="2"/>
        <v>0.66666666666666663</v>
      </c>
      <c r="G10" s="15">
        <f t="shared" si="0"/>
        <v>0.25</v>
      </c>
      <c r="H10" s="15">
        <f t="shared" si="0"/>
        <v>8.3333333333333329E-2</v>
      </c>
    </row>
    <row r="11" spans="1:8" ht="15.6" x14ac:dyDescent="0.3">
      <c r="A11" s="14" t="s">
        <v>2091</v>
      </c>
      <c r="B11" s="14">
        <f>COUNTIFS(Crowdfunding!$D:$D,"&lt;45000",Crowdfunding!$D:$D,"&gt;=40000",Crowdfunding!$G:$G,B$1)</f>
        <v>11</v>
      </c>
      <c r="C11" s="14">
        <f>COUNTIFS(Crowdfunding!$D:$D,"&lt;45000",Crowdfunding!$D:$D,"&gt;=40000",Crowdfunding!$G:$G,C$1)</f>
        <v>3</v>
      </c>
      <c r="D11" s="14">
        <f>COUNTIFS(Crowdfunding!$D:$D,"&lt;45000",Crowdfunding!$D:$D,"&gt;=40000",Crowdfunding!$G:$G,D$1)</f>
        <v>0</v>
      </c>
      <c r="E11" s="14">
        <f t="shared" si="1"/>
        <v>14</v>
      </c>
      <c r="F11" s="15">
        <f t="shared" si="2"/>
        <v>0.7857142857142857</v>
      </c>
      <c r="G11" s="15">
        <f t="shared" si="0"/>
        <v>0.21428571428571427</v>
      </c>
      <c r="H11" s="15">
        <f t="shared" si="0"/>
        <v>0</v>
      </c>
    </row>
    <row r="12" spans="1:8" ht="15.6" x14ac:dyDescent="0.3">
      <c r="A12" s="14" t="s">
        <v>2090</v>
      </c>
      <c r="B12" s="14">
        <f>COUNTIFS(Crowdfunding!$D:$D,"&lt;50000",Crowdfunding!$D:$D,"&gt;=45000",Crowdfunding!$G:$G,B$1)</f>
        <v>8</v>
      </c>
      <c r="C12" s="14">
        <f>COUNTIFS(Crowdfunding!$D:$D,"&lt;50000",Crowdfunding!$D:$D,"&gt;=45000",Crowdfunding!$G:$G,C$1)</f>
        <v>3</v>
      </c>
      <c r="D12" s="14">
        <f>COUNTIFS(Crowdfunding!$D:$D,"&lt;50000",Crowdfunding!$D:$D,"&gt;=45000",Crowdfunding!$G:$G,D$1)</f>
        <v>0</v>
      </c>
      <c r="E12" s="14">
        <f t="shared" si="1"/>
        <v>11</v>
      </c>
      <c r="F12" s="15">
        <f t="shared" si="2"/>
        <v>0.72727272727272729</v>
      </c>
      <c r="G12" s="15">
        <f t="shared" si="0"/>
        <v>0.27272727272727271</v>
      </c>
      <c r="H12" s="15">
        <f t="shared" si="0"/>
        <v>0</v>
      </c>
    </row>
    <row r="13" spans="1:8" ht="15.6" x14ac:dyDescent="0.3">
      <c r="A13" s="14" t="s">
        <v>2089</v>
      </c>
      <c r="B13" s="14">
        <f>COUNTIFS(Crowdfunding!$D:$D,"&gt;50000",Crowdfunding!$G:$G,B$1)</f>
        <v>114</v>
      </c>
      <c r="C13" s="14">
        <f>COUNTIFS(Crowdfunding!$D:$D,"&gt;50000",Crowdfunding!$G:$G,C$1)</f>
        <v>163</v>
      </c>
      <c r="D13" s="14">
        <f>COUNTIFS(Crowdfunding!$D:$D,"&gt;50000",Crowdfunding!$G:$G,D$1)</f>
        <v>28</v>
      </c>
      <c r="E13" s="14">
        <f t="shared" si="1"/>
        <v>305</v>
      </c>
      <c r="F13" s="15">
        <f t="shared" si="2"/>
        <v>0.3737704918032787</v>
      </c>
      <c r="G13" s="15">
        <f t="shared" si="0"/>
        <v>0.53442622950819674</v>
      </c>
      <c r="H13" s="15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547-AFB7-451D-B5BC-1602CFA002DF}">
  <sheetPr codeName="Sheet6"/>
  <dimension ref="A1:K566"/>
  <sheetViews>
    <sheetView workbookViewId="0">
      <selection activeCell="K16" sqref="K16"/>
    </sheetView>
  </sheetViews>
  <sheetFormatPr defaultRowHeight="15.6" x14ac:dyDescent="0.3"/>
  <cols>
    <col min="1" max="1" width="9.296875" customWidth="1"/>
    <col min="2" max="4" width="16.296875" customWidth="1"/>
    <col min="5" max="5" width="13.5" bestFit="1" customWidth="1"/>
    <col min="6" max="7" width="13.5" customWidth="1"/>
    <col min="8" max="8" width="14.296875" customWidth="1"/>
    <col min="9" max="9" width="21.3984375" customWidth="1"/>
    <col min="10" max="11" width="18" customWidth="1"/>
  </cols>
  <sheetData>
    <row r="1" spans="1:11" ht="16.2" thickBot="1" x14ac:dyDescent="0.35">
      <c r="A1" s="1" t="s">
        <v>2119</v>
      </c>
      <c r="B1" s="1" t="s">
        <v>2110</v>
      </c>
      <c r="C1" s="1" t="s">
        <v>2120</v>
      </c>
      <c r="D1" s="1" t="s">
        <v>2119</v>
      </c>
      <c r="E1" s="1" t="s">
        <v>2109</v>
      </c>
      <c r="F1" s="1" t="s">
        <v>2120</v>
      </c>
      <c r="G1" s="1"/>
    </row>
    <row r="2" spans="1:11" x14ac:dyDescent="0.3">
      <c r="A2" s="16">
        <f>I5</f>
        <v>16</v>
      </c>
      <c r="B2">
        <v>158</v>
      </c>
      <c r="C2">
        <f t="shared" ref="C2:C65" si="0">_xlfn.NORM.DIST(A2,$I$3,$I$8,FALSE)</f>
        <v>2.5347390636345715E-4</v>
      </c>
      <c r="D2" s="16">
        <f>J5</f>
        <v>0</v>
      </c>
      <c r="E2">
        <v>0</v>
      </c>
      <c r="F2">
        <f>_xlfn.NORM.DIST(D2,$J$3,$J$8,FALSE)</f>
        <v>3.4501489470727619E-4</v>
      </c>
      <c r="H2" s="24"/>
      <c r="I2" s="19" t="s">
        <v>2111</v>
      </c>
      <c r="J2" s="20" t="s">
        <v>2112</v>
      </c>
      <c r="K2" s="1"/>
    </row>
    <row r="3" spans="1:11" x14ac:dyDescent="0.3">
      <c r="A3" s="16">
        <f t="shared" ref="A3:A66" si="1">A2+(($I$6-$I$5)/$I$9)</f>
        <v>28.883185840707966</v>
      </c>
      <c r="B3">
        <v>1425</v>
      </c>
      <c r="C3">
        <f t="shared" si="0"/>
        <v>2.5516734164794013E-4</v>
      </c>
      <c r="D3" s="16">
        <f>D2+(($J$6-$J$5)/$J$9)</f>
        <v>16.703296703296704</v>
      </c>
      <c r="E3">
        <v>24</v>
      </c>
      <c r="F3">
        <f t="shared" ref="F3:F66" si="2">_xlfn.NORM.DIST(D3,$J$3,$J$8,FALSE)</f>
        <v>3.4864365031340918E-4</v>
      </c>
      <c r="H3" s="25" t="s">
        <v>2113</v>
      </c>
      <c r="I3" s="17">
        <f>AVERAGE($B:B,$B$1)</f>
        <v>851.14690265486729</v>
      </c>
      <c r="J3" s="18">
        <f>AVERAGE($E:$E,$E$1)</f>
        <v>585.61538461538464</v>
      </c>
      <c r="K3" s="23"/>
    </row>
    <row r="4" spans="1:11" x14ac:dyDescent="0.3">
      <c r="A4" s="16">
        <f t="shared" si="1"/>
        <v>41.766371681415933</v>
      </c>
      <c r="B4">
        <v>174</v>
      </c>
      <c r="C4">
        <f t="shared" si="0"/>
        <v>2.5684550135582465E-4</v>
      </c>
      <c r="D4" s="16">
        <f t="shared" ref="D4:D67" si="3">D3+(($J$6-$J$5)/$J$9)</f>
        <v>33.406593406593409</v>
      </c>
      <c r="E4">
        <v>53</v>
      </c>
      <c r="F4">
        <f t="shared" si="2"/>
        <v>3.5220392864937961E-4</v>
      </c>
      <c r="H4" s="25" t="s">
        <v>2114</v>
      </c>
      <c r="I4" s="17">
        <f>MEDIAN($B:$B,$B$1)</f>
        <v>201</v>
      </c>
      <c r="J4" s="18">
        <f>MEDIAN($E:$E,$E$1)</f>
        <v>114.5</v>
      </c>
      <c r="K4" s="23"/>
    </row>
    <row r="5" spans="1:11" x14ac:dyDescent="0.3">
      <c r="A5" s="16">
        <f t="shared" si="1"/>
        <v>54.649557522123899</v>
      </c>
      <c r="B5">
        <v>227</v>
      </c>
      <c r="C5">
        <f t="shared" si="0"/>
        <v>2.5850793646353801E-4</v>
      </c>
      <c r="D5" s="16">
        <f t="shared" si="3"/>
        <v>50.109890109890117</v>
      </c>
      <c r="E5">
        <v>18</v>
      </c>
      <c r="F5">
        <f t="shared" si="2"/>
        <v>3.5569286406291823E-4</v>
      </c>
      <c r="H5" s="25" t="s">
        <v>2115</v>
      </c>
      <c r="I5" s="17">
        <f>MIN($B:$B,$B$1)</f>
        <v>16</v>
      </c>
      <c r="J5" s="18">
        <f>MIN($E:$E,$E$1)</f>
        <v>0</v>
      </c>
      <c r="K5" s="23"/>
    </row>
    <row r="6" spans="1:11" x14ac:dyDescent="0.3">
      <c r="A6" s="16">
        <f t="shared" si="1"/>
        <v>67.532743362831866</v>
      </c>
      <c r="B6">
        <v>220</v>
      </c>
      <c r="C6">
        <f t="shared" si="0"/>
        <v>2.6015419991679088E-4</v>
      </c>
      <c r="D6" s="16">
        <f t="shared" si="3"/>
        <v>66.813186813186817</v>
      </c>
      <c r="E6">
        <v>44</v>
      </c>
      <c r="F6">
        <f t="shared" si="2"/>
        <v>3.5910762718815466E-4</v>
      </c>
      <c r="G6" s="16"/>
      <c r="H6" s="25" t="s">
        <v>2116</v>
      </c>
      <c r="I6" s="17">
        <f>MAX($B:$B,$B$1)</f>
        <v>7295</v>
      </c>
      <c r="J6" s="18">
        <f>MAX($E:$E,$E$1)</f>
        <v>6080</v>
      </c>
      <c r="K6" s="23"/>
    </row>
    <row r="7" spans="1:11" x14ac:dyDescent="0.3">
      <c r="A7" s="16">
        <f t="shared" si="1"/>
        <v>80.415929203539832</v>
      </c>
      <c r="B7">
        <v>98</v>
      </c>
      <c r="C7">
        <f t="shared" si="0"/>
        <v>2.6178384682901779E-4</v>
      </c>
      <c r="D7" s="16">
        <f t="shared" si="3"/>
        <v>83.516483516483518</v>
      </c>
      <c r="E7">
        <v>27</v>
      </c>
      <c r="F7">
        <f t="shared" si="2"/>
        <v>3.6244542874747408E-4</v>
      </c>
      <c r="H7" s="25" t="s">
        <v>2117</v>
      </c>
      <c r="I7" s="21">
        <f>_xlfn.VAR.P($B:$B,$B$1)</f>
        <v>1603373.7324019109</v>
      </c>
      <c r="J7" s="22">
        <f>_xlfn.VAR.P($E:$E,$E$1)</f>
        <v>921574.68174133555</v>
      </c>
      <c r="K7" s="32"/>
    </row>
    <row r="8" spans="1:11" x14ac:dyDescent="0.3">
      <c r="A8" s="16">
        <f t="shared" si="1"/>
        <v>93.299115044247799</v>
      </c>
      <c r="B8">
        <v>100</v>
      </c>
      <c r="C8">
        <f t="shared" si="0"/>
        <v>2.6339643467996671E-4</v>
      </c>
      <c r="D8" s="16">
        <f t="shared" si="3"/>
        <v>100.21978021978022</v>
      </c>
      <c r="E8">
        <v>55</v>
      </c>
      <c r="F8">
        <f t="shared" si="2"/>
        <v>3.6570352332948906E-4</v>
      </c>
      <c r="H8" s="25" t="s">
        <v>2118</v>
      </c>
      <c r="I8" s="17">
        <f>_xlfn.STDEV.P($B:$B,$B$1)</f>
        <v>1266.2439466397898</v>
      </c>
      <c r="J8" s="18">
        <f>_xlfn.STDEV.P($E:$E,$B$1)</f>
        <v>959.98681331637863</v>
      </c>
      <c r="K8" s="23"/>
    </row>
    <row r="9" spans="1:11" x14ac:dyDescent="0.3">
      <c r="A9" s="16">
        <f t="shared" si="1"/>
        <v>106.18230088495577</v>
      </c>
      <c r="B9">
        <v>1249</v>
      </c>
      <c r="C9">
        <f t="shared" si="0"/>
        <v>2.6499152351431362E-4</v>
      </c>
      <c r="D9" s="16">
        <f t="shared" si="3"/>
        <v>116.92307692307692</v>
      </c>
      <c r="E9">
        <v>200</v>
      </c>
      <c r="F9">
        <f t="shared" si="2"/>
        <v>3.6887921313600328E-4</v>
      </c>
      <c r="H9" s="25" t="s">
        <v>2121</v>
      </c>
      <c r="I9" s="17">
        <f>COUNT($B:$B,$B$1)</f>
        <v>565</v>
      </c>
      <c r="J9" s="18">
        <f>COUNT($E:$E,$B$1)</f>
        <v>364</v>
      </c>
    </row>
    <row r="10" spans="1:11" x14ac:dyDescent="0.3">
      <c r="A10" s="16">
        <f t="shared" si="1"/>
        <v>119.06548672566373</v>
      </c>
      <c r="B10">
        <v>1396</v>
      </c>
      <c r="C10">
        <f t="shared" si="0"/>
        <v>2.6656867614018005E-4</v>
      </c>
      <c r="D10" s="16">
        <f t="shared" si="3"/>
        <v>133.62637362637363</v>
      </c>
      <c r="E10">
        <v>452</v>
      </c>
      <c r="F10">
        <f t="shared" si="2"/>
        <v>3.7196985169084441E-4</v>
      </c>
      <c r="H10" s="25" t="s">
        <v>2122</v>
      </c>
      <c r="I10" s="17">
        <f>MODE($B:$B,$B$1)</f>
        <v>85</v>
      </c>
      <c r="J10" s="18">
        <f>MODE($E:$E,$E$1)</f>
        <v>1</v>
      </c>
    </row>
    <row r="11" spans="1:11" x14ac:dyDescent="0.3">
      <c r="A11" s="16">
        <f t="shared" si="1"/>
        <v>131.9486725663717</v>
      </c>
      <c r="B11">
        <v>890</v>
      </c>
      <c r="C11">
        <f t="shared" si="0"/>
        <v>2.6812745832742788E-4</v>
      </c>
      <c r="D11" s="16">
        <f t="shared" si="3"/>
        <v>150.32967032967034</v>
      </c>
      <c r="E11">
        <v>674</v>
      </c>
      <c r="F11">
        <f t="shared" si="2"/>
        <v>3.7497284750345755E-4</v>
      </c>
      <c r="H11" s="25" t="s">
        <v>2123</v>
      </c>
      <c r="I11" s="27">
        <f>_xlfn.QUARTILE.EXC($B$2:$B$566,1)</f>
        <v>127.5</v>
      </c>
      <c r="J11" s="28">
        <f>_xlfn.QUARTILE.EXC($E$2:$E$566,1)</f>
        <v>38</v>
      </c>
    </row>
    <row r="12" spans="1:11" x14ac:dyDescent="0.3">
      <c r="A12" s="16">
        <f t="shared" si="1"/>
        <v>144.83185840707966</v>
      </c>
      <c r="B12">
        <v>142</v>
      </c>
      <c r="C12">
        <f t="shared" si="0"/>
        <v>2.696674390056076E-4</v>
      </c>
      <c r="D12" s="16">
        <f t="shared" si="3"/>
        <v>167.03296703296704</v>
      </c>
      <c r="E12">
        <v>558</v>
      </c>
      <c r="F12">
        <f t="shared" si="2"/>
        <v>3.7788566768018534E-4</v>
      </c>
      <c r="H12" s="25" t="s">
        <v>2124</v>
      </c>
      <c r="I12" s="27">
        <f>_xlfn.QUARTILE.EXC($B$2:$B$566,3)</f>
        <v>1288.5</v>
      </c>
      <c r="J12" s="28">
        <f>_xlfn.QUARTILE.EXC($E$2:$E$566,3)</f>
        <v>789.5</v>
      </c>
    </row>
    <row r="13" spans="1:11" ht="16.2" thickBot="1" x14ac:dyDescent="0.35">
      <c r="A13" s="16">
        <f t="shared" si="1"/>
        <v>157.71504424778763</v>
      </c>
      <c r="B13">
        <v>2673</v>
      </c>
      <c r="C13">
        <f t="shared" si="0"/>
        <v>2.7118819046143434E-4</v>
      </c>
      <c r="D13" s="16">
        <f t="shared" si="3"/>
        <v>183.73626373626374</v>
      </c>
      <c r="E13">
        <v>15</v>
      </c>
      <c r="F13">
        <f t="shared" si="2"/>
        <v>3.8070584147621212E-4</v>
      </c>
      <c r="H13" s="26" t="s">
        <v>2125</v>
      </c>
      <c r="I13" s="29">
        <f>I12-I11</f>
        <v>1161</v>
      </c>
      <c r="J13" s="30">
        <f>J12-J11</f>
        <v>751.5</v>
      </c>
    </row>
    <row r="14" spans="1:11" x14ac:dyDescent="0.3">
      <c r="A14" s="16">
        <f t="shared" si="1"/>
        <v>170.5982300884956</v>
      </c>
      <c r="B14">
        <v>163</v>
      </c>
      <c r="C14">
        <f t="shared" si="0"/>
        <v>2.7268928853566553E-4</v>
      </c>
      <c r="D14" s="16">
        <f t="shared" si="3"/>
        <v>200.43956043956044</v>
      </c>
      <c r="E14">
        <v>2307</v>
      </c>
      <c r="F14">
        <f t="shared" si="2"/>
        <v>3.8343096378121606E-4</v>
      </c>
    </row>
    <row r="15" spans="1:11" x14ac:dyDescent="0.3">
      <c r="A15" s="16">
        <f t="shared" si="1"/>
        <v>183.48141592920356</v>
      </c>
      <c r="B15">
        <v>2220</v>
      </c>
      <c r="C15">
        <f t="shared" si="0"/>
        <v>2.7417031281925462E-4</v>
      </c>
      <c r="D15" s="16">
        <f t="shared" si="3"/>
        <v>217.14285714285714</v>
      </c>
      <c r="E15">
        <v>88</v>
      </c>
      <c r="F15">
        <f t="shared" si="2"/>
        <v>3.8605869853186185E-4</v>
      </c>
    </row>
    <row r="16" spans="1:11" x14ac:dyDescent="0.3">
      <c r="A16" s="16">
        <f t="shared" si="1"/>
        <v>196.36460176991153</v>
      </c>
      <c r="B16">
        <v>1606</v>
      </c>
      <c r="C16">
        <f t="shared" si="0"/>
        <v>2.7563084684865448E-4</v>
      </c>
      <c r="D16" s="16">
        <f t="shared" si="3"/>
        <v>233.84615384615384</v>
      </c>
      <c r="E16">
        <v>48</v>
      </c>
      <c r="F16">
        <f t="shared" si="2"/>
        <v>3.8858678204436688E-4</v>
      </c>
    </row>
    <row r="17" spans="1:6" x14ac:dyDescent="0.3">
      <c r="A17" s="16">
        <f t="shared" si="1"/>
        <v>209.2477876106195</v>
      </c>
      <c r="B17">
        <v>129</v>
      </c>
      <c r="C17">
        <f t="shared" si="0"/>
        <v>2.7707047830014393E-4</v>
      </c>
      <c r="D17" s="16">
        <f t="shared" si="3"/>
        <v>250.54945054945054</v>
      </c>
      <c r="E17">
        <v>1</v>
      </c>
      <c r="F17">
        <f t="shared" si="2"/>
        <v>3.9101302626049731E-4</v>
      </c>
    </row>
    <row r="18" spans="1:6" x14ac:dyDescent="0.3">
      <c r="A18" s="16">
        <f t="shared" si="1"/>
        <v>222.13097345132746</v>
      </c>
      <c r="B18">
        <v>226</v>
      </c>
      <c r="C18">
        <f t="shared" si="0"/>
        <v>2.7848879918305173E-4</v>
      </c>
      <c r="D18" s="16">
        <f t="shared" si="3"/>
        <v>267.25274725274727</v>
      </c>
      <c r="E18">
        <v>1467</v>
      </c>
      <c r="F18">
        <f t="shared" si="2"/>
        <v>3.9333532190048443E-4</v>
      </c>
    </row>
    <row r="19" spans="1:6" x14ac:dyDescent="0.3">
      <c r="A19" s="16">
        <f t="shared" si="1"/>
        <v>235.01415929203543</v>
      </c>
      <c r="B19">
        <v>5419</v>
      </c>
      <c r="C19">
        <f t="shared" si="0"/>
        <v>2.7988540603175055E-4</v>
      </c>
      <c r="D19" s="16">
        <f t="shared" si="3"/>
        <v>283.95604395604397</v>
      </c>
      <c r="E19">
        <v>75</v>
      </c>
      <c r="F19">
        <f t="shared" si="2"/>
        <v>3.9555164151651028E-4</v>
      </c>
    </row>
    <row r="20" spans="1:6" x14ac:dyDescent="0.3">
      <c r="A20" s="16">
        <f t="shared" si="1"/>
        <v>247.8973451327434</v>
      </c>
      <c r="B20">
        <v>165</v>
      </c>
      <c r="C20">
        <f t="shared" si="0"/>
        <v>2.8125990009629682E-4</v>
      </c>
      <c r="D20" s="16">
        <f t="shared" si="3"/>
        <v>300.65934065934067</v>
      </c>
      <c r="E20">
        <v>120</v>
      </c>
      <c r="F20">
        <f t="shared" si="2"/>
        <v>3.9766004244057746E-4</v>
      </c>
    </row>
    <row r="21" spans="1:6" x14ac:dyDescent="0.3">
      <c r="A21" s="16">
        <f t="shared" si="1"/>
        <v>260.78053097345133</v>
      </c>
      <c r="B21">
        <v>1965</v>
      </c>
      <c r="C21">
        <f t="shared" si="0"/>
        <v>2.8261188753158885E-4</v>
      </c>
      <c r="D21" s="16">
        <f t="shared" si="3"/>
        <v>317.36263736263737</v>
      </c>
      <c r="E21">
        <v>2253</v>
      </c>
      <c r="F21">
        <f t="shared" si="2"/>
        <v>3.9965866962076926E-4</v>
      </c>
    </row>
    <row r="22" spans="1:6" x14ac:dyDescent="0.3">
      <c r="A22" s="16">
        <f t="shared" si="1"/>
        <v>273.66371681415927</v>
      </c>
      <c r="B22">
        <v>16</v>
      </c>
      <c r="C22">
        <f t="shared" si="0"/>
        <v>2.8394097958491947E-4</v>
      </c>
      <c r="D22" s="16">
        <f t="shared" si="3"/>
        <v>334.06593406593407</v>
      </c>
      <c r="E22">
        <v>5</v>
      </c>
      <c r="F22">
        <f t="shared" si="2"/>
        <v>4.0154575834010437E-4</v>
      </c>
    </row>
    <row r="23" spans="1:6" x14ac:dyDescent="0.3">
      <c r="A23" s="16">
        <f t="shared" si="1"/>
        <v>286.54690265486721</v>
      </c>
      <c r="B23">
        <v>107</v>
      </c>
      <c r="C23">
        <f t="shared" si="0"/>
        <v>2.8524679278179812E-4</v>
      </c>
      <c r="D23" s="16">
        <f t="shared" si="3"/>
        <v>350.76923076923077</v>
      </c>
      <c r="E23">
        <v>38</v>
      </c>
      <c r="F23">
        <f t="shared" si="2"/>
        <v>4.0331963681241261E-4</v>
      </c>
    </row>
    <row r="24" spans="1:6" x14ac:dyDescent="0.3">
      <c r="A24" s="16">
        <f t="shared" si="1"/>
        <v>299.43008849557515</v>
      </c>
      <c r="B24">
        <v>134</v>
      </c>
      <c r="C24">
        <f t="shared" si="0"/>
        <v>2.8652894910991781E-4</v>
      </c>
      <c r="D24" s="16">
        <f t="shared" si="3"/>
        <v>367.47252747252747</v>
      </c>
      <c r="E24">
        <v>12</v>
      </c>
      <c r="F24">
        <f t="shared" si="2"/>
        <v>4.049787286498861E-4</v>
      </c>
    </row>
    <row r="25" spans="1:6" x14ac:dyDescent="0.3">
      <c r="A25" s="16">
        <f t="shared" si="1"/>
        <v>312.31327433628309</v>
      </c>
      <c r="B25">
        <v>198</v>
      </c>
      <c r="C25">
        <f t="shared" si="0"/>
        <v>2.8778707620114464E-4</v>
      </c>
      <c r="D25" s="16">
        <f t="shared" si="3"/>
        <v>384.17582417582418</v>
      </c>
      <c r="E25">
        <v>1684</v>
      </c>
      <c r="F25">
        <f t="shared" si="2"/>
        <v>4.0652155519720995E-4</v>
      </c>
    </row>
    <row r="26" spans="1:6" x14ac:dyDescent="0.3">
      <c r="A26" s="16">
        <f t="shared" si="1"/>
        <v>325.19646017699102</v>
      </c>
      <c r="B26">
        <v>111</v>
      </c>
      <c r="C26">
        <f t="shared" si="0"/>
        <v>2.8902080751140705E-4</v>
      </c>
      <c r="D26" s="16">
        <f t="shared" si="3"/>
        <v>400.87912087912088</v>
      </c>
      <c r="E26">
        <v>56</v>
      </c>
      <c r="F26">
        <f t="shared" si="2"/>
        <v>4.0794673772743498E-4</v>
      </c>
    </row>
    <row r="27" spans="1:6" x14ac:dyDescent="0.3">
      <c r="A27" s="16">
        <f t="shared" si="1"/>
        <v>338.07964601769896</v>
      </c>
      <c r="B27">
        <v>222</v>
      </c>
      <c r="C27">
        <f t="shared" si="0"/>
        <v>2.9022978249836334E-4</v>
      </c>
      <c r="D27" s="16">
        <f t="shared" si="3"/>
        <v>417.58241758241758</v>
      </c>
      <c r="E27">
        <v>838</v>
      </c>
      <c r="F27">
        <f t="shared" si="2"/>
        <v>4.0925299949502806E-4</v>
      </c>
    </row>
    <row r="28" spans="1:6" x14ac:dyDescent="0.3">
      <c r="A28" s="16">
        <f t="shared" si="1"/>
        <v>350.9628318584069</v>
      </c>
      <c r="B28">
        <v>6212</v>
      </c>
      <c r="C28">
        <f t="shared" si="0"/>
        <v>2.9141364679672688E-4</v>
      </c>
      <c r="D28" s="16">
        <f t="shared" si="3"/>
        <v>434.28571428571428</v>
      </c>
      <c r="E28">
        <v>1000</v>
      </c>
      <c r="F28">
        <f t="shared" si="2"/>
        <v>4.1043916764182091E-4</v>
      </c>
    </row>
    <row r="29" spans="1:6" x14ac:dyDescent="0.3">
      <c r="A29" s="16">
        <f t="shared" si="1"/>
        <v>363.84601769911484</v>
      </c>
      <c r="B29">
        <v>98</v>
      </c>
      <c r="C29">
        <f t="shared" si="0"/>
        <v>2.9257205239113066E-4</v>
      </c>
      <c r="D29" s="16">
        <f t="shared" si="3"/>
        <v>450.98901098901098</v>
      </c>
      <c r="E29">
        <v>1482</v>
      </c>
      <c r="F29">
        <f t="shared" si="2"/>
        <v>4.1150417495187556E-4</v>
      </c>
    </row>
    <row r="30" spans="1:6" x14ac:dyDescent="0.3">
      <c r="A30" s="16">
        <f t="shared" si="1"/>
        <v>376.72920353982278</v>
      </c>
      <c r="B30">
        <v>92</v>
      </c>
      <c r="C30">
        <f t="shared" si="0"/>
        <v>2.9370465778641273E-4</v>
      </c>
      <c r="D30" s="16">
        <f t="shared" si="3"/>
        <v>467.69230769230768</v>
      </c>
      <c r="E30">
        <v>106</v>
      </c>
      <c r="F30">
        <f t="shared" si="2"/>
        <v>4.124470614515894E-4</v>
      </c>
    </row>
    <row r="31" spans="1:6" x14ac:dyDescent="0.3">
      <c r="A31" s="16">
        <f t="shared" si="1"/>
        <v>389.61238938053071</v>
      </c>
      <c r="B31">
        <v>149</v>
      </c>
      <c r="C31">
        <f t="shared" si="0"/>
        <v>2.9481112817520598E-4</v>
      </c>
      <c r="D31" s="16">
        <f t="shared" si="3"/>
        <v>484.39560439560438</v>
      </c>
      <c r="E31">
        <v>679</v>
      </c>
      <c r="F31">
        <f t="shared" si="2"/>
        <v>4.1326697585168334E-4</v>
      </c>
    </row>
    <row r="32" spans="1:6" x14ac:dyDescent="0.3">
      <c r="A32" s="16">
        <f t="shared" si="1"/>
        <v>402.49557522123865</v>
      </c>
      <c r="B32">
        <v>2431</v>
      </c>
      <c r="C32">
        <f t="shared" si="0"/>
        <v>2.9589113560271716E-4</v>
      </c>
      <c r="D32" s="16">
        <f t="shared" si="3"/>
        <v>501.09890109890108</v>
      </c>
      <c r="E32">
        <v>1220</v>
      </c>
      <c r="F32">
        <f t="shared" si="2"/>
        <v>4.1396317682803994E-4</v>
      </c>
    </row>
    <row r="33" spans="1:6" x14ac:dyDescent="0.3">
      <c r="A33" s="16">
        <f t="shared" si="1"/>
        <v>415.37876106194659</v>
      </c>
      <c r="B33">
        <v>303</v>
      </c>
      <c r="C33">
        <f t="shared" si="0"/>
        <v>2.9694435912858282E-4</v>
      </c>
      <c r="D33" s="16">
        <f t="shared" si="3"/>
        <v>517.80219780219784</v>
      </c>
      <c r="E33">
        <v>1</v>
      </c>
      <c r="F33">
        <f t="shared" si="2"/>
        <v>4.145350341386941E-4</v>
      </c>
    </row>
    <row r="34" spans="1:6" x14ac:dyDescent="0.3">
      <c r="A34" s="16">
        <f t="shared" si="1"/>
        <v>428.26194690265453</v>
      </c>
      <c r="B34">
        <v>209</v>
      </c>
      <c r="C34">
        <f t="shared" si="0"/>
        <v>2.9797048498568876E-4</v>
      </c>
      <c r="D34" s="16">
        <f t="shared" si="3"/>
        <v>534.50549450549454</v>
      </c>
      <c r="E34">
        <v>37</v>
      </c>
      <c r="F34">
        <f t="shared" si="2"/>
        <v>4.1498202957462009E-4</v>
      </c>
    </row>
    <row r="35" spans="1:6" x14ac:dyDescent="0.3">
      <c r="A35" s="16">
        <f t="shared" si="1"/>
        <v>441.14513274336247</v>
      </c>
      <c r="B35">
        <v>131</v>
      </c>
      <c r="C35">
        <f t="shared" si="0"/>
        <v>2.989692067358441E-4</v>
      </c>
      <c r="D35" s="16">
        <f t="shared" si="3"/>
        <v>551.20879120879124</v>
      </c>
      <c r="E35">
        <v>60</v>
      </c>
      <c r="F35">
        <f t="shared" si="2"/>
        <v>4.1530375774230792E-4</v>
      </c>
    </row>
    <row r="36" spans="1:6" x14ac:dyDescent="0.3">
      <c r="A36" s="16">
        <f t="shared" si="1"/>
        <v>454.0283185840704</v>
      </c>
      <c r="B36">
        <v>164</v>
      </c>
      <c r="C36">
        <f t="shared" si="0"/>
        <v>2.9994022542220229E-4</v>
      </c>
      <c r="D36" s="16">
        <f t="shared" si="3"/>
        <v>567.91208791208794</v>
      </c>
      <c r="E36">
        <v>296</v>
      </c>
      <c r="F36">
        <f t="shared" si="2"/>
        <v>4.1549992667647362E-4</v>
      </c>
    </row>
    <row r="37" spans="1:6" x14ac:dyDescent="0.3">
      <c r="A37" s="16">
        <f t="shared" si="1"/>
        <v>466.91150442477834</v>
      </c>
      <c r="B37">
        <v>201</v>
      </c>
      <c r="C37">
        <f t="shared" si="0"/>
        <v>3.0088324971832176E-4</v>
      </c>
      <c r="D37" s="16">
        <f t="shared" si="3"/>
        <v>584.61538461538464</v>
      </c>
      <c r="E37">
        <v>3304</v>
      </c>
      <c r="F37">
        <f t="shared" si="2"/>
        <v>4.1557035828160732E-4</v>
      </c>
    </row>
    <row r="38" spans="1:6" x14ac:dyDescent="0.3">
      <c r="A38" s="16">
        <f t="shared" si="1"/>
        <v>479.79469026548628</v>
      </c>
      <c r="B38">
        <v>211</v>
      </c>
      <c r="C38">
        <f t="shared" si="0"/>
        <v>3.0179799607376299E-4</v>
      </c>
      <c r="D38" s="16">
        <f t="shared" si="3"/>
        <v>601.31868131868134</v>
      </c>
      <c r="E38">
        <v>73</v>
      </c>
      <c r="F38">
        <f t="shared" si="2"/>
        <v>4.1551498860142476E-4</v>
      </c>
    </row>
    <row r="39" spans="1:6" x14ac:dyDescent="0.3">
      <c r="A39" s="16">
        <f t="shared" si="1"/>
        <v>492.67787610619422</v>
      </c>
      <c r="B39">
        <v>128</v>
      </c>
      <c r="C39">
        <f t="shared" si="0"/>
        <v>3.0268418885612063E-4</v>
      </c>
      <c r="D39" s="16">
        <f t="shared" si="3"/>
        <v>618.02197802197804</v>
      </c>
      <c r="E39">
        <v>3387</v>
      </c>
      <c r="F39">
        <f t="shared" si="2"/>
        <v>4.1533386791565166E-4</v>
      </c>
    </row>
    <row r="40" spans="1:6" x14ac:dyDescent="0.3">
      <c r="A40" s="16">
        <f t="shared" si="1"/>
        <v>505.56106194690216</v>
      </c>
      <c r="B40">
        <v>1600</v>
      </c>
      <c r="C40">
        <f t="shared" si="0"/>
        <v>3.0354156048938998E-4</v>
      </c>
      <c r="D40" s="16">
        <f t="shared" si="3"/>
        <v>634.72527472527474</v>
      </c>
      <c r="E40">
        <v>662</v>
      </c>
      <c r="F40">
        <f t="shared" si="2"/>
        <v>4.1502716066393495E-4</v>
      </c>
    </row>
    <row r="41" spans="1:6" x14ac:dyDescent="0.3">
      <c r="A41" s="16">
        <f t="shared" si="1"/>
        <v>518.44424778761015</v>
      </c>
      <c r="B41">
        <v>249</v>
      </c>
      <c r="C41">
        <f t="shared" si="0"/>
        <v>3.043698515885715E-4</v>
      </c>
      <c r="D41" s="16">
        <f t="shared" si="3"/>
        <v>651.42857142857144</v>
      </c>
      <c r="E41">
        <v>774</v>
      </c>
      <c r="F41">
        <f t="shared" si="2"/>
        <v>4.1459514519704332E-4</v>
      </c>
    </row>
    <row r="42" spans="1:6" x14ac:dyDescent="0.3">
      <c r="A42" s="16">
        <f t="shared" si="1"/>
        <v>531.32743362831809</v>
      </c>
      <c r="B42">
        <v>236</v>
      </c>
      <c r="C42">
        <f t="shared" si="0"/>
        <v>3.0516881109041833E-4</v>
      </c>
      <c r="D42" s="16">
        <f t="shared" si="3"/>
        <v>668.13186813186815</v>
      </c>
      <c r="E42">
        <v>672</v>
      </c>
      <c r="F42">
        <f t="shared" si="2"/>
        <v>4.1403821335588259E-4</v>
      </c>
    </row>
    <row r="43" spans="1:6" x14ac:dyDescent="0.3">
      <c r="A43" s="16">
        <f t="shared" si="1"/>
        <v>544.21061946902603</v>
      </c>
      <c r="B43">
        <v>4065</v>
      </c>
      <c r="C43">
        <f t="shared" si="0"/>
        <v>3.059381963802344E-4</v>
      </c>
      <c r="D43" s="16">
        <f t="shared" si="3"/>
        <v>684.83516483516485</v>
      </c>
      <c r="E43">
        <v>940</v>
      </c>
      <c r="F43">
        <f t="shared" si="2"/>
        <v>4.1335686987921941E-4</v>
      </c>
    </row>
    <row r="44" spans="1:6" x14ac:dyDescent="0.3">
      <c r="A44" s="16">
        <f t="shared" si="1"/>
        <v>557.09380530973397</v>
      </c>
      <c r="B44">
        <v>246</v>
      </c>
      <c r="C44">
        <f t="shared" si="0"/>
        <v>3.0667777341463387E-4</v>
      </c>
      <c r="D44" s="16">
        <f t="shared" si="3"/>
        <v>701.53846153846155</v>
      </c>
      <c r="E44">
        <v>117</v>
      </c>
      <c r="F44">
        <f t="shared" si="2"/>
        <v>4.1255173164136326E-4</v>
      </c>
    </row>
    <row r="45" spans="1:6" x14ac:dyDescent="0.3">
      <c r="A45" s="16">
        <f t="shared" si="1"/>
        <v>569.9769911504419</v>
      </c>
      <c r="B45">
        <v>2475</v>
      </c>
      <c r="C45">
        <f t="shared" si="0"/>
        <v>3.073873168401746E-4</v>
      </c>
      <c r="D45" s="16">
        <f t="shared" si="3"/>
        <v>718.24175824175825</v>
      </c>
      <c r="E45">
        <v>115</v>
      </c>
      <c r="F45">
        <f t="shared" si="2"/>
        <v>4.1162352672142224E-4</v>
      </c>
    </row>
    <row r="46" spans="1:6" x14ac:dyDescent="0.3">
      <c r="A46" s="16">
        <f t="shared" si="1"/>
        <v>582.86017699114984</v>
      </c>
      <c r="B46">
        <v>76</v>
      </c>
      <c r="C46">
        <f t="shared" si="0"/>
        <v>3.0806661010778196E-4</v>
      </c>
      <c r="D46" s="16">
        <f t="shared" si="3"/>
        <v>734.94505494505495</v>
      </c>
      <c r="E46">
        <v>326</v>
      </c>
      <c r="F46">
        <f t="shared" si="2"/>
        <v>4.1057309330609485E-4</v>
      </c>
    </row>
    <row r="47" spans="1:6" x14ac:dyDescent="0.3">
      <c r="A47" s="16">
        <f t="shared" si="1"/>
        <v>595.74336283185778</v>
      </c>
      <c r="B47">
        <v>54</v>
      </c>
      <c r="C47">
        <f t="shared" si="0"/>
        <v>3.0871544558288064E-4</v>
      </c>
      <c r="D47" s="16">
        <f t="shared" si="3"/>
        <v>751.64835164835165</v>
      </c>
      <c r="E47">
        <v>1</v>
      </c>
      <c r="F47">
        <f t="shared" si="2"/>
        <v>4.0940137842831569E-4</v>
      </c>
    </row>
    <row r="48" spans="1:6" x14ac:dyDescent="0.3">
      <c r="A48" s="16">
        <f t="shared" si="1"/>
        <v>608.62654867256572</v>
      </c>
      <c r="B48">
        <v>88</v>
      </c>
      <c r="C48">
        <f t="shared" si="0"/>
        <v>3.0933362465115747E-4</v>
      </c>
      <c r="D48" s="16">
        <f t="shared" si="3"/>
        <v>768.35164835164835</v>
      </c>
      <c r="E48">
        <v>1467</v>
      </c>
      <c r="F48">
        <f t="shared" si="2"/>
        <v>4.0810943654440949E-4</v>
      </c>
    </row>
    <row r="49" spans="1:6" x14ac:dyDescent="0.3">
      <c r="A49" s="16">
        <f t="shared" si="1"/>
        <v>621.50973451327366</v>
      </c>
      <c r="B49">
        <v>85</v>
      </c>
      <c r="C49">
        <f t="shared" si="0"/>
        <v>3.0992095781987884E-4</v>
      </c>
      <c r="D49" s="16">
        <f t="shared" si="3"/>
        <v>785.05494505494505</v>
      </c>
      <c r="E49">
        <v>5681</v>
      </c>
      <c r="F49">
        <f t="shared" si="2"/>
        <v>4.0669842795274723E-4</v>
      </c>
    </row>
    <row r="50" spans="1:6" x14ac:dyDescent="0.3">
      <c r="A50" s="16">
        <f t="shared" si="1"/>
        <v>634.39292035398159</v>
      </c>
      <c r="B50">
        <v>170</v>
      </c>
      <c r="C50">
        <f t="shared" si="0"/>
        <v>3.1047726481469077E-4</v>
      </c>
      <c r="D50" s="16">
        <f t="shared" si="3"/>
        <v>801.75824175824175</v>
      </c>
      <c r="E50">
        <v>1059</v>
      </c>
      <c r="F50">
        <f t="shared" si="2"/>
        <v>4.0516961705722436E-4</v>
      </c>
    </row>
    <row r="51" spans="1:6" x14ac:dyDescent="0.3">
      <c r="A51" s="16">
        <f t="shared" si="1"/>
        <v>647.27610619468953</v>
      </c>
      <c r="B51">
        <v>330</v>
      </c>
      <c r="C51">
        <f t="shared" si="0"/>
        <v>3.1100237467183192E-4</v>
      </c>
      <c r="D51" s="16">
        <f t="shared" si="3"/>
        <v>818.46153846153845</v>
      </c>
      <c r="E51">
        <v>1194</v>
      </c>
      <c r="F51">
        <f t="shared" si="2"/>
        <v>4.0352437047919799E-4</v>
      </c>
    </row>
    <row r="52" spans="1:6" x14ac:dyDescent="0.3">
      <c r="A52" s="16">
        <f t="shared" si="1"/>
        <v>660.15929203539747</v>
      </c>
      <c r="B52">
        <v>127</v>
      </c>
      <c r="C52">
        <f t="shared" si="0"/>
        <v>3.1149612582569408E-4</v>
      </c>
      <c r="D52" s="16">
        <f t="shared" si="3"/>
        <v>835.16483516483515</v>
      </c>
      <c r="E52">
        <v>30</v>
      </c>
      <c r="F52">
        <f t="shared" si="2"/>
        <v>4.0176415502183026E-4</v>
      </c>
    </row>
    <row r="53" spans="1:6" x14ac:dyDescent="0.3">
      <c r="A53" s="16">
        <f t="shared" si="1"/>
        <v>673.04247787610541</v>
      </c>
      <c r="B53">
        <v>411</v>
      </c>
      <c r="C53">
        <f t="shared" si="0"/>
        <v>3.1195836619166779E-4</v>
      </c>
      <c r="D53" s="16">
        <f t="shared" si="3"/>
        <v>851.86813186813185</v>
      </c>
      <c r="E53">
        <v>75</v>
      </c>
      <c r="F53">
        <f t="shared" si="2"/>
        <v>3.9989053549108167E-4</v>
      </c>
    </row>
    <row r="54" spans="1:6" x14ac:dyDescent="0.3">
      <c r="A54" s="16">
        <f t="shared" si="1"/>
        <v>685.92566371681335</v>
      </c>
      <c r="B54">
        <v>180</v>
      </c>
      <c r="C54">
        <f t="shared" si="0"/>
        <v>3.1238895324421184E-4</v>
      </c>
      <c r="D54" s="16">
        <f t="shared" si="3"/>
        <v>868.57142857142856</v>
      </c>
      <c r="E54">
        <v>955</v>
      </c>
      <c r="F54">
        <f t="shared" si="2"/>
        <v>3.9790517237788545E-4</v>
      </c>
    </row>
    <row r="55" spans="1:6" x14ac:dyDescent="0.3">
      <c r="A55" s="16">
        <f t="shared" si="1"/>
        <v>698.80884955752128</v>
      </c>
      <c r="B55">
        <v>374</v>
      </c>
      <c r="C55">
        <f t="shared" si="0"/>
        <v>3.1278775409009248E-4</v>
      </c>
      <c r="D55" s="16">
        <f t="shared" si="3"/>
        <v>885.27472527472526</v>
      </c>
      <c r="E55">
        <v>67</v>
      </c>
      <c r="F55">
        <f t="shared" si="2"/>
        <v>3.9580981940630778E-4</v>
      </c>
    </row>
    <row r="56" spans="1:6" x14ac:dyDescent="0.3">
      <c r="A56" s="16">
        <f t="shared" si="1"/>
        <v>711.69203539822922</v>
      </c>
      <c r="B56">
        <v>71</v>
      </c>
      <c r="C56">
        <f t="shared" si="0"/>
        <v>3.1315464553673892E-4</v>
      </c>
      <c r="D56" s="16">
        <f t="shared" si="3"/>
        <v>901.97802197802196</v>
      </c>
      <c r="E56">
        <v>5</v>
      </c>
      <c r="F56">
        <f t="shared" si="2"/>
        <v>3.9360632095276085E-4</v>
      </c>
    </row>
    <row r="57" spans="1:6" x14ac:dyDescent="0.3">
      <c r="A57" s="16">
        <f t="shared" si="1"/>
        <v>724.57522123893716</v>
      </c>
      <c r="B57">
        <v>203</v>
      </c>
      <c r="C57">
        <f t="shared" si="0"/>
        <v>3.1348951415566527E-4</v>
      </c>
      <c r="D57" s="16">
        <f t="shared" si="3"/>
        <v>918.68131868131866</v>
      </c>
      <c r="E57">
        <v>26</v>
      </c>
      <c r="F57">
        <f t="shared" si="2"/>
        <v>3.9129660934158339E-4</v>
      </c>
    </row>
    <row r="58" spans="1:6" x14ac:dyDescent="0.3">
      <c r="A58" s="16">
        <f t="shared" si="1"/>
        <v>737.4584070796451</v>
      </c>
      <c r="B58">
        <v>113</v>
      </c>
      <c r="C58">
        <f t="shared" si="0"/>
        <v>3.1379225634091444E-4</v>
      </c>
      <c r="D58" s="16">
        <f t="shared" si="3"/>
        <v>935.38461538461536</v>
      </c>
      <c r="E58">
        <v>1130</v>
      </c>
      <c r="F58">
        <f t="shared" si="2"/>
        <v>3.8888270202253733E-4</v>
      </c>
    </row>
    <row r="59" spans="1:6" x14ac:dyDescent="0.3">
      <c r="A59" s="16">
        <f t="shared" si="1"/>
        <v>750.34159292035304</v>
      </c>
      <c r="B59">
        <v>96</v>
      </c>
      <c r="C59">
        <f t="shared" si="0"/>
        <v>3.1406277836248074E-4</v>
      </c>
      <c r="D59" s="16">
        <f t="shared" si="3"/>
        <v>952.08791208791206</v>
      </c>
      <c r="E59">
        <v>782</v>
      </c>
      <c r="F59">
        <f t="shared" si="2"/>
        <v>3.8636669863598952E-4</v>
      </c>
    </row>
    <row r="60" spans="1:6" x14ac:dyDescent="0.3">
      <c r="A60" s="16">
        <f t="shared" si="1"/>
        <v>763.22477876106097</v>
      </c>
      <c r="B60">
        <v>498</v>
      </c>
      <c r="C60">
        <f t="shared" si="0"/>
        <v>3.1430099641467337E-4</v>
      </c>
      <c r="D60" s="16">
        <f t="shared" si="3"/>
        <v>968.79120879120876</v>
      </c>
      <c r="E60">
        <v>210</v>
      </c>
      <c r="F60">
        <f t="shared" si="2"/>
        <v>3.8375077797175009E-4</v>
      </c>
    </row>
    <row r="61" spans="1:6" x14ac:dyDescent="0.3">
      <c r="A61" s="16">
        <f t="shared" si="1"/>
        <v>776.10796460176891</v>
      </c>
      <c r="B61">
        <v>180</v>
      </c>
      <c r="C61">
        <f t="shared" si="0"/>
        <v>3.1450683665938537E-4</v>
      </c>
      <c r="D61" s="16">
        <f t="shared" si="3"/>
        <v>985.49450549450546</v>
      </c>
      <c r="E61">
        <v>136</v>
      </c>
      <c r="F61">
        <f t="shared" si="2"/>
        <v>3.8103719482772983E-4</v>
      </c>
    </row>
    <row r="62" spans="1:6" x14ac:dyDescent="0.3">
      <c r="A62" s="16">
        <f t="shared" si="1"/>
        <v>788.99115044247685</v>
      </c>
      <c r="B62">
        <v>27</v>
      </c>
      <c r="C62">
        <f t="shared" si="0"/>
        <v>3.1468023526423709E-4</v>
      </c>
      <c r="D62" s="16">
        <f t="shared" si="3"/>
        <v>1002.1978021978022</v>
      </c>
      <c r="E62">
        <v>86</v>
      </c>
      <c r="F62">
        <f t="shared" si="2"/>
        <v>3.7822827677474932E-4</v>
      </c>
    </row>
    <row r="63" spans="1:6" x14ac:dyDescent="0.3">
      <c r="A63" s="16">
        <f t="shared" si="1"/>
        <v>801.87433628318479</v>
      </c>
      <c r="B63">
        <v>2331</v>
      </c>
      <c r="C63">
        <f t="shared" si="0"/>
        <v>3.1482113843556641E-4</v>
      </c>
      <c r="D63" s="16">
        <f t="shared" si="3"/>
        <v>1018.9010989010989</v>
      </c>
      <c r="E63">
        <v>19</v>
      </c>
      <c r="F63">
        <f t="shared" si="2"/>
        <v>3.7532642083399026E-4</v>
      </c>
    </row>
    <row r="64" spans="1:6" x14ac:dyDescent="0.3">
      <c r="A64" s="16">
        <f t="shared" si="1"/>
        <v>814.75752212389273</v>
      </c>
      <c r="B64">
        <v>113</v>
      </c>
      <c r="C64">
        <f t="shared" si="0"/>
        <v>3.1492950244624176E-4</v>
      </c>
      <c r="D64" s="16">
        <f t="shared" si="3"/>
        <v>1035.6043956043957</v>
      </c>
      <c r="E64">
        <v>886</v>
      </c>
      <c r="F64">
        <f t="shared" si="2"/>
        <v>3.7233409007371931E-4</v>
      </c>
    </row>
    <row r="65" spans="1:6" x14ac:dyDescent="0.3">
      <c r="A65" s="16">
        <f t="shared" si="1"/>
        <v>827.64070796460067</v>
      </c>
      <c r="B65">
        <v>164</v>
      </c>
      <c r="C65">
        <f t="shared" si="0"/>
        <v>3.150052936582784E-4</v>
      </c>
      <c r="D65" s="16">
        <f t="shared" si="3"/>
        <v>1052.3076923076924</v>
      </c>
      <c r="E65">
        <v>35</v>
      </c>
      <c r="F65">
        <f t="shared" si="2"/>
        <v>3.6925381013203502E-4</v>
      </c>
    </row>
    <row r="66" spans="1:6" x14ac:dyDescent="0.3">
      <c r="A66" s="16">
        <f t="shared" si="1"/>
        <v>840.5238938053086</v>
      </c>
      <c r="B66">
        <v>164</v>
      </c>
      <c r="C66">
        <f t="shared" ref="C66:C129" si="4">_xlfn.NORM.DIST(A66,$I$3,$I$8,FALSE)</f>
        <v>3.150484885402405E-4</v>
      </c>
      <c r="D66" s="16">
        <f t="shared" si="3"/>
        <v>1069.0109890109891</v>
      </c>
      <c r="E66">
        <v>24</v>
      </c>
      <c r="F66">
        <f t="shared" si="2"/>
        <v>3.6608816567249681E-4</v>
      </c>
    </row>
    <row r="67" spans="1:6" x14ac:dyDescent="0.3">
      <c r="A67" s="16">
        <f t="shared" ref="A67:A130" si="5">A66+(($I$6-$I$5)/$I$9)</f>
        <v>853.40707964601654</v>
      </c>
      <c r="B67">
        <v>336</v>
      </c>
      <c r="C67">
        <f t="shared" si="4"/>
        <v>3.1505907367941724E-4</v>
      </c>
      <c r="D67" s="16">
        <f t="shared" si="3"/>
        <v>1085.7142857142858</v>
      </c>
      <c r="E67">
        <v>86</v>
      </c>
      <c r="F67">
        <f t="shared" ref="F67:F130" si="6">_xlfn.NORM.DIST(D67,$J$3,$J$8,FALSE)</f>
        <v>3.6283979677958025E-4</v>
      </c>
    </row>
    <row r="68" spans="1:6" x14ac:dyDescent="0.3">
      <c r="A68" s="16">
        <f t="shared" si="5"/>
        <v>866.29026548672448</v>
      </c>
      <c r="B68">
        <v>1917</v>
      </c>
      <c r="C68">
        <f t="shared" si="4"/>
        <v>3.1503704578876465E-4</v>
      </c>
      <c r="D68" s="16">
        <f t="shared" ref="D68:D131" si="7">D67+(($J$6-$J$5)/$J$9)</f>
        <v>1102.4175824175825</v>
      </c>
      <c r="E68">
        <v>243</v>
      </c>
      <c r="F68">
        <f t="shared" si="6"/>
        <v>3.5951139530097584E-4</v>
      </c>
    </row>
    <row r="69" spans="1:6" x14ac:dyDescent="0.3">
      <c r="A69" s="16">
        <f t="shared" si="5"/>
        <v>879.17345132743242</v>
      </c>
      <c r="B69">
        <v>95</v>
      </c>
      <c r="C69">
        <f t="shared" si="4"/>
        <v>3.1498241170860585E-4</v>
      </c>
      <c r="D69" s="16">
        <f t="shared" si="7"/>
        <v>1119.1208791208792</v>
      </c>
      <c r="E69">
        <v>65</v>
      </c>
      <c r="F69">
        <f t="shared" si="6"/>
        <v>3.561057011437983E-4</v>
      </c>
    </row>
    <row r="70" spans="1:6" x14ac:dyDescent="0.3">
      <c r="A70" s="16">
        <f t="shared" si="5"/>
        <v>892.05663716814036</v>
      </c>
      <c r="B70">
        <v>147</v>
      </c>
      <c r="C70">
        <f t="shared" si="4"/>
        <v>3.1489518840309172E-4</v>
      </c>
      <c r="D70" s="16">
        <f t="shared" si="7"/>
        <v>1135.8241758241759</v>
      </c>
      <c r="E70">
        <v>100</v>
      </c>
      <c r="F70">
        <f t="shared" si="6"/>
        <v>3.5262549853181399E-4</v>
      </c>
    </row>
    <row r="71" spans="1:6" x14ac:dyDescent="0.3">
      <c r="A71" s="16">
        <f t="shared" si="5"/>
        <v>904.93982300884829</v>
      </c>
      <c r="B71">
        <v>86</v>
      </c>
      <c r="C71">
        <f t="shared" si="4"/>
        <v>3.1477540295142179E-4</v>
      </c>
      <c r="D71" s="16">
        <f t="shared" si="7"/>
        <v>1152.5274725274726</v>
      </c>
      <c r="E71">
        <v>168</v>
      </c>
      <c r="F71">
        <f t="shared" si="6"/>
        <v>3.4907361223080591E-4</v>
      </c>
    </row>
    <row r="72" spans="1:6" x14ac:dyDescent="0.3">
      <c r="A72" s="16">
        <f t="shared" si="5"/>
        <v>917.82300884955623</v>
      </c>
      <c r="B72">
        <v>83</v>
      </c>
      <c r="C72">
        <f t="shared" si="4"/>
        <v>3.1462309253383323E-4</v>
      </c>
      <c r="D72" s="16">
        <f t="shared" si="7"/>
        <v>1169.2307692307693</v>
      </c>
      <c r="E72">
        <v>13</v>
      </c>
      <c r="F72">
        <f t="shared" si="6"/>
        <v>3.4545290374920188E-4</v>
      </c>
    </row>
    <row r="73" spans="1:6" x14ac:dyDescent="0.3">
      <c r="A73" s="16">
        <f t="shared" si="5"/>
        <v>930.70619469026417</v>
      </c>
      <c r="B73">
        <v>676</v>
      </c>
      <c r="C73">
        <f t="shared" si="4"/>
        <v>3.1443830441236728E-4</v>
      </c>
      <c r="D73" s="16">
        <f t="shared" si="7"/>
        <v>1185.934065934066</v>
      </c>
      <c r="E73">
        <v>1</v>
      </c>
      <c r="F73">
        <f t="shared" si="6"/>
        <v>3.4176626752107259E-4</v>
      </c>
    </row>
    <row r="74" spans="1:6" x14ac:dyDescent="0.3">
      <c r="A74" s="16">
        <f t="shared" si="5"/>
        <v>943.58938053097211</v>
      </c>
      <c r="B74">
        <v>361</v>
      </c>
      <c r="C74">
        <f t="shared" si="4"/>
        <v>3.142210959064282E-4</v>
      </c>
      <c r="D74" s="16">
        <f t="shared" si="7"/>
        <v>1202.6373626373627</v>
      </c>
      <c r="E74">
        <v>40</v>
      </c>
      <c r="F74">
        <f t="shared" si="6"/>
        <v>3.3801662707857246E-4</v>
      </c>
    </row>
    <row r="75" spans="1:6" x14ac:dyDescent="0.3">
      <c r="A75" s="16">
        <f t="shared" si="5"/>
        <v>956.47256637168005</v>
      </c>
      <c r="B75">
        <v>131</v>
      </c>
      <c r="C75">
        <f t="shared" si="4"/>
        <v>3.1397153436315043E-4</v>
      </c>
      <c r="D75" s="16">
        <f t="shared" si="7"/>
        <v>1219.3406593406594</v>
      </c>
      <c r="E75">
        <v>226</v>
      </c>
      <c r="F75">
        <f t="shared" si="6"/>
        <v>3.3420693122084819E-4</v>
      </c>
    </row>
    <row r="76" spans="1:6" x14ac:dyDescent="0.3">
      <c r="A76" s="16">
        <f t="shared" si="5"/>
        <v>969.35575221238798</v>
      </c>
      <c r="B76">
        <v>126</v>
      </c>
      <c r="C76">
        <f t="shared" si="4"/>
        <v>3.1368969712259823E-4</v>
      </c>
      <c r="D76" s="16">
        <f t="shared" si="7"/>
        <v>1236.0439560439561</v>
      </c>
      <c r="E76">
        <v>1625</v>
      </c>
      <c r="F76">
        <f t="shared" si="6"/>
        <v>3.3034015018637108E-4</v>
      </c>
    </row>
    <row r="77" spans="1:6" x14ac:dyDescent="0.3">
      <c r="A77" s="16">
        <f t="shared" si="5"/>
        <v>982.23893805309592</v>
      </c>
      <c r="B77">
        <v>275</v>
      </c>
      <c r="C77">
        <f t="shared" si="4"/>
        <v>3.1337567147781954E-4</v>
      </c>
      <c r="D77" s="16">
        <f t="shared" si="7"/>
        <v>1252.7472527472528</v>
      </c>
      <c r="E77">
        <v>143</v>
      </c>
      <c r="F77">
        <f t="shared" si="6"/>
        <v>3.264192718355688E-4</v>
      </c>
    </row>
    <row r="78" spans="1:6" x14ac:dyDescent="0.3">
      <c r="A78" s="16">
        <f t="shared" si="5"/>
        <v>995.12212389380386</v>
      </c>
      <c r="B78">
        <v>67</v>
      </c>
      <c r="C78">
        <f t="shared" si="4"/>
        <v>3.1302955462978648E-4</v>
      </c>
      <c r="D78" s="16">
        <f t="shared" si="7"/>
        <v>1269.4505494505495</v>
      </c>
      <c r="E78">
        <v>934</v>
      </c>
      <c r="F78">
        <f t="shared" si="6"/>
        <v>3.2244729785053299E-4</v>
      </c>
    </row>
    <row r="79" spans="1:6" x14ac:dyDescent="0.3">
      <c r="A79" s="16">
        <f t="shared" si="5"/>
        <v>1008.0053097345118</v>
      </c>
      <c r="B79">
        <v>154</v>
      </c>
      <c r="C79">
        <f t="shared" si="4"/>
        <v>3.1265145363725233E-4</v>
      </c>
      <c r="D79" s="16">
        <f t="shared" si="7"/>
        <v>1286.1538461538462</v>
      </c>
      <c r="E79">
        <v>17</v>
      </c>
      <c r="F79">
        <f t="shared" si="6"/>
        <v>3.1842723995846519E-4</v>
      </c>
    </row>
    <row r="80" spans="1:6" x14ac:dyDescent="0.3">
      <c r="A80" s="16">
        <f t="shared" si="5"/>
        <v>1020.8884955752197</v>
      </c>
      <c r="B80">
        <v>1782</v>
      </c>
      <c r="C80">
        <f t="shared" si="4"/>
        <v>3.122414853615623E-4</v>
      </c>
      <c r="D80" s="16">
        <f t="shared" si="7"/>
        <v>1302.8571428571429</v>
      </c>
      <c r="E80">
        <v>2179</v>
      </c>
      <c r="F80">
        <f t="shared" si="6"/>
        <v>3.1436211618539794E-4</v>
      </c>
    </row>
    <row r="81" spans="1:6" x14ac:dyDescent="0.3">
      <c r="A81" s="16">
        <f t="shared" si="5"/>
        <v>1033.7716814159278</v>
      </c>
      <c r="B81">
        <v>903</v>
      </c>
      <c r="C81">
        <f t="shared" si="4"/>
        <v>3.1179977640645847E-4</v>
      </c>
      <c r="D81" s="16">
        <f t="shared" si="7"/>
        <v>1319.5604395604396</v>
      </c>
      <c r="E81">
        <v>931</v>
      </c>
      <c r="F81">
        <f t="shared" si="6"/>
        <v>3.102549471465818E-4</v>
      </c>
    </row>
    <row r="82" spans="1:6" x14ac:dyDescent="0.3">
      <c r="A82" s="16">
        <f t="shared" si="5"/>
        <v>1046.6548672566357</v>
      </c>
      <c r="B82">
        <v>94</v>
      </c>
      <c r="C82">
        <f t="shared" si="4"/>
        <v>3.1132646305292083E-4</v>
      </c>
      <c r="D82" s="16">
        <f t="shared" si="7"/>
        <v>1336.2637362637363</v>
      </c>
      <c r="E82">
        <v>92</v>
      </c>
      <c r="F82">
        <f t="shared" si="6"/>
        <v>3.0610875237977781E-4</v>
      </c>
    </row>
    <row r="83" spans="1:6" x14ac:dyDescent="0.3">
      <c r="A83" s="16">
        <f t="shared" si="5"/>
        <v>1059.5380530973437</v>
      </c>
      <c r="B83">
        <v>180</v>
      </c>
      <c r="C83">
        <f t="shared" si="4"/>
        <v>3.1082169118909307E-4</v>
      </c>
      <c r="D83" s="16">
        <f t="shared" si="7"/>
        <v>1352.967032967033</v>
      </c>
      <c r="E83">
        <v>57</v>
      </c>
      <c r="F83">
        <f t="shared" si="6"/>
        <v>3.0192654672752094E-4</v>
      </c>
    </row>
    <row r="84" spans="1:6" x14ac:dyDescent="0.3">
      <c r="A84" s="16">
        <f t="shared" si="5"/>
        <v>1072.4212389380516</v>
      </c>
      <c r="B84">
        <v>533</v>
      </c>
      <c r="C84">
        <f t="shared" si="4"/>
        <v>3.1028561623534188E-4</v>
      </c>
      <c r="D84" s="16">
        <f t="shared" si="7"/>
        <v>1369.6703296703297</v>
      </c>
      <c r="E84">
        <v>41</v>
      </c>
      <c r="F84">
        <f t="shared" si="6"/>
        <v>2.9771133677424281E-4</v>
      </c>
    </row>
    <row r="85" spans="1:6" x14ac:dyDescent="0.3">
      <c r="A85" s="16">
        <f t="shared" si="5"/>
        <v>1085.3044247787595</v>
      </c>
      <c r="B85">
        <v>2443</v>
      </c>
      <c r="C85">
        <f t="shared" si="4"/>
        <v>3.0971840306450523E-4</v>
      </c>
      <c r="D85" s="16">
        <f t="shared" si="7"/>
        <v>1386.3736263736264</v>
      </c>
      <c r="E85">
        <v>1</v>
      </c>
      <c r="F85">
        <f t="shared" si="6"/>
        <v>2.9346611734394639E-4</v>
      </c>
    </row>
    <row r="86" spans="1:6" x14ac:dyDescent="0.3">
      <c r="A86" s="16">
        <f t="shared" si="5"/>
        <v>1098.1876106194675</v>
      </c>
      <c r="B86">
        <v>89</v>
      </c>
      <c r="C86">
        <f t="shared" si="4"/>
        <v>3.0912022591738562E-4</v>
      </c>
      <c r="D86" s="16">
        <f t="shared" si="7"/>
        <v>1403.0769230769231</v>
      </c>
      <c r="E86">
        <v>101</v>
      </c>
      <c r="F86">
        <f t="shared" si="6"/>
        <v>2.8919386806392151E-4</v>
      </c>
    </row>
    <row r="87" spans="1:6" x14ac:dyDescent="0.3">
      <c r="A87" s="16">
        <f t="shared" si="5"/>
        <v>1111.0707964601754</v>
      </c>
      <c r="B87">
        <v>159</v>
      </c>
      <c r="C87">
        <f t="shared" si="4"/>
        <v>3.0849126831354969E-4</v>
      </c>
      <c r="D87" s="16">
        <f t="shared" si="7"/>
        <v>1419.7802197802198</v>
      </c>
      <c r="E87">
        <v>1335</v>
      </c>
      <c r="F87">
        <f t="shared" si="6"/>
        <v>2.8489754999977651E-4</v>
      </c>
    </row>
    <row r="88" spans="1:6" x14ac:dyDescent="0.3">
      <c r="A88" s="16">
        <f t="shared" si="5"/>
        <v>1123.9539823008834</v>
      </c>
      <c r="B88">
        <v>50</v>
      </c>
      <c r="C88">
        <f t="shared" si="4"/>
        <v>3.0783172295749812E-4</v>
      </c>
      <c r="D88" s="16">
        <f t="shared" si="7"/>
        <v>1436.4835164835165</v>
      </c>
      <c r="E88">
        <v>15</v>
      </c>
      <c r="F88">
        <f t="shared" si="6"/>
        <v>2.8058010236683392E-4</v>
      </c>
    </row>
    <row r="89" spans="1:6" x14ac:dyDescent="0.3">
      <c r="A89" s="16">
        <f t="shared" si="5"/>
        <v>1136.8371681415913</v>
      </c>
      <c r="B89">
        <v>186</v>
      </c>
      <c r="C89">
        <f t="shared" si="4"/>
        <v>3.0714179164027236E-4</v>
      </c>
      <c r="D89" s="16">
        <f t="shared" si="7"/>
        <v>1453.1868131868132</v>
      </c>
      <c r="E89">
        <v>454</v>
      </c>
      <c r="F89">
        <f t="shared" si="6"/>
        <v>2.762444393227091E-4</v>
      </c>
    </row>
    <row r="90" spans="1:6" x14ac:dyDescent="0.3">
      <c r="A90" s="16">
        <f t="shared" si="5"/>
        <v>1149.7203539822992</v>
      </c>
      <c r="B90">
        <v>1071</v>
      </c>
      <c r="C90">
        <f t="shared" si="4"/>
        <v>3.0642168513656925E-4</v>
      </c>
      <c r="D90" s="16">
        <f t="shared" si="7"/>
        <v>1469.8901098901099</v>
      </c>
      <c r="E90">
        <v>3182</v>
      </c>
      <c r="F90">
        <f t="shared" si="6"/>
        <v>2.7189344684564517E-4</v>
      </c>
    </row>
    <row r="91" spans="1:6" x14ac:dyDescent="0.3">
      <c r="A91" s="16">
        <f t="shared" si="5"/>
        <v>1162.6035398230072</v>
      </c>
      <c r="B91">
        <v>117</v>
      </c>
      <c r="C91">
        <f t="shared" si="4"/>
        <v>3.0567162309743642E-4</v>
      </c>
      <c r="D91" s="16">
        <f t="shared" si="7"/>
        <v>1486.5934065934066</v>
      </c>
      <c r="E91">
        <v>15</v>
      </c>
      <c r="F91">
        <f t="shared" si="6"/>
        <v>2.6752997970293078E-4</v>
      </c>
    </row>
    <row r="92" spans="1:6" x14ac:dyDescent="0.3">
      <c r="A92" s="16">
        <f t="shared" si="5"/>
        <v>1175.4867256637151</v>
      </c>
      <c r="B92">
        <v>70</v>
      </c>
      <c r="C92">
        <f t="shared" si="4"/>
        <v>3.0489183393862541E-4</v>
      </c>
      <c r="D92" s="16">
        <f t="shared" si="7"/>
        <v>1503.2967032967033</v>
      </c>
      <c r="E92">
        <v>133</v>
      </c>
      <c r="F92">
        <f t="shared" si="6"/>
        <v>2.6315685851347116E-4</v>
      </c>
    </row>
    <row r="93" spans="1:6" x14ac:dyDescent="0.3">
      <c r="A93" s="16">
        <f t="shared" si="5"/>
        <v>1188.369911504423</v>
      </c>
      <c r="B93">
        <v>135</v>
      </c>
      <c r="C93">
        <f t="shared" si="4"/>
        <v>3.0408255472468151E-4</v>
      </c>
      <c r="D93" s="16">
        <f t="shared" si="7"/>
        <v>1520</v>
      </c>
      <c r="E93">
        <v>2062</v>
      </c>
      <c r="F93">
        <f t="shared" si="6"/>
        <v>2.5877686690832215E-4</v>
      </c>
    </row>
    <row r="94" spans="1:6" x14ac:dyDescent="0.3">
      <c r="A94" s="16">
        <f t="shared" si="5"/>
        <v>1201.253097345131</v>
      </c>
      <c r="B94">
        <v>768</v>
      </c>
      <c r="C94">
        <f t="shared" si="4"/>
        <v>3.0324403104885255E-4</v>
      </c>
      <c r="D94" s="16">
        <f t="shared" si="7"/>
        <v>1536.7032967032967</v>
      </c>
      <c r="E94">
        <v>29</v>
      </c>
      <c r="F94">
        <f t="shared" si="6"/>
        <v>2.5439274879272865E-4</v>
      </c>
    </row>
    <row r="95" spans="1:6" x14ac:dyDescent="0.3">
      <c r="A95" s="16">
        <f t="shared" si="5"/>
        <v>1214.1362831858389</v>
      </c>
      <c r="B95">
        <v>199</v>
      </c>
      <c r="C95">
        <f t="shared" si="4"/>
        <v>3.0237651690890287E-4</v>
      </c>
      <c r="D95" s="16">
        <f t="shared" si="7"/>
        <v>1553.4065934065934</v>
      </c>
      <c r="E95">
        <v>132</v>
      </c>
      <c r="F95">
        <f t="shared" si="6"/>
        <v>2.5000720571294088E-4</v>
      </c>
    </row>
    <row r="96" spans="1:6" x14ac:dyDescent="0.3">
      <c r="A96" s="16">
        <f t="shared" si="5"/>
        <v>1227.0194690265469</v>
      </c>
      <c r="B96">
        <v>107</v>
      </c>
      <c r="C96">
        <f t="shared" si="4"/>
        <v>3.0148027457891881E-4</v>
      </c>
      <c r="D96" s="16">
        <f t="shared" si="7"/>
        <v>1570.1098901098901</v>
      </c>
      <c r="E96">
        <v>137</v>
      </c>
      <c r="F96">
        <f t="shared" si="6"/>
        <v>2.4562289433080535E-4</v>
      </c>
    </row>
    <row r="97" spans="1:6" x14ac:dyDescent="0.3">
      <c r="A97" s="16">
        <f t="shared" si="5"/>
        <v>1239.9026548672548</v>
      </c>
      <c r="B97">
        <v>195</v>
      </c>
      <c r="C97">
        <f t="shared" si="4"/>
        <v>3.0055557447719724E-4</v>
      </c>
      <c r="D97" s="16">
        <f t="shared" si="7"/>
        <v>1586.8131868131868</v>
      </c>
      <c r="E97">
        <v>908</v>
      </c>
      <c r="F97">
        <f t="shared" si="6"/>
        <v>2.4124242400885252E-4</v>
      </c>
    </row>
    <row r="98" spans="1:6" x14ac:dyDescent="0.3">
      <c r="A98" s="16">
        <f t="shared" si="5"/>
        <v>1252.7858407079627</v>
      </c>
      <c r="B98">
        <v>3376</v>
      </c>
      <c r="C98">
        <f t="shared" si="4"/>
        <v>2.996026950303101E-4</v>
      </c>
      <c r="D98" s="16">
        <f t="shared" si="7"/>
        <v>1603.5164835164835</v>
      </c>
      <c r="E98">
        <v>10</v>
      </c>
      <c r="F98">
        <f t="shared" si="6"/>
        <v>2.3686835450832335E-4</v>
      </c>
    </row>
    <row r="99" spans="1:6" x14ac:dyDescent="0.3">
      <c r="A99" s="16">
        <f t="shared" si="5"/>
        <v>1265.6690265486707</v>
      </c>
      <c r="B99">
        <v>41</v>
      </c>
      <c r="C99">
        <f t="shared" si="4"/>
        <v>2.9862192253344097E-4</v>
      </c>
      <c r="D99" s="16">
        <f t="shared" si="7"/>
        <v>1620.2197802197802</v>
      </c>
      <c r="E99">
        <v>1910</v>
      </c>
      <c r="F99">
        <f t="shared" si="6"/>
        <v>2.3250319380229778E-4</v>
      </c>
    </row>
    <row r="100" spans="1:6" x14ac:dyDescent="0.3">
      <c r="A100" s="16">
        <f t="shared" si="5"/>
        <v>1278.5522123893786</v>
      </c>
      <c r="B100">
        <v>1821</v>
      </c>
      <c r="C100">
        <f t="shared" si="4"/>
        <v>2.9761355100709012E-4</v>
      </c>
      <c r="D100" s="16">
        <f t="shared" si="7"/>
        <v>1636.9230769230769</v>
      </c>
      <c r="E100">
        <v>38</v>
      </c>
      <c r="F100">
        <f t="shared" si="6"/>
        <v>2.2814939600580806E-4</v>
      </c>
    </row>
    <row r="101" spans="1:6" x14ac:dyDescent="0.3">
      <c r="A101" s="16">
        <f t="shared" si="5"/>
        <v>1291.4353982300865</v>
      </c>
      <c r="B101">
        <v>164</v>
      </c>
      <c r="C101">
        <f t="shared" si="4"/>
        <v>2.9657788205025078E-4</v>
      </c>
      <c r="D101" s="16">
        <f t="shared" si="7"/>
        <v>1653.6263736263736</v>
      </c>
      <c r="E101">
        <v>104</v>
      </c>
      <c r="F101">
        <f t="shared" si="6"/>
        <v>2.2380935942454254E-4</v>
      </c>
    </row>
    <row r="102" spans="1:6" x14ac:dyDescent="0.3">
      <c r="A102" s="16">
        <f t="shared" si="5"/>
        <v>1304.3185840707945</v>
      </c>
      <c r="B102">
        <v>157</v>
      </c>
      <c r="C102">
        <f t="shared" si="4"/>
        <v>2.9551522469015737E-4</v>
      </c>
      <c r="D102" s="16">
        <f t="shared" si="7"/>
        <v>1670.3296703296703</v>
      </c>
      <c r="E102">
        <v>49</v>
      </c>
      <c r="F102">
        <f t="shared" si="6"/>
        <v>2.1948542472346067E-4</v>
      </c>
    </row>
    <row r="103" spans="1:6" x14ac:dyDescent="0.3">
      <c r="A103" s="16">
        <f t="shared" si="5"/>
        <v>1317.2017699115024</v>
      </c>
      <c r="B103">
        <v>246</v>
      </c>
      <c r="C103">
        <f t="shared" si="4"/>
        <v>2.9442589522871095E-4</v>
      </c>
      <c r="D103" s="16">
        <f t="shared" si="7"/>
        <v>1687.032967032967</v>
      </c>
      <c r="E103">
        <v>1</v>
      </c>
      <c r="F103">
        <f t="shared" si="6"/>
        <v>2.1517987321637472E-4</v>
      </c>
    </row>
    <row r="104" spans="1:6" x14ac:dyDescent="0.3">
      <c r="A104" s="16">
        <f t="shared" si="5"/>
        <v>1330.0849557522104</v>
      </c>
      <c r="B104">
        <v>1396</v>
      </c>
      <c r="C104">
        <f t="shared" si="4"/>
        <v>2.9331021708568907E-4</v>
      </c>
      <c r="D104" s="16">
        <f t="shared" si="7"/>
        <v>1703.7362637362637</v>
      </c>
      <c r="E104">
        <v>245</v>
      </c>
      <c r="F104">
        <f t="shared" si="6"/>
        <v>2.1089492527726802E-4</v>
      </c>
    </row>
    <row r="105" spans="1:6" x14ac:dyDescent="0.3">
      <c r="A105" s="16">
        <f t="shared" si="5"/>
        <v>1342.9681415929183</v>
      </c>
      <c r="B105">
        <v>2506</v>
      </c>
      <c r="C105">
        <f t="shared" si="4"/>
        <v>2.9216852063884826E-4</v>
      </c>
      <c r="D105" s="16">
        <f t="shared" si="7"/>
        <v>1720.4395604395604</v>
      </c>
      <c r="E105">
        <v>32</v>
      </c>
      <c r="F105">
        <f t="shared" si="6"/>
        <v>2.0663273887385882E-4</v>
      </c>
    </row>
    <row r="106" spans="1:6" x14ac:dyDescent="0.3">
      <c r="A106" s="16">
        <f t="shared" si="5"/>
        <v>1355.8513274336262</v>
      </c>
      <c r="B106">
        <v>244</v>
      </c>
      <c r="C106">
        <f t="shared" si="4"/>
        <v>2.9100114306102981E-4</v>
      </c>
      <c r="D106" s="16">
        <f t="shared" si="7"/>
        <v>1737.1428571428571</v>
      </c>
      <c r="E106">
        <v>7</v>
      </c>
      <c r="F106">
        <f t="shared" si="6"/>
        <v>2.023954082236462E-4</v>
      </c>
    </row>
    <row r="107" spans="1:6" x14ac:dyDescent="0.3">
      <c r="A107" s="16">
        <f t="shared" si="5"/>
        <v>1368.7345132743342</v>
      </c>
      <c r="B107">
        <v>146</v>
      </c>
      <c r="C107">
        <f t="shared" si="4"/>
        <v>2.8980842815438143E-4</v>
      </c>
      <c r="D107" s="16">
        <f t="shared" si="7"/>
        <v>1753.8461538461538</v>
      </c>
      <c r="E107">
        <v>803</v>
      </c>
      <c r="F107">
        <f t="shared" si="6"/>
        <v>1.9818496257241808E-4</v>
      </c>
    </row>
    <row r="108" spans="1:6" x14ac:dyDescent="0.3">
      <c r="A108" s="16">
        <f t="shared" si="5"/>
        <v>1381.6176991150421</v>
      </c>
      <c r="B108">
        <v>1267</v>
      </c>
      <c r="C108">
        <f t="shared" si="4"/>
        <v>2.8859072618180824E-4</v>
      </c>
      <c r="D108" s="16">
        <f t="shared" si="7"/>
        <v>1770.5494505494505</v>
      </c>
      <c r="E108">
        <v>16</v>
      </c>
      <c r="F108">
        <f t="shared" si="6"/>
        <v>1.9400336509493906E-4</v>
      </c>
    </row>
    <row r="109" spans="1:6" x14ac:dyDescent="0.3">
      <c r="A109" s="16">
        <f t="shared" si="5"/>
        <v>1394.5008849557501</v>
      </c>
      <c r="B109">
        <v>1561</v>
      </c>
      <c r="C109">
        <f t="shared" si="4"/>
        <v>2.8734839369576949E-4</v>
      </c>
      <c r="D109" s="16">
        <f t="shared" si="7"/>
        <v>1787.2527472527472</v>
      </c>
      <c r="E109">
        <v>31</v>
      </c>
      <c r="F109">
        <f t="shared" si="6"/>
        <v>1.8985251191729201E-4</v>
      </c>
    </row>
    <row r="110" spans="1:6" x14ac:dyDescent="0.3">
      <c r="A110" s="16">
        <f t="shared" si="5"/>
        <v>1407.384070796458</v>
      </c>
      <c r="B110">
        <v>48</v>
      </c>
      <c r="C110">
        <f t="shared" si="4"/>
        <v>2.8608179336453692E-4</v>
      </c>
      <c r="D110" s="16">
        <f t="shared" si="7"/>
        <v>1803.9560439560439</v>
      </c>
      <c r="E110">
        <v>108</v>
      </c>
      <c r="F110">
        <f t="shared" si="6"/>
        <v>1.8573423126009642E-4</v>
      </c>
    </row>
    <row r="111" spans="1:6" x14ac:dyDescent="0.3">
      <c r="A111" s="16">
        <f t="shared" si="5"/>
        <v>1420.2672566371659</v>
      </c>
      <c r="B111">
        <v>2739</v>
      </c>
      <c r="C111">
        <f t="shared" si="4"/>
        <v>2.8479129379603395E-4</v>
      </c>
      <c r="D111" s="16">
        <f t="shared" si="7"/>
        <v>1820.6593406593406</v>
      </c>
      <c r="E111">
        <v>30</v>
      </c>
      <c r="F111">
        <f t="shared" si="6"/>
        <v>1.816502827015968E-4</v>
      </c>
    </row>
    <row r="112" spans="1:6" x14ac:dyDescent="0.3">
      <c r="A112" s="16">
        <f t="shared" si="5"/>
        <v>1433.1504424778739</v>
      </c>
      <c r="B112">
        <v>3537</v>
      </c>
      <c r="C112">
        <f t="shared" si="4"/>
        <v>2.8347726935937505E-4</v>
      </c>
      <c r="D112" s="16">
        <f t="shared" si="7"/>
        <v>1837.3626373626373</v>
      </c>
      <c r="E112">
        <v>17</v>
      </c>
      <c r="F112">
        <f t="shared" si="6"/>
        <v>1.7760235655937546E-4</v>
      </c>
    </row>
    <row r="113" spans="1:6" x14ac:dyDescent="0.3">
      <c r="A113" s="16">
        <f t="shared" si="5"/>
        <v>1446.0336283185818</v>
      </c>
      <c r="B113">
        <v>2107</v>
      </c>
      <c r="C113">
        <f t="shared" si="4"/>
        <v>2.821401000042255E-4</v>
      </c>
      <c r="D113" s="16">
        <f t="shared" si="7"/>
        <v>1854.065934065934</v>
      </c>
      <c r="E113">
        <v>80</v>
      </c>
      <c r="F113">
        <f t="shared" si="6"/>
        <v>1.7359207338923311E-4</v>
      </c>
    </row>
    <row r="114" spans="1:6" x14ac:dyDescent="0.3">
      <c r="A114" s="16">
        <f t="shared" si="5"/>
        <v>1458.9168141592897</v>
      </c>
      <c r="B114">
        <v>3318</v>
      </c>
      <c r="C114">
        <f t="shared" si="4"/>
        <v>2.8078017107810432E-4</v>
      </c>
      <c r="D114" s="16">
        <f t="shared" si="7"/>
        <v>1870.7692307692307</v>
      </c>
      <c r="E114">
        <v>2468</v>
      </c>
      <c r="F114">
        <f t="shared" si="6"/>
        <v>1.6962098359955577E-4</v>
      </c>
    </row>
    <row r="115" spans="1:6" x14ac:dyDescent="0.3">
      <c r="A115" s="16">
        <f t="shared" si="5"/>
        <v>1471.7999999999977</v>
      </c>
      <c r="B115">
        <v>340</v>
      </c>
      <c r="C115">
        <f t="shared" si="4"/>
        <v>2.7939787314175206E-4</v>
      </c>
      <c r="D115" s="16">
        <f t="shared" si="7"/>
        <v>1887.4725274725274</v>
      </c>
      <c r="E115">
        <v>26</v>
      </c>
      <c r="F115">
        <f t="shared" si="6"/>
        <v>1.6569056717929205E-4</v>
      </c>
    </row>
    <row r="116" spans="1:6" x14ac:dyDescent="0.3">
      <c r="A116" s="16">
        <f t="shared" si="5"/>
        <v>1484.6831858407056</v>
      </c>
      <c r="B116">
        <v>1442</v>
      </c>
      <c r="C116">
        <f t="shared" si="4"/>
        <v>2.7799360178268746E-4</v>
      </c>
      <c r="D116" s="16">
        <f t="shared" si="7"/>
        <v>1904.1758241758241</v>
      </c>
      <c r="E116">
        <v>73</v>
      </c>
      <c r="F116">
        <f t="shared" si="6"/>
        <v>1.6180223353746002E-4</v>
      </c>
    </row>
    <row r="117" spans="1:6" x14ac:dyDescent="0.3">
      <c r="A117" s="16">
        <f t="shared" si="5"/>
        <v>1497.5663716814136</v>
      </c>
      <c r="B117">
        <v>126</v>
      </c>
      <c r="C117">
        <f t="shared" si="4"/>
        <v>2.7656775742707735E-4</v>
      </c>
      <c r="D117" s="16">
        <f t="shared" si="7"/>
        <v>1920.8791208791208</v>
      </c>
      <c r="E117">
        <v>128</v>
      </c>
      <c r="F117">
        <f t="shared" si="6"/>
        <v>1.579573214519248E-4</v>
      </c>
    </row>
    <row r="118" spans="1:6" x14ac:dyDescent="0.3">
      <c r="A118" s="16">
        <f t="shared" si="5"/>
        <v>1510.4495575221215</v>
      </c>
      <c r="B118">
        <v>524</v>
      </c>
      <c r="C118">
        <f t="shared" si="4"/>
        <v>2.7512074515004411E-4</v>
      </c>
      <c r="D118" s="16">
        <f t="shared" si="7"/>
        <v>1937.5824175824175</v>
      </c>
      <c r="E118">
        <v>33</v>
      </c>
      <c r="F118">
        <f t="shared" si="6"/>
        <v>1.541570991250033E-4</v>
      </c>
    </row>
    <row r="119" spans="1:6" x14ac:dyDescent="0.3">
      <c r="A119" s="16">
        <f t="shared" si="5"/>
        <v>1523.3327433628294</v>
      </c>
      <c r="B119">
        <v>1989</v>
      </c>
      <c r="C119">
        <f t="shared" si="4"/>
        <v>2.7365297448453678E-4</v>
      </c>
      <c r="D119" s="16">
        <f t="shared" si="7"/>
        <v>1954.2857142857142</v>
      </c>
      <c r="E119">
        <v>1072</v>
      </c>
      <c r="F119">
        <f t="shared" si="6"/>
        <v>1.5040276434329333E-4</v>
      </c>
    </row>
    <row r="120" spans="1:6" x14ac:dyDescent="0.3">
      <c r="A120" s="16">
        <f t="shared" si="5"/>
        <v>1536.2159292035374</v>
      </c>
      <c r="B120">
        <v>157</v>
      </c>
      <c r="C120">
        <f t="shared" si="4"/>
        <v>2.7216485922889054E-4</v>
      </c>
      <c r="D120" s="16">
        <f t="shared" si="7"/>
        <v>1970.9890109890109</v>
      </c>
      <c r="E120">
        <v>393</v>
      </c>
      <c r="F120">
        <f t="shared" si="6"/>
        <v>1.4669544473896057E-4</v>
      </c>
    </row>
    <row r="121" spans="1:6" x14ac:dyDescent="0.3">
      <c r="A121" s="16">
        <f t="shared" si="5"/>
        <v>1549.0991150442453</v>
      </c>
      <c r="B121">
        <v>4498</v>
      </c>
      <c r="C121">
        <f t="shared" si="4"/>
        <v>2.706568172532021E-4</v>
      </c>
      <c r="D121" s="16">
        <f t="shared" si="7"/>
        <v>1987.6923076923076</v>
      </c>
      <c r="E121">
        <v>1257</v>
      </c>
      <c r="F121">
        <f t="shared" si="6"/>
        <v>1.4303619814957797E-4</v>
      </c>
    </row>
    <row r="122" spans="1:6" x14ac:dyDescent="0.3">
      <c r="A122" s="16">
        <f t="shared" si="5"/>
        <v>1561.9823008849532</v>
      </c>
      <c r="B122">
        <v>80</v>
      </c>
      <c r="C122">
        <f t="shared" si="4"/>
        <v>2.691292703046457E-4</v>
      </c>
      <c r="D122" s="16">
        <f t="shared" si="7"/>
        <v>2004.3956043956043</v>
      </c>
      <c r="E122">
        <v>328</v>
      </c>
      <c r="F122">
        <f t="shared" si="6"/>
        <v>1.3942601307346763E-4</v>
      </c>
    </row>
    <row r="123" spans="1:6" x14ac:dyDescent="0.3">
      <c r="A123" s="16">
        <f t="shared" si="5"/>
        <v>1574.8654867256612</v>
      </c>
      <c r="B123">
        <v>43</v>
      </c>
      <c r="C123">
        <f t="shared" si="4"/>
        <v>2.6758264381185706E-4</v>
      </c>
      <c r="D123" s="16">
        <f t="shared" si="7"/>
        <v>2021.098901098901</v>
      </c>
      <c r="E123">
        <v>147</v>
      </c>
      <c r="F123">
        <f t="shared" si="6"/>
        <v>1.3586580921737991E-4</v>
      </c>
    </row>
    <row r="124" spans="1:6" x14ac:dyDescent="0.3">
      <c r="A124" s="16">
        <f t="shared" si="5"/>
        <v>1587.7486725663691</v>
      </c>
      <c r="B124">
        <v>2053</v>
      </c>
      <c r="C124">
        <f t="shared" si="4"/>
        <v>2.6601736668851122E-4</v>
      </c>
      <c r="D124" s="16">
        <f t="shared" si="7"/>
        <v>2037.8021978021977</v>
      </c>
      <c r="E124">
        <v>830</v>
      </c>
      <c r="F124">
        <f t="shared" si="6"/>
        <v>1.323564381332206E-4</v>
      </c>
    </row>
    <row r="125" spans="1:6" x14ac:dyDescent="0.3">
      <c r="A125" s="16">
        <f t="shared" si="5"/>
        <v>1600.6318584070771</v>
      </c>
      <c r="B125">
        <v>168</v>
      </c>
      <c r="C125">
        <f t="shared" si="4"/>
        <v>2.6443387113622068E-4</v>
      </c>
      <c r="D125" s="16">
        <f t="shared" si="7"/>
        <v>2054.5054945054944</v>
      </c>
      <c r="E125">
        <v>331</v>
      </c>
      <c r="F125">
        <f t="shared" si="6"/>
        <v>1.2889868394044002E-4</v>
      </c>
    </row>
    <row r="126" spans="1:6" x14ac:dyDescent="0.3">
      <c r="A126" s="16">
        <f t="shared" si="5"/>
        <v>1613.515044247785</v>
      </c>
      <c r="B126">
        <v>4289</v>
      </c>
      <c r="C126">
        <f t="shared" si="4"/>
        <v>2.6283259244687916E-4</v>
      </c>
      <c r="D126" s="16">
        <f t="shared" si="7"/>
        <v>2071.2087912087914</v>
      </c>
      <c r="E126">
        <v>25</v>
      </c>
      <c r="F126">
        <f t="shared" si="6"/>
        <v>1.2549326413060016E-4</v>
      </c>
    </row>
    <row r="127" spans="1:6" x14ac:dyDescent="0.3">
      <c r="A127" s="16">
        <f t="shared" si="5"/>
        <v>1626.3982300884929</v>
      </c>
      <c r="B127">
        <v>165</v>
      </c>
      <c r="C127">
        <f t="shared" si="4"/>
        <v>2.61213968804578E-4</v>
      </c>
      <c r="D127" s="16">
        <f t="shared" si="7"/>
        <v>2087.9120879120883</v>
      </c>
      <c r="E127">
        <v>3483</v>
      </c>
      <c r="F127">
        <f t="shared" si="6"/>
        <v>1.2214083045055803E-4</v>
      </c>
    </row>
    <row r="128" spans="1:6" x14ac:dyDescent="0.3">
      <c r="A128" s="16">
        <f t="shared" si="5"/>
        <v>1639.2814159292009</v>
      </c>
      <c r="B128">
        <v>1815</v>
      </c>
      <c r="C128">
        <f t="shared" si="4"/>
        <v>2.5957844108721835E-4</v>
      </c>
      <c r="D128" s="16">
        <f t="shared" si="7"/>
        <v>2104.6153846153852</v>
      </c>
      <c r="E128">
        <v>923</v>
      </c>
      <c r="F128">
        <f t="shared" si="6"/>
        <v>1.1884196986062567E-4</v>
      </c>
    </row>
    <row r="129" spans="1:6" x14ac:dyDescent="0.3">
      <c r="A129" s="16">
        <f t="shared" si="5"/>
        <v>1652.1646017699088</v>
      </c>
      <c r="B129">
        <v>397</v>
      </c>
      <c r="C129">
        <f t="shared" si="4"/>
        <v>2.5792645266794583E-4</v>
      </c>
      <c r="D129" s="16">
        <f t="shared" si="7"/>
        <v>2121.3186813186821</v>
      </c>
      <c r="E129">
        <v>1</v>
      </c>
      <c r="F129">
        <f t="shared" si="6"/>
        <v>1.155972055640124E-4</v>
      </c>
    </row>
    <row r="130" spans="1:6" x14ac:dyDescent="0.3">
      <c r="A130" s="16">
        <f t="shared" si="5"/>
        <v>1665.0477876106168</v>
      </c>
      <c r="B130">
        <v>1539</v>
      </c>
      <c r="C130">
        <f t="shared" ref="C130:C193" si="8">_xlfn.NORM.DIST(A130,$I$3,$I$8,FALSE)</f>
        <v>2.5625844921653093E-4</v>
      </c>
      <c r="D130" s="16">
        <f t="shared" si="7"/>
        <v>2138.0219780219791</v>
      </c>
      <c r="E130">
        <v>33</v>
      </c>
      <c r="F130">
        <f t="shared" si="6"/>
        <v>1.1240699810379984E-4</v>
      </c>
    </row>
    <row r="131" spans="1:6" x14ac:dyDescent="0.3">
      <c r="A131" s="16">
        <f t="shared" ref="A131:A194" si="9">A130+(($I$6-$I$5)/$I$9)</f>
        <v>1677.9309734513247</v>
      </c>
      <c r="B131">
        <v>138</v>
      </c>
      <c r="C131">
        <f t="shared" si="8"/>
        <v>2.545748785008171E-4</v>
      </c>
      <c r="D131" s="16">
        <f t="shared" si="7"/>
        <v>2154.725274725276</v>
      </c>
      <c r="E131">
        <v>40</v>
      </c>
      <c r="F131">
        <f t="shared" ref="F131:F194" si="10">_xlfn.NORM.DIST(D131,$J$3,$J$8,FALSE)</f>
        <v>1.0927174652366078E-4</v>
      </c>
    </row>
    <row r="132" spans="1:6" x14ac:dyDescent="0.3">
      <c r="A132" s="16">
        <f t="shared" si="9"/>
        <v>1690.8141592920326</v>
      </c>
      <c r="B132">
        <v>3594</v>
      </c>
      <c r="C132">
        <f t="shared" si="8"/>
        <v>2.5287619018836204E-4</v>
      </c>
      <c r="D132" s="16">
        <f t="shared" ref="D132:D195" si="11">D131+(($J$6-$J$5)/$J$9)</f>
        <v>2171.4285714285729</v>
      </c>
      <c r="E132">
        <v>23</v>
      </c>
      <c r="F132">
        <f t="shared" si="10"/>
        <v>1.0619178958850387E-4</v>
      </c>
    </row>
    <row r="133" spans="1:6" x14ac:dyDescent="0.3">
      <c r="A133" s="16">
        <f t="shared" si="9"/>
        <v>1703.6973451327406</v>
      </c>
      <c r="B133">
        <v>5880</v>
      </c>
      <c r="C133">
        <f t="shared" si="8"/>
        <v>2.5116283564839047E-4</v>
      </c>
      <c r="D133" s="16">
        <f t="shared" si="11"/>
        <v>2188.1318681318699</v>
      </c>
      <c r="E133">
        <v>75</v>
      </c>
      <c r="F133">
        <f t="shared" si="10"/>
        <v>1.031674070612039E-4</v>
      </c>
    </row>
    <row r="134" spans="1:6" x14ac:dyDescent="0.3">
      <c r="A134" s="16">
        <f t="shared" si="9"/>
        <v>1716.5805309734485</v>
      </c>
      <c r="B134">
        <v>112</v>
      </c>
      <c r="C134">
        <f t="shared" si="8"/>
        <v>2.4943526775418124E-4</v>
      </c>
      <c r="D134" s="16">
        <f t="shared" si="11"/>
        <v>2204.8351648351668</v>
      </c>
      <c r="E134">
        <v>2176</v>
      </c>
      <c r="F134">
        <f t="shared" si="10"/>
        <v>1.0019882103156823E-4</v>
      </c>
    </row>
    <row r="135" spans="1:6" x14ac:dyDescent="0.3">
      <c r="A135" s="16">
        <f t="shared" si="9"/>
        <v>1729.4637168141564</v>
      </c>
      <c r="B135">
        <v>943</v>
      </c>
      <c r="C135">
        <f t="shared" si="8"/>
        <v>2.4769394068600701E-4</v>
      </c>
      <c r="D135" s="16">
        <f t="shared" si="11"/>
        <v>2221.5384615384637</v>
      </c>
      <c r="E135">
        <v>441</v>
      </c>
      <c r="F135">
        <f t="shared" si="10"/>
        <v>9.7286197293687914E-5</v>
      </c>
    </row>
    <row r="136" spans="1:6" x14ac:dyDescent="0.3">
      <c r="A136" s="16">
        <f t="shared" si="9"/>
        <v>1742.3469026548644</v>
      </c>
      <c r="B136">
        <v>2468</v>
      </c>
      <c r="C136">
        <f t="shared" si="8"/>
        <v>2.4593930973474526E-4</v>
      </c>
      <c r="D136" s="16">
        <f t="shared" si="11"/>
        <v>2238.2417582417606</v>
      </c>
      <c r="E136">
        <v>25</v>
      </c>
      <c r="F136">
        <f t="shared" si="10"/>
        <v>9.4429646767830861E-5</v>
      </c>
    </row>
    <row r="137" spans="1:6" x14ac:dyDescent="0.3">
      <c r="A137" s="16">
        <f t="shared" si="9"/>
        <v>1755.2300884955723</v>
      </c>
      <c r="B137">
        <v>2551</v>
      </c>
      <c r="C137">
        <f t="shared" si="8"/>
        <v>2.4417183110627717E-4</v>
      </c>
      <c r="D137" s="16">
        <f t="shared" si="11"/>
        <v>2254.9450549450576</v>
      </c>
      <c r="E137">
        <v>127</v>
      </c>
      <c r="F137">
        <f t="shared" si="10"/>
        <v>9.1629226963049916E-5</v>
      </c>
    </row>
    <row r="138" spans="1:6" x14ac:dyDescent="0.3">
      <c r="A138" s="16">
        <f t="shared" si="9"/>
        <v>1768.1132743362803</v>
      </c>
      <c r="B138">
        <v>101</v>
      </c>
      <c r="C138">
        <f t="shared" si="8"/>
        <v>2.4239196172679041E-4</v>
      </c>
      <c r="D138" s="16">
        <f t="shared" si="11"/>
        <v>2271.6483516483545</v>
      </c>
      <c r="E138">
        <v>355</v>
      </c>
      <c r="F138">
        <f t="shared" si="10"/>
        <v>8.8884943476706671E-5</v>
      </c>
    </row>
    <row r="139" spans="1:6" x14ac:dyDescent="0.3">
      <c r="A139" s="16">
        <f t="shared" si="9"/>
        <v>1780.9964601769882</v>
      </c>
      <c r="B139">
        <v>92</v>
      </c>
      <c r="C139">
        <f t="shared" si="8"/>
        <v>2.4060015904909916E-4</v>
      </c>
      <c r="D139" s="16">
        <f t="shared" si="11"/>
        <v>2288.3516483516514</v>
      </c>
      <c r="E139">
        <v>44</v>
      </c>
      <c r="F139">
        <f t="shared" si="10"/>
        <v>8.6196751527143535E-5</v>
      </c>
    </row>
    <row r="140" spans="1:6" x14ac:dyDescent="0.3">
      <c r="A140" s="16">
        <f t="shared" si="9"/>
        <v>1793.8796460176961</v>
      </c>
      <c r="B140">
        <v>62</v>
      </c>
      <c r="C140">
        <f t="shared" si="8"/>
        <v>2.3879688086009507E-4</v>
      </c>
      <c r="D140" s="16">
        <f t="shared" si="11"/>
        <v>2305.0549450549483</v>
      </c>
      <c r="E140">
        <v>67</v>
      </c>
      <c r="F140">
        <f t="shared" si="10"/>
        <v>8.3564557515780017E-5</v>
      </c>
    </row>
    <row r="141" spans="1:6" x14ac:dyDescent="0.3">
      <c r="A141" s="16">
        <f t="shared" si="9"/>
        <v>1806.7628318584041</v>
      </c>
      <c r="B141">
        <v>149</v>
      </c>
      <c r="C141">
        <f t="shared" si="8"/>
        <v>2.3698258508943854E-4</v>
      </c>
      <c r="D141" s="16">
        <f t="shared" si="11"/>
        <v>2321.7582417582453</v>
      </c>
      <c r="E141">
        <v>1068</v>
      </c>
      <c r="F141">
        <f t="shared" si="10"/>
        <v>8.0988220614958069E-5</v>
      </c>
    </row>
    <row r="142" spans="1:6" x14ac:dyDescent="0.3">
      <c r="A142" s="16">
        <f t="shared" si="9"/>
        <v>1819.646017699112</v>
      </c>
      <c r="B142">
        <v>329</v>
      </c>
      <c r="C142">
        <f t="shared" si="8"/>
        <v>2.3515772961960098E-4</v>
      </c>
      <c r="D142" s="16">
        <f t="shared" si="11"/>
        <v>2338.4615384615422</v>
      </c>
      <c r="E142">
        <v>424</v>
      </c>
      <c r="F142">
        <f t="shared" si="10"/>
        <v>7.8467554377918035E-5</v>
      </c>
    </row>
    <row r="143" spans="1:6" x14ac:dyDescent="0.3">
      <c r="A143" s="16">
        <f t="shared" si="9"/>
        <v>1832.5292035398199</v>
      </c>
      <c r="B143">
        <v>97</v>
      </c>
      <c r="C143">
        <f t="shared" si="8"/>
        <v>2.3332277209736461E-4</v>
      </c>
      <c r="D143" s="16">
        <f t="shared" si="11"/>
        <v>2355.1648351648391</v>
      </c>
      <c r="E143">
        <v>151</v>
      </c>
      <c r="F143">
        <f t="shared" si="10"/>
        <v>7.6002328367351669E-5</v>
      </c>
    </row>
    <row r="144" spans="1:6" x14ac:dyDescent="0.3">
      <c r="A144" s="16">
        <f t="shared" si="9"/>
        <v>1845.4123893805279</v>
      </c>
      <c r="B144">
        <v>1784</v>
      </c>
      <c r="C144">
        <f t="shared" si="8"/>
        <v>2.3147816974688552E-4</v>
      </c>
      <c r="D144" s="16">
        <f t="shared" si="11"/>
        <v>2371.8681318681361</v>
      </c>
      <c r="E144">
        <v>1608</v>
      </c>
      <c r="F144">
        <f t="shared" si="10"/>
        <v>7.3592269799047452E-5</v>
      </c>
    </row>
    <row r="145" spans="1:6" x14ac:dyDescent="0.3">
      <c r="A145" s="16">
        <f t="shared" si="9"/>
        <v>1858.2955752212358</v>
      </c>
      <c r="B145">
        <v>1684</v>
      </c>
      <c r="C145">
        <f t="shared" si="8"/>
        <v>2.2962437918442338E-4</v>
      </c>
      <c r="D145" s="16">
        <f t="shared" si="11"/>
        <v>2388.571428571433</v>
      </c>
      <c r="E145">
        <v>941</v>
      </c>
      <c r="F145">
        <f t="shared" si="10"/>
        <v>7.1237065197220882E-5</v>
      </c>
    </row>
    <row r="146" spans="1:6" x14ac:dyDescent="0.3">
      <c r="A146" s="16">
        <f t="shared" si="9"/>
        <v>1871.1787610619438</v>
      </c>
      <c r="B146">
        <v>250</v>
      </c>
      <c r="C146">
        <f t="shared" si="8"/>
        <v>2.2776185623484045E-4</v>
      </c>
      <c r="D146" s="16">
        <f t="shared" si="11"/>
        <v>2405.2747252747299</v>
      </c>
      <c r="E146">
        <v>1</v>
      </c>
      <c r="F146">
        <f t="shared" si="10"/>
        <v>6.8936362058204115E-5</v>
      </c>
    </row>
    <row r="147" spans="1:6" x14ac:dyDescent="0.3">
      <c r="A147" s="16">
        <f t="shared" si="9"/>
        <v>1884.0619469026517</v>
      </c>
      <c r="B147">
        <v>238</v>
      </c>
      <c r="C147">
        <f t="shared" si="8"/>
        <v>2.2589105574996742E-4</v>
      </c>
      <c r="D147" s="16">
        <f t="shared" si="11"/>
        <v>2421.9780219780268</v>
      </c>
      <c r="E147">
        <v>40</v>
      </c>
      <c r="F147">
        <f t="shared" si="10"/>
        <v>6.6689770519257513E-5</v>
      </c>
    </row>
    <row r="148" spans="1:6" x14ac:dyDescent="0.3">
      <c r="A148" s="16">
        <f t="shared" si="9"/>
        <v>1896.9451327433596</v>
      </c>
      <c r="B148">
        <v>53</v>
      </c>
      <c r="C148">
        <f t="shared" si="8"/>
        <v>2.2401243142893595E-4</v>
      </c>
      <c r="D148" s="16">
        <f t="shared" si="11"/>
        <v>2438.6813186813238</v>
      </c>
      <c r="E148">
        <v>3015</v>
      </c>
      <c r="F148">
        <f t="shared" si="10"/>
        <v>6.4496865029356942E-5</v>
      </c>
    </row>
    <row r="149" spans="1:6" x14ac:dyDescent="0.3">
      <c r="A149" s="16">
        <f t="shared" si="9"/>
        <v>1909.8283185840676</v>
      </c>
      <c r="B149">
        <v>214</v>
      </c>
      <c r="C149">
        <f t="shared" si="8"/>
        <v>2.2212643564057069E-4</v>
      </c>
      <c r="D149" s="16">
        <f t="shared" si="11"/>
        <v>2455.3846153846207</v>
      </c>
      <c r="E149">
        <v>435</v>
      </c>
      <c r="F149">
        <f t="shared" si="10"/>
        <v>6.2357186018908799E-5</v>
      </c>
    </row>
    <row r="150" spans="1:6" x14ac:dyDescent="0.3">
      <c r="A150" s="16">
        <f t="shared" si="9"/>
        <v>1922.7115044247755</v>
      </c>
      <c r="B150">
        <v>222</v>
      </c>
      <c r="C150">
        <f t="shared" si="8"/>
        <v>2.2023351924793579E-4</v>
      </c>
      <c r="D150" s="16">
        <f t="shared" si="11"/>
        <v>2472.0879120879176</v>
      </c>
      <c r="E150">
        <v>714</v>
      </c>
      <c r="F150">
        <f t="shared" si="10"/>
        <v>6.0270241565445622E-5</v>
      </c>
    </row>
    <row r="151" spans="1:6" x14ac:dyDescent="0.3">
      <c r="A151" s="16">
        <f t="shared" si="9"/>
        <v>1935.5946902654835</v>
      </c>
      <c r="B151">
        <v>1884</v>
      </c>
      <c r="C151">
        <f t="shared" si="8"/>
        <v>2.1833413143512457E-4</v>
      </c>
      <c r="D151" s="16">
        <f t="shared" si="11"/>
        <v>2488.7912087912146</v>
      </c>
      <c r="E151">
        <v>5497</v>
      </c>
      <c r="F151">
        <f t="shared" si="10"/>
        <v>5.8235509052458749E-5</v>
      </c>
    </row>
    <row r="152" spans="1:6" x14ac:dyDescent="0.3">
      <c r="A152" s="16">
        <f t="shared" si="9"/>
        <v>1948.4778761061914</v>
      </c>
      <c r="B152">
        <v>218</v>
      </c>
      <c r="C152">
        <f t="shared" si="8"/>
        <v>2.1642871953638258E-4</v>
      </c>
      <c r="D152" s="16">
        <f t="shared" si="11"/>
        <v>2505.4945054945115</v>
      </c>
      <c r="E152">
        <v>418</v>
      </c>
      <c r="F152">
        <f t="shared" si="10"/>
        <v>5.6252436818635092E-5</v>
      </c>
    </row>
    <row r="153" spans="1:6" x14ac:dyDescent="0.3">
      <c r="A153" s="16">
        <f t="shared" si="9"/>
        <v>1961.3610619468993</v>
      </c>
      <c r="B153">
        <v>6465</v>
      </c>
      <c r="C153">
        <f t="shared" si="8"/>
        <v>2.1451772886764788E-4</v>
      </c>
      <c r="D153" s="16">
        <f t="shared" si="11"/>
        <v>2522.1978021978084</v>
      </c>
      <c r="E153">
        <v>1439</v>
      </c>
      <c r="F153">
        <f t="shared" si="10"/>
        <v>5.432044579487364E-5</v>
      </c>
    </row>
    <row r="154" spans="1:6" x14ac:dyDescent="0.3">
      <c r="A154" s="16">
        <f t="shared" si="9"/>
        <v>1974.2442477876073</v>
      </c>
      <c r="B154">
        <v>59</v>
      </c>
      <c r="C154">
        <f t="shared" si="8"/>
        <v>2.1260160256059339E-4</v>
      </c>
      <c r="D154" s="16">
        <f t="shared" si="11"/>
        <v>2538.9010989011053</v>
      </c>
      <c r="E154">
        <v>15</v>
      </c>
      <c r="F154">
        <f t="shared" si="10"/>
        <v>5.2438931126572609E-5</v>
      </c>
    </row>
    <row r="155" spans="1:6" x14ac:dyDescent="0.3">
      <c r="A155" s="16">
        <f t="shared" si="9"/>
        <v>1987.1274336283152</v>
      </c>
      <c r="B155">
        <v>88</v>
      </c>
      <c r="C155">
        <f t="shared" si="8"/>
        <v>2.10680781399251E-4</v>
      </c>
      <c r="D155" s="16">
        <f t="shared" si="11"/>
        <v>2555.6043956044023</v>
      </c>
      <c r="E155">
        <v>1999</v>
      </c>
      <c r="F155">
        <f t="shared" si="10"/>
        <v>5.0607263778792928E-5</v>
      </c>
    </row>
    <row r="156" spans="1:6" x14ac:dyDescent="0.3">
      <c r="A156" s="16">
        <f t="shared" si="9"/>
        <v>2000.0106194690231</v>
      </c>
      <c r="B156">
        <v>1697</v>
      </c>
      <c r="C156">
        <f t="shared" si="8"/>
        <v>2.0875570365929682E-4</v>
      </c>
      <c r="D156" s="16">
        <f t="shared" si="11"/>
        <v>2572.3076923076992</v>
      </c>
      <c r="E156">
        <v>118</v>
      </c>
      <c r="F156">
        <f t="shared" si="10"/>
        <v>4.8824792122022345E-5</v>
      </c>
    </row>
    <row r="157" spans="1:6" x14ac:dyDescent="0.3">
      <c r="A157" s="16">
        <f t="shared" si="9"/>
        <v>2012.8938053097311</v>
      </c>
      <c r="B157">
        <v>92</v>
      </c>
      <c r="C157">
        <f t="shared" si="8"/>
        <v>2.0682680495007162E-4</v>
      </c>
      <c r="D157" s="16">
        <f t="shared" si="11"/>
        <v>2589.0109890109961</v>
      </c>
      <c r="E157">
        <v>162</v>
      </c>
      <c r="F157">
        <f t="shared" si="10"/>
        <v>4.709084349638164E-5</v>
      </c>
    </row>
    <row r="158" spans="1:6" x14ac:dyDescent="0.3">
      <c r="A158" s="16">
        <f t="shared" si="9"/>
        <v>2025.776991150439</v>
      </c>
      <c r="B158">
        <v>186</v>
      </c>
      <c r="C158">
        <f t="shared" si="8"/>
        <v>2.0489451805941094E-4</v>
      </c>
      <c r="D158" s="16">
        <f t="shared" si="11"/>
        <v>2605.7142857142931</v>
      </c>
      <c r="E158">
        <v>83</v>
      </c>
      <c r="F158">
        <f t="shared" si="10"/>
        <v>4.5404725752236243E-5</v>
      </c>
    </row>
    <row r="159" spans="1:6" x14ac:dyDescent="0.3">
      <c r="A159" s="16">
        <f t="shared" si="9"/>
        <v>2038.660176991147</v>
      </c>
      <c r="B159">
        <v>138</v>
      </c>
      <c r="C159">
        <f t="shared" si="8"/>
        <v>2.0295927280135424E-4</v>
      </c>
      <c r="D159" s="16">
        <f t="shared" si="11"/>
        <v>2622.41758241759</v>
      </c>
      <c r="E159">
        <v>747</v>
      </c>
      <c r="F159">
        <f t="shared" si="10"/>
        <v>4.3765728765295945E-5</v>
      </c>
    </row>
    <row r="160" spans="1:6" x14ac:dyDescent="0.3">
      <c r="A160" s="16">
        <f t="shared" si="9"/>
        <v>2051.5433628318551</v>
      </c>
      <c r="B160">
        <v>261</v>
      </c>
      <c r="C160">
        <f t="shared" si="8"/>
        <v>2.0102149586680065E-4</v>
      </c>
      <c r="D160" s="16">
        <f t="shared" si="11"/>
        <v>2639.1208791208869</v>
      </c>
      <c r="E160">
        <v>84</v>
      </c>
      <c r="F160">
        <f t="shared" si="10"/>
        <v>4.2173125924405788E-5</v>
      </c>
    </row>
    <row r="161" spans="1:6" x14ac:dyDescent="0.3">
      <c r="A161" s="16">
        <f t="shared" si="9"/>
        <v>2064.4265486725631</v>
      </c>
      <c r="B161">
        <v>107</v>
      </c>
      <c r="C161">
        <f t="shared" si="8"/>
        <v>1.9908161067717686E-4</v>
      </c>
      <c r="D161" s="16">
        <f t="shared" si="11"/>
        <v>2655.8241758241838</v>
      </c>
      <c r="E161">
        <v>91</v>
      </c>
      <c r="F161">
        <f t="shared" si="10"/>
        <v>4.0626175590354391E-5</v>
      </c>
    </row>
    <row r="162" spans="1:6" x14ac:dyDescent="0.3">
      <c r="A162" s="16">
        <f t="shared" si="9"/>
        <v>2077.309734513271</v>
      </c>
      <c r="B162">
        <v>199</v>
      </c>
      <c r="C162">
        <f t="shared" si="8"/>
        <v>1.9714003724117786E-4</v>
      </c>
      <c r="D162" s="16">
        <f t="shared" si="11"/>
        <v>2672.5274725274808</v>
      </c>
      <c r="E162">
        <v>792</v>
      </c>
      <c r="F162">
        <f t="shared" si="10"/>
        <v>3.9124122524143162E-5</v>
      </c>
    </row>
    <row r="163" spans="1:6" x14ac:dyDescent="0.3">
      <c r="A163" s="16">
        <f t="shared" si="9"/>
        <v>2090.1929203539789</v>
      </c>
      <c r="B163">
        <v>5512</v>
      </c>
      <c r="C163">
        <f t="shared" si="8"/>
        <v>1.9519719201464093E-4</v>
      </c>
      <c r="D163" s="16">
        <f t="shared" si="11"/>
        <v>2689.2307692307777</v>
      </c>
      <c r="E163">
        <v>32</v>
      </c>
      <c r="F163">
        <f t="shared" si="10"/>
        <v>3.7666199283282383E-5</v>
      </c>
    </row>
    <row r="164" spans="1:6" x14ac:dyDescent="0.3">
      <c r="A164" s="16">
        <f t="shared" si="9"/>
        <v>2103.0761061946869</v>
      </c>
      <c r="B164">
        <v>86</v>
      </c>
      <c r="C164">
        <f t="shared" si="8"/>
        <v>1.9325348776360896E-4</v>
      </c>
      <c r="D164" s="16">
        <f t="shared" si="11"/>
        <v>2705.9340659340746</v>
      </c>
      <c r="E164">
        <v>186</v>
      </c>
      <c r="F164">
        <f t="shared" si="10"/>
        <v>3.625162758479828E-5</v>
      </c>
    </row>
    <row r="165" spans="1:6" x14ac:dyDescent="0.3">
      <c r="A165" s="16">
        <f t="shared" si="9"/>
        <v>2115.9592920353948</v>
      </c>
      <c r="B165">
        <v>2768</v>
      </c>
      <c r="C165">
        <f t="shared" si="8"/>
        <v>1.913093334306358E-4</v>
      </c>
      <c r="D165" s="16">
        <f t="shared" si="11"/>
        <v>2722.6373626373716</v>
      </c>
      <c r="E165">
        <v>605</v>
      </c>
      <c r="F165">
        <f t="shared" si="10"/>
        <v>3.4879619633751924E-5</v>
      </c>
    </row>
    <row r="166" spans="1:6" x14ac:dyDescent="0.3">
      <c r="A166" s="16">
        <f t="shared" si="9"/>
        <v>2128.8424778761027</v>
      </c>
      <c r="B166">
        <v>48</v>
      </c>
      <c r="C166">
        <f t="shared" si="8"/>
        <v>1.8936513400438575E-4</v>
      </c>
      <c r="D166" s="16">
        <f t="shared" si="11"/>
        <v>2739.3406593406685</v>
      </c>
      <c r="E166">
        <v>1</v>
      </c>
      <c r="F166">
        <f t="shared" si="10"/>
        <v>3.3549379416188423E-5</v>
      </c>
    </row>
    <row r="167" spans="1:6" x14ac:dyDescent="0.3">
      <c r="A167" s="16">
        <f t="shared" si="9"/>
        <v>2141.7256637168107</v>
      </c>
      <c r="B167">
        <v>87</v>
      </c>
      <c r="C167">
        <f t="shared" si="8"/>
        <v>1.874212903925733E-4</v>
      </c>
      <c r="D167" s="16">
        <f t="shared" si="11"/>
        <v>2756.0439560439654</v>
      </c>
      <c r="E167">
        <v>31</v>
      </c>
      <c r="F167">
        <f t="shared" si="10"/>
        <v>3.2260103955548352E-5</v>
      </c>
    </row>
    <row r="168" spans="1:6" x14ac:dyDescent="0.3">
      <c r="A168" s="16">
        <f t="shared" si="9"/>
        <v>2154.6088495575186</v>
      </c>
      <c r="B168">
        <v>1894</v>
      </c>
      <c r="C168">
        <f t="shared" si="8"/>
        <v>1.8547819929828996E-4</v>
      </c>
      <c r="D168" s="16">
        <f t="shared" si="11"/>
        <v>2772.7472527472623</v>
      </c>
      <c r="E168">
        <v>1181</v>
      </c>
      <c r="F168">
        <f t="shared" si="10"/>
        <v>3.1010984531685632E-5</v>
      </c>
    </row>
    <row r="169" spans="1:6" x14ac:dyDescent="0.3">
      <c r="A169" s="16">
        <f t="shared" si="9"/>
        <v>2167.4920353982266</v>
      </c>
      <c r="B169">
        <v>282</v>
      </c>
      <c r="C169">
        <f t="shared" si="8"/>
        <v>1.8353625309975815E-4</v>
      </c>
      <c r="D169" s="16">
        <f t="shared" si="11"/>
        <v>2789.4505494505593</v>
      </c>
      <c r="E169">
        <v>39</v>
      </c>
      <c r="F169">
        <f t="shared" si="10"/>
        <v>2.9801207861747689E-5</v>
      </c>
    </row>
    <row r="170" spans="1:6" x14ac:dyDescent="0.3">
      <c r="A170" s="16">
        <f t="shared" si="9"/>
        <v>2180.3752212389345</v>
      </c>
      <c r="B170">
        <v>116</v>
      </c>
      <c r="C170">
        <f t="shared" si="8"/>
        <v>1.8159583973355277E-4</v>
      </c>
      <c r="D170" s="16">
        <f t="shared" si="11"/>
        <v>2806.1538461538562</v>
      </c>
      <c r="E170">
        <v>46</v>
      </c>
      <c r="F170">
        <f t="shared" si="10"/>
        <v>2.8629957242279342E-5</v>
      </c>
    </row>
    <row r="171" spans="1:6" x14ac:dyDescent="0.3">
      <c r="A171" s="16">
        <f t="shared" si="9"/>
        <v>2193.2584070796424</v>
      </c>
      <c r="B171">
        <v>83</v>
      </c>
      <c r="C171">
        <f t="shared" si="8"/>
        <v>1.7965734258132602E-4</v>
      </c>
      <c r="D171" s="16">
        <f t="shared" si="11"/>
        <v>2822.8571428571531</v>
      </c>
      <c r="E171">
        <v>105</v>
      </c>
      <c r="F171">
        <f t="shared" si="10"/>
        <v>2.7496413652018606E-5</v>
      </c>
    </row>
    <row r="172" spans="1:6" x14ac:dyDescent="0.3">
      <c r="A172" s="16">
        <f t="shared" si="9"/>
        <v>2206.1415929203504</v>
      </c>
      <c r="B172">
        <v>91</v>
      </c>
      <c r="C172">
        <f t="shared" si="8"/>
        <v>1.7772114036006882E-4</v>
      </c>
      <c r="D172" s="16">
        <f t="shared" si="11"/>
        <v>2839.56043956045</v>
      </c>
      <c r="E172">
        <v>535</v>
      </c>
      <c r="F172">
        <f t="shared" si="10"/>
        <v>2.6399756814954665E-5</v>
      </c>
    </row>
    <row r="173" spans="1:6" x14ac:dyDescent="0.3">
      <c r="A173" s="16">
        <f t="shared" si="9"/>
        <v>2219.0247787610583</v>
      </c>
      <c r="B173">
        <v>546</v>
      </c>
      <c r="C173">
        <f t="shared" si="8"/>
        <v>1.7578760701593944E-4</v>
      </c>
      <c r="D173" s="16">
        <f t="shared" si="11"/>
        <v>2856.263736263747</v>
      </c>
      <c r="E173">
        <v>16</v>
      </c>
      <c r="F173">
        <f t="shared" si="10"/>
        <v>2.5339166223316835E-5</v>
      </c>
    </row>
    <row r="174" spans="1:6" x14ac:dyDescent="0.3">
      <c r="A174" s="16">
        <f t="shared" si="9"/>
        <v>2231.9079646017663</v>
      </c>
      <c r="B174">
        <v>393</v>
      </c>
      <c r="C174">
        <f t="shared" si="8"/>
        <v>1.7385711162168623E-4</v>
      </c>
      <c r="D174" s="16">
        <f t="shared" si="11"/>
        <v>2872.9670329670439</v>
      </c>
      <c r="E174">
        <v>575</v>
      </c>
      <c r="F174">
        <f t="shared" si="10"/>
        <v>2.4313822120260699E-5</v>
      </c>
    </row>
    <row r="175" spans="1:6" x14ac:dyDescent="0.3">
      <c r="A175" s="16">
        <f t="shared" si="9"/>
        <v>2244.7911504424742</v>
      </c>
      <c r="B175">
        <v>133</v>
      </c>
      <c r="C175">
        <f t="shared" si="8"/>
        <v>1.719300182776902E-4</v>
      </c>
      <c r="D175" s="16">
        <f t="shared" si="11"/>
        <v>2889.6703296703408</v>
      </c>
      <c r="E175">
        <v>1120</v>
      </c>
      <c r="F175">
        <f t="shared" si="10"/>
        <v>2.3322906442109494E-5</v>
      </c>
    </row>
    <row r="176" spans="1:6" x14ac:dyDescent="0.3">
      <c r="A176" s="16">
        <f t="shared" si="9"/>
        <v>2257.6743362831821</v>
      </c>
      <c r="B176">
        <v>254</v>
      </c>
      <c r="C176">
        <f t="shared" si="8"/>
        <v>1.70006686016648E-4</v>
      </c>
      <c r="D176" s="16">
        <f t="shared" si="11"/>
        <v>2906.3736263736378</v>
      </c>
      <c r="E176">
        <v>113</v>
      </c>
      <c r="F176">
        <f t="shared" si="10"/>
        <v>2.2365603720099256E-5</v>
      </c>
    </row>
    <row r="177" spans="1:6" x14ac:dyDescent="0.3">
      <c r="A177" s="16">
        <f t="shared" si="9"/>
        <v>2270.5575221238901</v>
      </c>
      <c r="B177">
        <v>176</v>
      </c>
      <c r="C177">
        <f t="shared" si="8"/>
        <v>1.6808746871191504E-4</v>
      </c>
      <c r="D177" s="16">
        <f t="shared" si="11"/>
        <v>2923.0769230769347</v>
      </c>
      <c r="E177">
        <v>1538</v>
      </c>
      <c r="F177">
        <f t="shared" si="10"/>
        <v>2.1441101941662194E-5</v>
      </c>
    </row>
    <row r="178" spans="1:6" x14ac:dyDescent="0.3">
      <c r="A178" s="16">
        <f t="shared" si="9"/>
        <v>2283.440707964598</v>
      </c>
      <c r="B178">
        <v>337</v>
      </c>
      <c r="C178">
        <f t="shared" si="8"/>
        <v>1.6617271498952415E-4</v>
      </c>
      <c r="D178" s="16">
        <f t="shared" si="11"/>
        <v>2939.7802197802316</v>
      </c>
      <c r="E178">
        <v>9</v>
      </c>
      <c r="F178">
        <f t="shared" si="10"/>
        <v>2.0548593371364671E-5</v>
      </c>
    </row>
    <row r="179" spans="1:6" x14ac:dyDescent="0.3">
      <c r="A179" s="16">
        <f t="shared" si="9"/>
        <v>2296.3238938053059</v>
      </c>
      <c r="B179">
        <v>107</v>
      </c>
      <c r="C179">
        <f t="shared" si="8"/>
        <v>1.6426276814389361E-4</v>
      </c>
      <c r="D179" s="16">
        <f t="shared" si="11"/>
        <v>2956.4835164835285</v>
      </c>
      <c r="E179">
        <v>554</v>
      </c>
      <c r="F179">
        <f t="shared" si="10"/>
        <v>1.9687275331696295E-5</v>
      </c>
    </row>
    <row r="180" spans="1:6" x14ac:dyDescent="0.3">
      <c r="A180" s="16">
        <f t="shared" si="9"/>
        <v>2309.2070796460139</v>
      </c>
      <c r="B180">
        <v>183</v>
      </c>
      <c r="C180">
        <f t="shared" si="8"/>
        <v>1.623579660572345E-4</v>
      </c>
      <c r="D180" s="16">
        <f t="shared" si="11"/>
        <v>2973.1868131868255</v>
      </c>
      <c r="E180">
        <v>648</v>
      </c>
      <c r="F180">
        <f t="shared" si="10"/>
        <v>1.885635094398066E-5</v>
      </c>
    </row>
    <row r="181" spans="1:6" x14ac:dyDescent="0.3">
      <c r="A181" s="16">
        <f t="shared" si="9"/>
        <v>2322.0902654867218</v>
      </c>
      <c r="B181">
        <v>72</v>
      </c>
      <c r="C181">
        <f t="shared" si="8"/>
        <v>1.6045864112266531E-4</v>
      </c>
      <c r="D181" s="16">
        <f t="shared" si="11"/>
        <v>2989.8901098901224</v>
      </c>
      <c r="E181">
        <v>21</v>
      </c>
      <c r="F181">
        <f t="shared" si="10"/>
        <v>1.8055029829750367E-5</v>
      </c>
    </row>
    <row r="182" spans="1:6" x14ac:dyDescent="0.3">
      <c r="A182" s="16">
        <f t="shared" si="9"/>
        <v>2334.9734513274298</v>
      </c>
      <c r="B182">
        <v>295</v>
      </c>
      <c r="C182">
        <f t="shared" si="8"/>
        <v>1.5856512017103816E-4</v>
      </c>
      <c r="D182" s="16">
        <f t="shared" si="11"/>
        <v>3006.5934065934193</v>
      </c>
      <c r="E182">
        <v>54</v>
      </c>
      <c r="F182">
        <f t="shared" si="10"/>
        <v>1.7282528772996985E-5</v>
      </c>
    </row>
    <row r="183" spans="1:6" x14ac:dyDescent="0.3">
      <c r="A183" s="16">
        <f t="shared" si="9"/>
        <v>2347.8566371681377</v>
      </c>
      <c r="B183">
        <v>142</v>
      </c>
      <c r="C183">
        <f t="shared" si="8"/>
        <v>1.5667772440147964E-4</v>
      </c>
      <c r="D183" s="16">
        <f t="shared" si="11"/>
        <v>3023.2967032967163</v>
      </c>
      <c r="E183">
        <v>120</v>
      </c>
      <c r="F183">
        <f t="shared" si="10"/>
        <v>1.6538072343769193E-5</v>
      </c>
    </row>
    <row r="184" spans="1:6" x14ac:dyDescent="0.3">
      <c r="A184" s="16">
        <f t="shared" si="9"/>
        <v>2360.7398230088456</v>
      </c>
      <c r="B184">
        <v>85</v>
      </c>
      <c r="C184">
        <f t="shared" si="8"/>
        <v>1.5479676931564478E-4</v>
      </c>
      <c r="D184" s="16">
        <f t="shared" si="11"/>
        <v>3040.0000000000132</v>
      </c>
      <c r="E184">
        <v>579</v>
      </c>
      <c r="F184">
        <f t="shared" si="10"/>
        <v>1.5820893483654228E-5</v>
      </c>
    </row>
    <row r="185" spans="1:6" x14ac:dyDescent="0.3">
      <c r="A185" s="16">
        <f t="shared" si="9"/>
        <v>2373.6230088495536</v>
      </c>
      <c r="B185">
        <v>659</v>
      </c>
      <c r="C185">
        <f t="shared" si="8"/>
        <v>1.5292256465568158E-4</v>
      </c>
      <c r="D185" s="16">
        <f t="shared" si="11"/>
        <v>3056.7032967033101</v>
      </c>
      <c r="E185">
        <v>2072</v>
      </c>
      <c r="F185">
        <f t="shared" si="10"/>
        <v>1.5130234053732176E-5</v>
      </c>
    </row>
    <row r="186" spans="1:6" x14ac:dyDescent="0.3">
      <c r="A186" s="16">
        <f t="shared" si="9"/>
        <v>2386.5061946902615</v>
      </c>
      <c r="B186">
        <v>121</v>
      </c>
      <c r="C186">
        <f t="shared" si="8"/>
        <v>1.5105541434589972E-4</v>
      </c>
      <c r="D186" s="16">
        <f t="shared" si="11"/>
        <v>3073.406593406607</v>
      </c>
      <c r="E186">
        <v>0</v>
      </c>
      <c r="F186">
        <f t="shared" si="10"/>
        <v>1.4465345345646477E-5</v>
      </c>
    </row>
    <row r="187" spans="1:6" x14ac:dyDescent="0.3">
      <c r="A187" s="16">
        <f t="shared" si="9"/>
        <v>2399.3893805309694</v>
      </c>
      <c r="B187">
        <v>3742</v>
      </c>
      <c r="C187">
        <f t="shared" si="8"/>
        <v>1.4919561643813567E-4</v>
      </c>
      <c r="D187" s="16">
        <f t="shared" si="11"/>
        <v>3090.109890109904</v>
      </c>
      <c r="E187">
        <v>1796</v>
      </c>
      <c r="F187">
        <f t="shared" si="10"/>
        <v>1.3825488556481963E-5</v>
      </c>
    </row>
    <row r="188" spans="1:6" x14ac:dyDescent="0.3">
      <c r="A188" s="16">
        <f t="shared" si="9"/>
        <v>2412.2725663716774</v>
      </c>
      <c r="B188">
        <v>223</v>
      </c>
      <c r="C188">
        <f t="shared" si="8"/>
        <v>1.4734346306080238E-4</v>
      </c>
      <c r="D188" s="16">
        <f t="shared" si="11"/>
        <v>3106.8131868132009</v>
      </c>
      <c r="E188">
        <v>62</v>
      </c>
      <c r="F188">
        <f t="shared" si="10"/>
        <v>1.3209935228186749E-5</v>
      </c>
    </row>
    <row r="189" spans="1:6" x14ac:dyDescent="0.3">
      <c r="A189" s="16">
        <f t="shared" si="9"/>
        <v>2425.1557522123853</v>
      </c>
      <c r="B189">
        <v>133</v>
      </c>
      <c r="C189">
        <f t="shared" si="8"/>
        <v>1.4549924037161055E-4</v>
      </c>
      <c r="D189" s="16">
        <f t="shared" si="11"/>
        <v>3123.5164835164978</v>
      </c>
      <c r="E189">
        <v>347</v>
      </c>
      <c r="F189">
        <f t="shared" si="10"/>
        <v>1.2617967652315616E-5</v>
      </c>
    </row>
    <row r="190" spans="1:6" x14ac:dyDescent="0.3">
      <c r="A190" s="16">
        <f t="shared" si="9"/>
        <v>2438.0389380530933</v>
      </c>
      <c r="B190">
        <v>5168</v>
      </c>
      <c r="C190">
        <f t="shared" si="8"/>
        <v>1.4366322851394527E-4</v>
      </c>
      <c r="D190" s="16">
        <f t="shared" si="11"/>
        <v>3140.2197802197948</v>
      </c>
      <c r="E190">
        <v>19</v>
      </c>
      <c r="F190">
        <f t="shared" si="10"/>
        <v>1.2048879240910178E-5</v>
      </c>
    </row>
    <row r="191" spans="1:6" x14ac:dyDescent="0.3">
      <c r="A191" s="16">
        <f t="shared" si="9"/>
        <v>2450.9221238938012</v>
      </c>
      <c r="B191">
        <v>307</v>
      </c>
      <c r="C191">
        <f t="shared" si="8"/>
        <v>1.4183570157687978E-4</v>
      </c>
      <c r="D191" s="16">
        <f t="shared" si="11"/>
        <v>3156.9230769230917</v>
      </c>
      <c r="E191">
        <v>1258</v>
      </c>
      <c r="F191">
        <f t="shared" si="10"/>
        <v>1.1501974864364651E-5</v>
      </c>
    </row>
    <row r="192" spans="1:6" x14ac:dyDescent="0.3">
      <c r="A192" s="16">
        <f t="shared" si="9"/>
        <v>2463.8053097345091</v>
      </c>
      <c r="B192">
        <v>2441</v>
      </c>
      <c r="C192">
        <f t="shared" si="8"/>
        <v>1.4001692755880496E-4</v>
      </c>
      <c r="D192" s="16">
        <f t="shared" si="11"/>
        <v>3173.6263736263886</v>
      </c>
      <c r="E192">
        <v>362</v>
      </c>
      <c r="F192">
        <f t="shared" si="10"/>
        <v>1.0976571157157129E-5</v>
      </c>
    </row>
    <row r="193" spans="1:6" x14ac:dyDescent="0.3">
      <c r="A193" s="16">
        <f t="shared" si="9"/>
        <v>2476.6884955752171</v>
      </c>
      <c r="B193">
        <v>1385</v>
      </c>
      <c r="C193">
        <f t="shared" si="8"/>
        <v>1.3820716833465221E-4</v>
      </c>
      <c r="D193" s="16">
        <f t="shared" si="11"/>
        <v>3190.3296703296855</v>
      </c>
      <c r="E193">
        <v>133</v>
      </c>
      <c r="F193">
        <f t="shared" si="10"/>
        <v>1.0471996792352639E-5</v>
      </c>
    </row>
    <row r="194" spans="1:6" x14ac:dyDescent="0.3">
      <c r="A194" s="16">
        <f t="shared" si="9"/>
        <v>2489.571681415925</v>
      </c>
      <c r="B194">
        <v>190</v>
      </c>
      <c r="C194">
        <f t="shared" ref="C194:C257" si="12">_xlfn.NORM.DIST(A194,$I$3,$I$8,FALSE)</f>
        <v>1.3640667962668319E-4</v>
      </c>
      <c r="D194" s="16">
        <f t="shared" si="11"/>
        <v>3207.0329670329825</v>
      </c>
      <c r="E194">
        <v>846</v>
      </c>
      <c r="F194">
        <f t="shared" si="10"/>
        <v>9.9875927258082503E-6</v>
      </c>
    </row>
    <row r="195" spans="1:6" x14ac:dyDescent="0.3">
      <c r="A195" s="16">
        <f t="shared" ref="A195:A258" si="13">A194+(($I$6-$I$5)/$I$9)</f>
        <v>2502.454867256633</v>
      </c>
      <c r="B195">
        <v>470</v>
      </c>
      <c r="C195">
        <f t="shared" si="12"/>
        <v>1.3461571097882005E-4</v>
      </c>
      <c r="D195" s="16">
        <f t="shared" si="11"/>
        <v>3223.7362637362794</v>
      </c>
      <c r="E195">
        <v>10</v>
      </c>
      <c r="F195">
        <f t="shared" ref="F195:F258" si="14">_xlfn.NORM.DIST(D195,$J$3,$J$8,FALSE)</f>
        <v>9.5227124110309291E-6</v>
      </c>
    </row>
    <row r="196" spans="1:6" x14ac:dyDescent="0.3">
      <c r="A196" s="16">
        <f t="shared" si="13"/>
        <v>2515.3380530973409</v>
      </c>
      <c r="B196">
        <v>253</v>
      </c>
      <c r="C196">
        <f t="shared" si="12"/>
        <v>1.3283450573448478E-4</v>
      </c>
      <c r="D196" s="16">
        <f t="shared" ref="D196:D259" si="15">D195+(($J$6-$J$5)/$J$9)</f>
        <v>3240.4395604395763</v>
      </c>
      <c r="E196">
        <v>191</v>
      </c>
      <c r="F196">
        <f t="shared" si="14"/>
        <v>9.0767219856556046E-6</v>
      </c>
    </row>
    <row r="197" spans="1:6" x14ac:dyDescent="0.3">
      <c r="A197" s="16">
        <f t="shared" si="13"/>
        <v>2528.2212389380488</v>
      </c>
      <c r="B197">
        <v>1113</v>
      </c>
      <c r="C197">
        <f t="shared" si="12"/>
        <v>1.3106330101791665E-4</v>
      </c>
      <c r="D197" s="16">
        <f t="shared" si="15"/>
        <v>3257.1428571428733</v>
      </c>
      <c r="E197">
        <v>1979</v>
      </c>
      <c r="F197">
        <f t="shared" si="14"/>
        <v>8.6490004305255642E-6</v>
      </c>
    </row>
    <row r="198" spans="1:6" x14ac:dyDescent="0.3">
      <c r="A198" s="16">
        <f t="shared" si="13"/>
        <v>2541.1044247787568</v>
      </c>
      <c r="B198">
        <v>2283</v>
      </c>
      <c r="C198">
        <f t="shared" si="12"/>
        <v>1.2930232771893318E-4</v>
      </c>
      <c r="D198" s="16">
        <f t="shared" si="15"/>
        <v>3273.8461538461702</v>
      </c>
      <c r="E198">
        <v>63</v>
      </c>
      <c r="F198">
        <f t="shared" si="14"/>
        <v>8.2389397023679446E-6</v>
      </c>
    </row>
    <row r="199" spans="1:6" x14ac:dyDescent="0.3">
      <c r="A199" s="16">
        <f t="shared" si="13"/>
        <v>2553.9876106194647</v>
      </c>
      <c r="B199">
        <v>1095</v>
      </c>
      <c r="C199">
        <f t="shared" si="12"/>
        <v>1.2755181048109874E-4</v>
      </c>
      <c r="D199" s="16">
        <f t="shared" si="15"/>
        <v>3290.5494505494671</v>
      </c>
      <c r="E199">
        <v>6080</v>
      </c>
      <c r="F199">
        <f t="shared" si="14"/>
        <v>7.8459448410655909E-6</v>
      </c>
    </row>
    <row r="200" spans="1:6" x14ac:dyDescent="0.3">
      <c r="A200" s="16">
        <f t="shared" si="13"/>
        <v>2566.8707964601726</v>
      </c>
      <c r="B200">
        <v>1690</v>
      </c>
      <c r="C200">
        <f t="shared" si="12"/>
        <v>1.2581196769326239E-4</v>
      </c>
      <c r="D200" s="16">
        <f t="shared" si="15"/>
        <v>3307.252747252764</v>
      </c>
      <c r="E200">
        <v>80</v>
      </c>
      <c r="F200">
        <f t="shared" si="14"/>
        <v>7.4694340525322131E-6</v>
      </c>
    </row>
    <row r="201" spans="1:6" x14ac:dyDescent="0.3">
      <c r="A201" s="16">
        <f t="shared" si="13"/>
        <v>2579.7539823008806</v>
      </c>
      <c r="B201">
        <v>191</v>
      </c>
      <c r="C201">
        <f t="shared" si="12"/>
        <v>1.2408301148442483E-4</v>
      </c>
      <c r="D201" s="16">
        <f t="shared" si="15"/>
        <v>3323.956043956061</v>
      </c>
      <c r="E201">
        <v>9</v>
      </c>
      <c r="F201">
        <f t="shared" si="14"/>
        <v>7.1088387682001493E-6</v>
      </c>
    </row>
    <row r="202" spans="1:6" x14ac:dyDescent="0.3">
      <c r="A202" s="16">
        <f t="shared" si="13"/>
        <v>2592.6371681415885</v>
      </c>
      <c r="B202">
        <v>2013</v>
      </c>
      <c r="C202">
        <f t="shared" si="12"/>
        <v>1.2236514772189311E-4</v>
      </c>
      <c r="D202" s="16">
        <f t="shared" si="15"/>
        <v>3340.6593406593579</v>
      </c>
      <c r="E202">
        <v>1784</v>
      </c>
      <c r="F202">
        <f t="shared" si="14"/>
        <v>6.763603682131022E-6</v>
      </c>
    </row>
    <row r="203" spans="1:6" x14ac:dyDescent="0.3">
      <c r="A203" s="16">
        <f t="shared" si="13"/>
        <v>2605.5203539822965</v>
      </c>
      <c r="B203">
        <v>1703</v>
      </c>
      <c r="C203">
        <f t="shared" si="12"/>
        <v>1.2065857601267859E-4</v>
      </c>
      <c r="D203" s="16">
        <f t="shared" si="15"/>
        <v>3357.3626373626548</v>
      </c>
      <c r="E203">
        <v>243</v>
      </c>
      <c r="F203">
        <f t="shared" si="14"/>
        <v>6.4331867667569842E-6</v>
      </c>
    </row>
    <row r="204" spans="1:6" x14ac:dyDescent="0.3">
      <c r="A204" s="16">
        <f t="shared" si="13"/>
        <v>2618.4035398230044</v>
      </c>
      <c r="B204">
        <v>80</v>
      </c>
      <c r="C204">
        <f t="shared" si="12"/>
        <v>1.1896348970809358E-4</v>
      </c>
      <c r="D204" s="16">
        <f t="shared" si="15"/>
        <v>3374.0659340659518</v>
      </c>
      <c r="E204">
        <v>1296</v>
      </c>
      <c r="F204">
        <f t="shared" si="14"/>
        <v>6.1170592682562252E-6</v>
      </c>
    </row>
    <row r="205" spans="1:6" x14ac:dyDescent="0.3">
      <c r="A205" s="16">
        <f t="shared" si="13"/>
        <v>2631.2867256637123</v>
      </c>
      <c r="B205">
        <v>41</v>
      </c>
      <c r="C205">
        <f t="shared" si="12"/>
        <v>1.1728007591149877E-4</v>
      </c>
      <c r="D205" s="16">
        <f t="shared" si="15"/>
        <v>3390.7692307692487</v>
      </c>
      <c r="E205">
        <v>77</v>
      </c>
      <c r="F205">
        <f t="shared" si="14"/>
        <v>5.8147056825599189E-6</v>
      </c>
    </row>
    <row r="206" spans="1:6" x14ac:dyDescent="0.3">
      <c r="A206" s="16">
        <f t="shared" si="13"/>
        <v>2644.1699115044203</v>
      </c>
      <c r="B206">
        <v>187</v>
      </c>
      <c r="C206">
        <f t="shared" si="12"/>
        <v>1.1560851548915331E-4</v>
      </c>
      <c r="D206" s="16">
        <f t="shared" si="15"/>
        <v>3407.4725274725456</v>
      </c>
      <c r="E206">
        <v>395</v>
      </c>
      <c r="F206">
        <f t="shared" si="14"/>
        <v>5.5256237129789453E-6</v>
      </c>
    </row>
    <row r="207" spans="1:6" x14ac:dyDescent="0.3">
      <c r="A207" s="16">
        <f t="shared" si="13"/>
        <v>2657.0530973451282</v>
      </c>
      <c r="B207">
        <v>2875</v>
      </c>
      <c r="C207">
        <f t="shared" si="12"/>
        <v>1.1394898308411681E-4</v>
      </c>
      <c r="D207" s="16">
        <f t="shared" si="15"/>
        <v>3424.1758241758425</v>
      </c>
      <c r="E207">
        <v>49</v>
      </c>
      <c r="F207">
        <f t="shared" si="14"/>
        <v>5.2493242104287531E-6</v>
      </c>
    </row>
    <row r="208" spans="1:6" x14ac:dyDescent="0.3">
      <c r="A208" s="16">
        <f t="shared" si="13"/>
        <v>2669.9362831858361</v>
      </c>
      <c r="B208">
        <v>88</v>
      </c>
      <c r="C208">
        <f t="shared" si="12"/>
        <v>1.1230164713315198E-4</v>
      </c>
      <c r="D208" s="16">
        <f t="shared" si="15"/>
        <v>3440.8791208791395</v>
      </c>
      <c r="E208">
        <v>180</v>
      </c>
      <c r="F208">
        <f t="shared" si="14"/>
        <v>4.9853310972180042E-6</v>
      </c>
    </row>
    <row r="209" spans="1:6" x14ac:dyDescent="0.3">
      <c r="A209" s="16">
        <f t="shared" si="13"/>
        <v>2682.8194690265441</v>
      </c>
      <c r="B209">
        <v>191</v>
      </c>
      <c r="C209">
        <f t="shared" si="12"/>
        <v>1.1066666988657426E-4</v>
      </c>
      <c r="D209" s="16">
        <f t="shared" si="15"/>
        <v>3457.5824175824364</v>
      </c>
      <c r="E209">
        <v>2690</v>
      </c>
      <c r="F209">
        <f t="shared" si="14"/>
        <v>4.7331812753530558E-6</v>
      </c>
    </row>
    <row r="210" spans="1:6" x14ac:dyDescent="0.3">
      <c r="A210" s="16">
        <f t="shared" si="13"/>
        <v>2695.702654867252</v>
      </c>
      <c r="B210">
        <v>139</v>
      </c>
      <c r="C210">
        <f t="shared" si="12"/>
        <v>1.0904420743099424E-4</v>
      </c>
      <c r="D210" s="16">
        <f t="shared" si="15"/>
        <v>3474.2857142857333</v>
      </c>
      <c r="E210">
        <v>2779</v>
      </c>
      <c r="F210">
        <f t="shared" si="14"/>
        <v>4.4924245202947137E-6</v>
      </c>
    </row>
    <row r="211" spans="1:6" x14ac:dyDescent="0.3">
      <c r="A211" s="16">
        <f t="shared" si="13"/>
        <v>2708.58584070796</v>
      </c>
      <c r="B211">
        <v>186</v>
      </c>
      <c r="C211">
        <f t="shared" si="12"/>
        <v>1.0743440971489667E-4</v>
      </c>
      <c r="D211" s="16">
        <f t="shared" si="15"/>
        <v>3490.9890109890302</v>
      </c>
      <c r="E211">
        <v>92</v>
      </c>
      <c r="F211">
        <f t="shared" si="14"/>
        <v>4.2626233610867557E-6</v>
      </c>
    </row>
    <row r="212" spans="1:6" x14ac:dyDescent="0.3">
      <c r="A212" s="16">
        <f t="shared" si="13"/>
        <v>2721.4690265486679</v>
      </c>
      <c r="B212">
        <v>112</v>
      </c>
      <c r="C212">
        <f t="shared" si="12"/>
        <v>1.0583742057699956E-4</v>
      </c>
      <c r="D212" s="16">
        <f t="shared" si="15"/>
        <v>3507.6923076923272</v>
      </c>
      <c r="E212">
        <v>1028</v>
      </c>
      <c r="F212">
        <f t="shared" si="14"/>
        <v>4.0433529477575598E-6</v>
      </c>
    </row>
    <row r="213" spans="1:6" x14ac:dyDescent="0.3">
      <c r="A213" s="16">
        <f t="shared" si="13"/>
        <v>2734.3522123893758</v>
      </c>
      <c r="B213">
        <v>101</v>
      </c>
      <c r="C213">
        <f t="shared" si="12"/>
        <v>1.0425337777733461E-4</v>
      </c>
      <c r="D213" s="16">
        <f t="shared" si="15"/>
        <v>3524.3956043956241</v>
      </c>
      <c r="E213">
        <v>26</v>
      </c>
      <c r="F213">
        <f t="shared" si="14"/>
        <v>3.8342009068767606E-6</v>
      </c>
    </row>
    <row r="214" spans="1:6" x14ac:dyDescent="0.3">
      <c r="A214" s="16">
        <f t="shared" si="13"/>
        <v>2747.2353982300838</v>
      </c>
      <c r="B214">
        <v>206</v>
      </c>
      <c r="C214">
        <f t="shared" si="12"/>
        <v>1.026824130309897E-4</v>
      </c>
      <c r="D214" s="16">
        <f t="shared" si="15"/>
        <v>3541.098901098921</v>
      </c>
      <c r="E214">
        <v>1790</v>
      </c>
      <c r="F214">
        <f t="shared" si="14"/>
        <v>3.6347671861281693E-6</v>
      </c>
    </row>
    <row r="215" spans="1:6" x14ac:dyDescent="0.3">
      <c r="A215" s="16">
        <f t="shared" si="13"/>
        <v>2760.1185840707917</v>
      </c>
      <c r="B215">
        <v>154</v>
      </c>
      <c r="C215">
        <f t="shared" si="12"/>
        <v>1.0112465204445343E-4</v>
      </c>
      <c r="D215" s="16">
        <f t="shared" si="15"/>
        <v>3557.802197802218</v>
      </c>
      <c r="E215">
        <v>37</v>
      </c>
      <c r="F215">
        <f t="shared" si="14"/>
        <v>3.4446638887388911E-6</v>
      </c>
    </row>
    <row r="216" spans="1:6" x14ac:dyDescent="0.3">
      <c r="A216" s="16">
        <f t="shared" si="13"/>
        <v>2773.0017699114997</v>
      </c>
      <c r="B216">
        <v>5966</v>
      </c>
      <c r="C216">
        <f t="shared" si="12"/>
        <v>9.9580214554499972E-5</v>
      </c>
      <c r="D216" s="16">
        <f t="shared" si="15"/>
        <v>3574.5054945055149</v>
      </c>
      <c r="E216">
        <v>35</v>
      </c>
      <c r="F216">
        <f t="shared" si="14"/>
        <v>3.2635150985820159E-6</v>
      </c>
    </row>
    <row r="217" spans="1:6" x14ac:dyDescent="0.3">
      <c r="A217" s="16">
        <f t="shared" si="13"/>
        <v>2785.8849557522076</v>
      </c>
      <c r="B217">
        <v>169</v>
      </c>
      <c r="C217">
        <f t="shared" si="12"/>
        <v>9.8049214369552284E-5</v>
      </c>
      <c r="D217" s="16">
        <f t="shared" si="15"/>
        <v>3591.2087912088118</v>
      </c>
      <c r="E217">
        <v>558</v>
      </c>
      <c r="F217">
        <f t="shared" si="14"/>
        <v>3.0909566967472077E-6</v>
      </c>
    </row>
    <row r="218" spans="1:6" x14ac:dyDescent="0.3">
      <c r="A218" s="16">
        <f t="shared" si="13"/>
        <v>2798.7681415929155</v>
      </c>
      <c r="B218">
        <v>2106</v>
      </c>
      <c r="C218">
        <f t="shared" si="12"/>
        <v>9.6531759413460232E-5</v>
      </c>
      <c r="D218" s="16">
        <f t="shared" si="15"/>
        <v>3607.9120879121087</v>
      </c>
      <c r="E218">
        <v>64</v>
      </c>
      <c r="F218">
        <f t="shared" si="14"/>
        <v>2.9266361703496905E-6</v>
      </c>
    </row>
    <row r="219" spans="1:6" x14ac:dyDescent="0.3">
      <c r="A219" s="16">
        <f t="shared" si="13"/>
        <v>2811.6513274336235</v>
      </c>
      <c r="B219">
        <v>131</v>
      </c>
      <c r="C219">
        <f t="shared" si="12"/>
        <v>9.5027951771630188E-5</v>
      </c>
      <c r="D219" s="16">
        <f t="shared" si="15"/>
        <v>3624.6153846154057</v>
      </c>
      <c r="E219">
        <v>245</v>
      </c>
      <c r="F219">
        <f t="shared" si="14"/>
        <v>2.770212414323623E-6</v>
      </c>
    </row>
    <row r="220" spans="1:6" x14ac:dyDescent="0.3">
      <c r="A220" s="16">
        <f t="shared" si="13"/>
        <v>2824.5345132743314</v>
      </c>
      <c r="B220">
        <v>84</v>
      </c>
      <c r="C220">
        <f t="shared" si="12"/>
        <v>9.3537887739441374E-5</v>
      </c>
      <c r="D220" s="16">
        <f t="shared" si="15"/>
        <v>3641.3186813187026</v>
      </c>
      <c r="E220">
        <v>71</v>
      </c>
      <c r="F220">
        <f t="shared" si="14"/>
        <v>2.6213555269211693E-6</v>
      </c>
    </row>
    <row r="221" spans="1:6" x14ac:dyDescent="0.3">
      <c r="A221" s="16">
        <f t="shared" si="13"/>
        <v>2837.4176991150393</v>
      </c>
      <c r="B221">
        <v>155</v>
      </c>
      <c r="C221">
        <f t="shared" si="12"/>
        <v>9.2061657872883419E-5</v>
      </c>
      <c r="D221" s="16">
        <f t="shared" si="15"/>
        <v>3658.0219780219995</v>
      </c>
      <c r="E221">
        <v>42</v>
      </c>
      <c r="F221">
        <f t="shared" si="14"/>
        <v>2.4797465996131645E-6</v>
      </c>
    </row>
    <row r="222" spans="1:6" x14ac:dyDescent="0.3">
      <c r="A222" s="16">
        <f t="shared" si="13"/>
        <v>2850.3008849557473</v>
      </c>
      <c r="B222">
        <v>189</v>
      </c>
      <c r="C222">
        <f t="shared" si="12"/>
        <v>9.0599347041349845E-5</v>
      </c>
      <c r="D222" s="16">
        <f t="shared" si="15"/>
        <v>3674.7252747252965</v>
      </c>
      <c r="E222">
        <v>156</v>
      </c>
      <c r="F222">
        <f t="shared" si="14"/>
        <v>2.345077502061759E-6</v>
      </c>
    </row>
    <row r="223" spans="1:6" x14ac:dyDescent="0.3">
      <c r="A223" s="16">
        <f t="shared" si="13"/>
        <v>2863.1840707964552</v>
      </c>
      <c r="B223">
        <v>4799</v>
      </c>
      <c r="C223">
        <f t="shared" si="12"/>
        <v>8.9151034482520721E-5</v>
      </c>
      <c r="D223" s="16">
        <f t="shared" si="15"/>
        <v>3691.4285714285934</v>
      </c>
      <c r="E223">
        <v>1368</v>
      </c>
      <c r="F223">
        <f t="shared" si="14"/>
        <v>2.2170506628097795E-6</v>
      </c>
    </row>
    <row r="224" spans="1:6" x14ac:dyDescent="0.3">
      <c r="A224" s="16">
        <f t="shared" si="13"/>
        <v>2876.0672566371632</v>
      </c>
      <c r="B224">
        <v>1137</v>
      </c>
      <c r="C224">
        <f t="shared" si="12"/>
        <v>8.7716793859268007E-5</v>
      </c>
      <c r="D224" s="16">
        <f t="shared" si="15"/>
        <v>3708.1318681318903</v>
      </c>
      <c r="E224">
        <v>102</v>
      </c>
      <c r="F224">
        <f t="shared" si="14"/>
        <v>2.09537884630541E-6</v>
      </c>
    </row>
    <row r="225" spans="1:6" x14ac:dyDescent="0.3">
      <c r="A225" s="16">
        <f t="shared" si="13"/>
        <v>2888.9504424778711</v>
      </c>
      <c r="B225">
        <v>1152</v>
      </c>
      <c r="C225">
        <f t="shared" si="12"/>
        <v>8.6296693318516166E-5</v>
      </c>
      <c r="D225" s="16">
        <f t="shared" si="15"/>
        <v>3724.8351648351872</v>
      </c>
      <c r="E225">
        <v>86</v>
      </c>
      <c r="F225">
        <f t="shared" si="14"/>
        <v>1.9797849268551016E-6</v>
      </c>
    </row>
    <row r="226" spans="1:6" x14ac:dyDescent="0.3">
      <c r="A226" s="16">
        <f t="shared" si="13"/>
        <v>2901.833628318579</v>
      </c>
      <c r="B226">
        <v>50</v>
      </c>
      <c r="C226">
        <f t="shared" si="12"/>
        <v>8.4890795551990708E-5</v>
      </c>
      <c r="D226" s="16">
        <f t="shared" si="15"/>
        <v>3741.5384615384842</v>
      </c>
      <c r="E226">
        <v>253</v>
      </c>
      <c r="F226">
        <f t="shared" si="14"/>
        <v>1.8700016600714771E-6</v>
      </c>
    </row>
    <row r="227" spans="1:6" x14ac:dyDescent="0.3">
      <c r="A227" s="16">
        <f t="shared" si="13"/>
        <v>2914.716814159287</v>
      </c>
      <c r="B227">
        <v>3059</v>
      </c>
      <c r="C227">
        <f t="shared" si="12"/>
        <v>8.3499157858786652E-5</v>
      </c>
      <c r="D227" s="16">
        <f t="shared" si="15"/>
        <v>3758.2417582417811</v>
      </c>
      <c r="E227">
        <v>157</v>
      </c>
      <c r="F227">
        <f t="shared" si="14"/>
        <v>1.7657714523572223E-6</v>
      </c>
    </row>
    <row r="228" spans="1:6" x14ac:dyDescent="0.3">
      <c r="A228" s="16">
        <f t="shared" si="13"/>
        <v>2927.5999999999949</v>
      </c>
      <c r="B228">
        <v>34</v>
      </c>
      <c r="C228">
        <f t="shared" si="12"/>
        <v>8.212183220968938E-5</v>
      </c>
      <c r="D228" s="16">
        <f t="shared" si="15"/>
        <v>3774.945054945078</v>
      </c>
      <c r="E228">
        <v>183</v>
      </c>
      <c r="F228">
        <f t="shared" si="14"/>
        <v>1.6668461289402577E-6</v>
      </c>
    </row>
    <row r="229" spans="1:6" x14ac:dyDescent="0.3">
      <c r="A229" s="16">
        <f t="shared" si="13"/>
        <v>2940.4831858407028</v>
      </c>
      <c r="B229">
        <v>220</v>
      </c>
      <c r="C229">
        <f t="shared" si="12"/>
        <v>8.0758865313178683E-5</v>
      </c>
      <c r="D229" s="16">
        <f t="shared" si="15"/>
        <v>3791.648351648375</v>
      </c>
      <c r="E229">
        <v>82</v>
      </c>
      <c r="F229">
        <f t="shared" si="14"/>
        <v>1.5729867009499024E-6</v>
      </c>
    </row>
    <row r="230" spans="1:6" x14ac:dyDescent="0.3">
      <c r="A230" s="16">
        <f t="shared" si="13"/>
        <v>2953.3663716814108</v>
      </c>
      <c r="B230">
        <v>1604</v>
      </c>
      <c r="C230">
        <f t="shared" si="12"/>
        <v>7.9410298683049526E-5</v>
      </c>
      <c r="D230" s="16">
        <f t="shared" si="15"/>
        <v>3808.3516483516719</v>
      </c>
      <c r="E230">
        <v>1</v>
      </c>
      <c r="F230">
        <f t="shared" si="14"/>
        <v>1.4839631319985545E-6</v>
      </c>
    </row>
    <row r="231" spans="1:6" x14ac:dyDescent="0.3">
      <c r="A231" s="16">
        <f t="shared" si="13"/>
        <v>2966.2495575221187</v>
      </c>
      <c r="B231">
        <v>454</v>
      </c>
      <c r="C231">
        <f t="shared" si="12"/>
        <v>7.8076168707578943E-5</v>
      </c>
      <c r="D231" s="16">
        <f t="shared" si="15"/>
        <v>3825.0549450549688</v>
      </c>
      <c r="E231">
        <v>1198</v>
      </c>
      <c r="F231">
        <f t="shared" si="14"/>
        <v>1.3995541047084654E-6</v>
      </c>
    </row>
    <row r="232" spans="1:6" x14ac:dyDescent="0.3">
      <c r="A232" s="16">
        <f t="shared" si="13"/>
        <v>2979.1327433628267</v>
      </c>
      <c r="B232">
        <v>123</v>
      </c>
      <c r="C232">
        <f t="shared" si="12"/>
        <v>7.6756506720173113E-5</v>
      </c>
      <c r="D232" s="16">
        <f t="shared" si="15"/>
        <v>3841.7582417582657</v>
      </c>
      <c r="E232">
        <v>648</v>
      </c>
      <c r="F232">
        <f t="shared" si="14"/>
        <v>1.3195467875985652E-6</v>
      </c>
    </row>
    <row r="233" spans="1:6" x14ac:dyDescent="0.3">
      <c r="A233" s="16">
        <f t="shared" si="13"/>
        <v>2992.0159292035346</v>
      </c>
      <c r="B233">
        <v>299</v>
      </c>
      <c r="C233">
        <f t="shared" si="12"/>
        <v>7.5451339071424197E-5</v>
      </c>
      <c r="D233" s="16">
        <f t="shared" si="15"/>
        <v>3858.4615384615627</v>
      </c>
      <c r="E233">
        <v>64</v>
      </c>
      <c r="F233">
        <f t="shared" si="14"/>
        <v>1.2437366027222434E-6</v>
      </c>
    </row>
    <row r="234" spans="1:6" x14ac:dyDescent="0.3">
      <c r="A234" s="16">
        <f t="shared" si="13"/>
        <v>3004.8991150442425</v>
      </c>
      <c r="B234">
        <v>2237</v>
      </c>
      <c r="C234">
        <f t="shared" si="12"/>
        <v>7.4160687202511131E-5</v>
      </c>
      <c r="D234" s="16">
        <f t="shared" si="15"/>
        <v>3875.1648351648596</v>
      </c>
      <c r="E234">
        <v>62</v>
      </c>
      <c r="F234">
        <f t="shared" si="14"/>
        <v>1.1719269944231118E-6</v>
      </c>
    </row>
    <row r="235" spans="1:6" x14ac:dyDescent="0.3">
      <c r="A235" s="16">
        <f t="shared" si="13"/>
        <v>3017.7823008849505</v>
      </c>
      <c r="B235">
        <v>645</v>
      </c>
      <c r="C235">
        <f t="shared" si="12"/>
        <v>7.2884567719874152E-5</v>
      </c>
      <c r="D235" s="16">
        <f t="shared" si="15"/>
        <v>3891.8681318681565</v>
      </c>
      <c r="E235">
        <v>750</v>
      </c>
      <c r="F235">
        <f t="shared" si="14"/>
        <v>1.1039291995527102E-6</v>
      </c>
    </row>
    <row r="236" spans="1:6" x14ac:dyDescent="0.3">
      <c r="A236" s="16">
        <f t="shared" si="13"/>
        <v>3030.6654867256584</v>
      </c>
      <c r="B236">
        <v>484</v>
      </c>
      <c r="C236">
        <f t="shared" si="12"/>
        <v>7.1622992471097682E-5</v>
      </c>
      <c r="D236" s="16">
        <f t="shared" si="15"/>
        <v>3908.5714285714535</v>
      </c>
      <c r="E236">
        <v>105</v>
      </c>
      <c r="F236">
        <f t="shared" si="14"/>
        <v>1.0395620194712908E-6</v>
      </c>
    </row>
    <row r="237" spans="1:6" x14ac:dyDescent="0.3">
      <c r="A237" s="16">
        <f t="shared" si="13"/>
        <v>3043.5486725663663</v>
      </c>
      <c r="B237">
        <v>154</v>
      </c>
      <c r="C237">
        <f t="shared" si="12"/>
        <v>7.0375968621931852E-5</v>
      </c>
      <c r="D237" s="16">
        <f t="shared" si="15"/>
        <v>3925.2747252747504</v>
      </c>
      <c r="E237">
        <v>2604</v>
      </c>
      <c r="F237">
        <f t="shared" si="14"/>
        <v>9.7865159413068872E-7</v>
      </c>
    </row>
    <row r="238" spans="1:6" x14ac:dyDescent="0.3">
      <c r="A238" s="16">
        <f t="shared" si="13"/>
        <v>3056.4318584070743</v>
      </c>
      <c r="B238">
        <v>82</v>
      </c>
      <c r="C238">
        <f t="shared" si="12"/>
        <v>6.9143498734388178E-5</v>
      </c>
      <c r="D238" s="16">
        <f t="shared" si="15"/>
        <v>3941.9780219780473</v>
      </c>
      <c r="E238">
        <v>65</v>
      </c>
      <c r="F238">
        <f t="shared" si="14"/>
        <v>9.210311785167411E-7</v>
      </c>
    </row>
    <row r="239" spans="1:6" x14ac:dyDescent="0.3">
      <c r="A239" s="16">
        <f t="shared" si="13"/>
        <v>3069.3150442477822</v>
      </c>
      <c r="B239">
        <v>134</v>
      </c>
      <c r="C239">
        <f t="shared" si="12"/>
        <v>6.7925580845840146E-5</v>
      </c>
      <c r="D239" s="16">
        <f t="shared" si="15"/>
        <v>3958.6813186813442</v>
      </c>
      <c r="E239">
        <v>94</v>
      </c>
      <c r="F239">
        <f t="shared" si="14"/>
        <v>8.6654092170764561E-7</v>
      </c>
    </row>
    <row r="240" spans="1:6" x14ac:dyDescent="0.3">
      <c r="A240" s="16">
        <f t="shared" si="13"/>
        <v>3082.1982300884902</v>
      </c>
      <c r="B240">
        <v>5203</v>
      </c>
      <c r="C240">
        <f t="shared" si="12"/>
        <v>6.6722208549064969E-5</v>
      </c>
      <c r="D240" s="16">
        <f t="shared" si="15"/>
        <v>3975.3846153846412</v>
      </c>
      <c r="E240">
        <v>257</v>
      </c>
      <c r="F240">
        <f t="shared" si="14"/>
        <v>8.1502764878436728E-7</v>
      </c>
    </row>
    <row r="241" spans="1:6" x14ac:dyDescent="0.3">
      <c r="A241" s="16">
        <f t="shared" si="13"/>
        <v>3095.0814159291981</v>
      </c>
      <c r="B241">
        <v>94</v>
      </c>
      <c r="C241">
        <f t="shared" si="12"/>
        <v>6.553337107315835E-5</v>
      </c>
      <c r="D241" s="16">
        <f t="shared" si="15"/>
        <v>3992.0879120879381</v>
      </c>
      <c r="E241">
        <v>2928</v>
      </c>
      <c r="F241">
        <f t="shared" si="14"/>
        <v>7.6634464580944939E-7</v>
      </c>
    </row>
    <row r="242" spans="1:6" x14ac:dyDescent="0.3">
      <c r="A242" s="16">
        <f t="shared" si="13"/>
        <v>3107.964601769906</v>
      </c>
      <c r="B242">
        <v>205</v>
      </c>
      <c r="C242">
        <f t="shared" si="12"/>
        <v>6.4359053365259597E-5</v>
      </c>
      <c r="D242" s="16">
        <f t="shared" si="15"/>
        <v>4008.791208791235</v>
      </c>
      <c r="E242">
        <v>4697</v>
      </c>
      <c r="F242">
        <f t="shared" si="14"/>
        <v>7.203514480714669E-7</v>
      </c>
    </row>
    <row r="243" spans="1:6" x14ac:dyDescent="0.3">
      <c r="A243" s="16">
        <f t="shared" si="13"/>
        <v>3120.847787610614</v>
      </c>
      <c r="B243">
        <v>92</v>
      </c>
      <c r="C243">
        <f t="shared" si="12"/>
        <v>6.3199236173019729E-5</v>
      </c>
      <c r="D243" s="16">
        <f t="shared" si="15"/>
        <v>4025.4945054945319</v>
      </c>
      <c r="E243">
        <v>2915</v>
      </c>
      <c r="F243">
        <f t="shared" si="14"/>
        <v>6.7691363177403918E-7</v>
      </c>
    </row>
    <row r="244" spans="1:6" x14ac:dyDescent="0.3">
      <c r="A244" s="16">
        <f t="shared" si="13"/>
        <v>3133.7309734513219</v>
      </c>
      <c r="B244">
        <v>219</v>
      </c>
      <c r="C244">
        <f t="shared" si="12"/>
        <v>6.2053896127751347E-5</v>
      </c>
      <c r="D244" s="16">
        <f t="shared" si="15"/>
        <v>4042.1978021978289</v>
      </c>
      <c r="E244">
        <v>18</v>
      </c>
      <c r="F244">
        <f t="shared" si="14"/>
        <v>6.3590260933050025E-7</v>
      </c>
    </row>
    <row r="245" spans="1:6" x14ac:dyDescent="0.3">
      <c r="A245" s="16">
        <f t="shared" si="13"/>
        <v>3146.6141592920299</v>
      </c>
      <c r="B245">
        <v>2526</v>
      </c>
      <c r="C245">
        <f t="shared" si="12"/>
        <v>6.0923005828194223E-5</v>
      </c>
      <c r="D245" s="16">
        <f t="shared" si="15"/>
        <v>4058.9010989011258</v>
      </c>
      <c r="E245">
        <v>602</v>
      </c>
      <c r="F245">
        <f t="shared" si="14"/>
        <v>5.971954284083204E-7</v>
      </c>
    </row>
    <row r="246" spans="1:6" x14ac:dyDescent="0.3">
      <c r="A246" s="16">
        <f t="shared" si="13"/>
        <v>3159.4973451327378</v>
      </c>
      <c r="B246">
        <v>94</v>
      </c>
      <c r="C246">
        <f t="shared" si="12"/>
        <v>5.9806533924836536E-5</v>
      </c>
      <c r="D246" s="16">
        <f t="shared" si="15"/>
        <v>4075.6043956044227</v>
      </c>
      <c r="E246">
        <v>1</v>
      </c>
      <c r="F246">
        <f t="shared" si="14"/>
        <v>5.6067457485100402E-7</v>
      </c>
    </row>
    <row r="247" spans="1:6" x14ac:dyDescent="0.3">
      <c r="A247" s="16">
        <f t="shared" si="13"/>
        <v>3172.3805309734457</v>
      </c>
      <c r="B247">
        <v>1713</v>
      </c>
      <c r="C247">
        <f t="shared" si="12"/>
        <v>5.8704445204727053E-5</v>
      </c>
      <c r="D247" s="16">
        <f t="shared" si="15"/>
        <v>4092.3076923077197</v>
      </c>
      <c r="E247">
        <v>3868</v>
      </c>
      <c r="F247">
        <f t="shared" si="14"/>
        <v>5.2622777958947247E-7</v>
      </c>
    </row>
    <row r="248" spans="1:6" x14ac:dyDescent="0.3">
      <c r="A248" s="16">
        <f t="shared" si="13"/>
        <v>3185.2637168141537</v>
      </c>
      <c r="B248">
        <v>249</v>
      </c>
      <c r="C248">
        <f t="shared" si="12"/>
        <v>5.7616700676720087E-5</v>
      </c>
      <c r="D248" s="16">
        <f t="shared" si="15"/>
        <v>4109.0109890110161</v>
      </c>
      <c r="E248">
        <v>504</v>
      </c>
      <c r="F248">
        <f t="shared" si="14"/>
        <v>4.9374782963998178E-7</v>
      </c>
    </row>
    <row r="249" spans="1:6" x14ac:dyDescent="0.3">
      <c r="A249" s="16">
        <f t="shared" si="13"/>
        <v>3198.1469026548616</v>
      </c>
      <c r="B249">
        <v>192</v>
      </c>
      <c r="C249">
        <f t="shared" si="12"/>
        <v>5.6543257657089882E-5</v>
      </c>
      <c r="D249" s="16">
        <f t="shared" si="15"/>
        <v>4125.7142857143126</v>
      </c>
      <c r="E249">
        <v>14</v>
      </c>
      <c r="F249">
        <f t="shared" si="14"/>
        <v>4.6313238327130768E-7</v>
      </c>
    </row>
    <row r="250" spans="1:6" x14ac:dyDescent="0.3">
      <c r="A250" s="16">
        <f t="shared" si="13"/>
        <v>3211.0300884955695</v>
      </c>
      <c r="B250">
        <v>247</v>
      </c>
      <c r="C250">
        <f t="shared" si="12"/>
        <v>5.5484069855457735E-5</v>
      </c>
      <c r="D250" s="16">
        <f t="shared" si="15"/>
        <v>4142.4175824176091</v>
      </c>
      <c r="E250">
        <v>750</v>
      </c>
      <c r="F250">
        <f t="shared" si="14"/>
        <v>4.3428378941028489E-7</v>
      </c>
    </row>
    <row r="251" spans="1:6" x14ac:dyDescent="0.3">
      <c r="A251" s="16">
        <f t="shared" si="13"/>
        <v>3223.9132743362775</v>
      </c>
      <c r="B251">
        <v>2293</v>
      </c>
      <c r="C251">
        <f t="shared" si="12"/>
        <v>5.4439087460970532E-5</v>
      </c>
      <c r="D251" s="16">
        <f t="shared" si="15"/>
        <v>4159.1208791209056</v>
      </c>
      <c r="E251">
        <v>77</v>
      </c>
      <c r="F251">
        <f t="shared" si="14"/>
        <v>4.0710891134185833E-7</v>
      </c>
    </row>
    <row r="252" spans="1:6" x14ac:dyDescent="0.3">
      <c r="A252" s="16">
        <f t="shared" si="13"/>
        <v>3236.7964601769854</v>
      </c>
      <c r="B252">
        <v>3131</v>
      </c>
      <c r="C252">
        <f t="shared" si="12"/>
        <v>5.3408257228675562E-5</v>
      </c>
      <c r="D252" s="16">
        <f t="shared" si="15"/>
        <v>4175.824175824202</v>
      </c>
      <c r="E252">
        <v>752</v>
      </c>
      <c r="F252">
        <f t="shared" si="14"/>
        <v>3.8151895474749139E-7</v>
      </c>
    </row>
    <row r="253" spans="1:6" x14ac:dyDescent="0.3">
      <c r="A253" s="16">
        <f t="shared" si="13"/>
        <v>3249.6796460176934</v>
      </c>
      <c r="B253">
        <v>143</v>
      </c>
      <c r="C253">
        <f t="shared" si="12"/>
        <v>5.2391522566032323E-5</v>
      </c>
      <c r="D253" s="16">
        <f t="shared" si="15"/>
        <v>4192.5274725274985</v>
      </c>
      <c r="E253">
        <v>131</v>
      </c>
      <c r="F253">
        <f t="shared" si="14"/>
        <v>3.5742930011418014E-7</v>
      </c>
    </row>
    <row r="254" spans="1:6" x14ac:dyDescent="0.3">
      <c r="A254" s="16">
        <f t="shared" si="13"/>
        <v>3262.5628318584013</v>
      </c>
      <c r="B254">
        <v>296</v>
      </c>
      <c r="C254">
        <f t="shared" si="12"/>
        <v>5.1388823619508027E-5</v>
      </c>
      <c r="D254" s="16">
        <f t="shared" si="15"/>
        <v>4209.230769230795</v>
      </c>
      <c r="E254">
        <v>87</v>
      </c>
      <c r="F254">
        <f t="shared" si="14"/>
        <v>3.347593395353127E-7</v>
      </c>
    </row>
    <row r="255" spans="1:6" x14ac:dyDescent="0.3">
      <c r="A255" s="16">
        <f t="shared" si="13"/>
        <v>3275.4460176991092</v>
      </c>
      <c r="B255">
        <v>170</v>
      </c>
      <c r="C255">
        <f t="shared" si="12"/>
        <v>5.040009736119924E-5</v>
      </c>
      <c r="D255" s="16">
        <f t="shared" si="15"/>
        <v>4225.9340659340914</v>
      </c>
      <c r="E255">
        <v>1063</v>
      </c>
      <c r="F255">
        <f t="shared" si="14"/>
        <v>3.1343231791429822E-7</v>
      </c>
    </row>
    <row r="256" spans="1:6" x14ac:dyDescent="0.3">
      <c r="A256" s="16">
        <f t="shared" si="13"/>
        <v>3288.3292035398172</v>
      </c>
      <c r="B256">
        <v>86</v>
      </c>
      <c r="C256">
        <f t="shared" si="12"/>
        <v>4.942527767542868E-5</v>
      </c>
      <c r="D256" s="16">
        <f t="shared" si="15"/>
        <v>4242.6373626373879</v>
      </c>
      <c r="E256">
        <v>76</v>
      </c>
      <c r="F256">
        <f t="shared" si="14"/>
        <v>2.9337517857214791E-7</v>
      </c>
    </row>
    <row r="257" spans="1:6" x14ac:dyDescent="0.3">
      <c r="A257" s="16">
        <f t="shared" si="13"/>
        <v>3301.2123893805251</v>
      </c>
      <c r="B257">
        <v>6286</v>
      </c>
      <c r="C257">
        <f t="shared" si="12"/>
        <v>4.8464295445261831E-5</v>
      </c>
      <c r="D257" s="16">
        <f t="shared" si="15"/>
        <v>4259.3406593406844</v>
      </c>
      <c r="E257">
        <v>4428</v>
      </c>
      <c r="F257">
        <f t="shared" si="14"/>
        <v>2.7451841325111039E-7</v>
      </c>
    </row>
    <row r="258" spans="1:6" x14ac:dyDescent="0.3">
      <c r="A258" s="16">
        <f t="shared" si="13"/>
        <v>3314.095575221233</v>
      </c>
      <c r="B258">
        <v>3727</v>
      </c>
      <c r="C258">
        <f t="shared" ref="C258:C321" si="16">_xlfn.NORM.DIST(A258,$I$3,$I$8,FALSE)</f>
        <v>4.7517078638893899E-5</v>
      </c>
      <c r="D258" s="16">
        <f t="shared" si="15"/>
        <v>4276.0439560439809</v>
      </c>
      <c r="E258">
        <v>58</v>
      </c>
      <c r="F258">
        <f t="shared" si="14"/>
        <v>2.5679591649792718E-7</v>
      </c>
    </row>
    <row r="259" spans="1:6" x14ac:dyDescent="0.3">
      <c r="A259" s="16">
        <f t="shared" ref="A259:A322" si="17">A258+(($I$6-$I$5)/$I$9)</f>
        <v>3326.978761061941</v>
      </c>
      <c r="B259">
        <v>1605</v>
      </c>
      <c r="C259">
        <f t="shared" si="16"/>
        <v>4.6583552395854459E-5</v>
      </c>
      <c r="D259" s="16">
        <f t="shared" si="15"/>
        <v>4292.7472527472773</v>
      </c>
      <c r="E259">
        <v>111</v>
      </c>
      <c r="F259">
        <f t="shared" ref="F259:F322" si="18">_xlfn.NORM.DIST(D259,$J$3,$J$8,FALSE)</f>
        <v>2.4014484440236185E-7</v>
      </c>
    </row>
    <row r="260" spans="1:6" x14ac:dyDescent="0.3">
      <c r="A260" s="16">
        <f t="shared" si="17"/>
        <v>3339.8619469026489</v>
      </c>
      <c r="B260">
        <v>2120</v>
      </c>
      <c r="C260">
        <f t="shared" si="16"/>
        <v>4.5663639112982324E-5</v>
      </c>
      <c r="D260" s="16">
        <f t="shared" ref="D260:D323" si="19">D259+(($J$6-$J$5)/$J$9)</f>
        <v>4309.4505494505738</v>
      </c>
      <c r="E260">
        <v>2955</v>
      </c>
      <c r="F260">
        <f t="shared" si="18"/>
        <v>2.2450547765928756E-7</v>
      </c>
    </row>
    <row r="261" spans="1:6" x14ac:dyDescent="0.3">
      <c r="A261" s="16">
        <f t="shared" si="17"/>
        <v>3352.7451327433569</v>
      </c>
      <c r="B261">
        <v>50</v>
      </c>
      <c r="C261">
        <f t="shared" si="16"/>
        <v>4.4757258530120291E-5</v>
      </c>
      <c r="D261" s="16">
        <f t="shared" si="19"/>
        <v>4326.1538461538703</v>
      </c>
      <c r="E261">
        <v>1657</v>
      </c>
      <c r="F261">
        <f t="shared" si="18"/>
        <v>2.0982108891578866E-7</v>
      </c>
    </row>
    <row r="262" spans="1:6" x14ac:dyDescent="0.3">
      <c r="A262" s="16">
        <f t="shared" si="17"/>
        <v>3365.6283185840648</v>
      </c>
      <c r="B262">
        <v>2080</v>
      </c>
      <c r="C262">
        <f t="shared" si="16"/>
        <v>4.3864327815484636E-5</v>
      </c>
      <c r="D262" s="16">
        <f t="shared" si="19"/>
        <v>4342.8571428571668</v>
      </c>
      <c r="E262">
        <v>926</v>
      </c>
      <c r="F262">
        <f t="shared" si="18"/>
        <v>1.9603781435846457E-7</v>
      </c>
    </row>
    <row r="263" spans="1:6" x14ac:dyDescent="0.3">
      <c r="A263" s="16">
        <f t="shared" si="17"/>
        <v>3378.5115044247727</v>
      </c>
      <c r="B263">
        <v>2105</v>
      </c>
      <c r="C263">
        <f t="shared" si="16"/>
        <v>4.2984761650660917E-5</v>
      </c>
      <c r="D263" s="16">
        <f t="shared" si="19"/>
        <v>4359.5604395604632</v>
      </c>
      <c r="E263">
        <v>77</v>
      </c>
      <c r="F263">
        <f t="shared" si="18"/>
        <v>1.8310452949032409E-7</v>
      </c>
    </row>
    <row r="264" spans="1:6" x14ac:dyDescent="0.3">
      <c r="A264" s="16">
        <f t="shared" si="17"/>
        <v>3391.3946902654807</v>
      </c>
      <c r="B264">
        <v>2436</v>
      </c>
      <c r="C264">
        <f t="shared" si="16"/>
        <v>4.2118472315183843E-5</v>
      </c>
      <c r="D264" s="16">
        <f t="shared" si="19"/>
        <v>4376.2637362637597</v>
      </c>
      <c r="E264">
        <v>1748</v>
      </c>
      <c r="F264">
        <f t="shared" si="18"/>
        <v>1.709727290414058E-7</v>
      </c>
    </row>
    <row r="265" spans="1:6" x14ac:dyDescent="0.3">
      <c r="A265" s="16">
        <f t="shared" si="17"/>
        <v>3404.2778761061886</v>
      </c>
      <c r="B265">
        <v>80</v>
      </c>
      <c r="C265">
        <f t="shared" si="16"/>
        <v>4.1265369770655005E-5</v>
      </c>
      <c r="D265" s="16">
        <f t="shared" si="19"/>
        <v>4392.9670329670562</v>
      </c>
      <c r="E265">
        <v>79</v>
      </c>
      <c r="F265">
        <f t="shared" si="18"/>
        <v>1.5959641095242605E-7</v>
      </c>
    </row>
    <row r="266" spans="1:6" x14ac:dyDescent="0.3">
      <c r="A266" s="16">
        <f t="shared" si="17"/>
        <v>3417.1610619468966</v>
      </c>
      <c r="B266">
        <v>42</v>
      </c>
      <c r="C266">
        <f t="shared" si="16"/>
        <v>4.0425361744358311E-5</v>
      </c>
      <c r="D266" s="16">
        <f t="shared" si="19"/>
        <v>4409.6703296703527</v>
      </c>
      <c r="E266">
        <v>889</v>
      </c>
      <c r="F266">
        <f t="shared" si="18"/>
        <v>1.4893196436643802E-7</v>
      </c>
    </row>
    <row r="267" spans="1:6" x14ac:dyDescent="0.3">
      <c r="A267" s="16">
        <f t="shared" si="17"/>
        <v>3430.0442477876045</v>
      </c>
      <c r="B267">
        <v>139</v>
      </c>
      <c r="C267">
        <f t="shared" si="16"/>
        <v>3.9598353812329521E-5</v>
      </c>
      <c r="D267" s="16">
        <f t="shared" si="19"/>
        <v>4426.3736263736491</v>
      </c>
      <c r="E267">
        <v>56</v>
      </c>
      <c r="F267">
        <f t="shared" si="18"/>
        <v>1.3893806155955058E-7</v>
      </c>
    </row>
    <row r="268" spans="1:6" x14ac:dyDescent="0.3">
      <c r="A268" s="16">
        <f t="shared" si="17"/>
        <v>3442.9274336283124</v>
      </c>
      <c r="B268">
        <v>159</v>
      </c>
      <c r="C268">
        <f t="shared" si="16"/>
        <v>3.8784249481842411E-5</v>
      </c>
      <c r="D268" s="16">
        <f t="shared" si="19"/>
        <v>4443.0769230769456</v>
      </c>
      <c r="E268">
        <v>1</v>
      </c>
      <c r="F268">
        <f t="shared" si="18"/>
        <v>1.295755537382918E-7</v>
      </c>
    </row>
    <row r="269" spans="1:6" x14ac:dyDescent="0.3">
      <c r="A269" s="16">
        <f t="shared" si="17"/>
        <v>3455.8106194690204</v>
      </c>
      <c r="B269">
        <v>381</v>
      </c>
      <c r="C269">
        <f t="shared" si="16"/>
        <v>3.7982950273270185E-5</v>
      </c>
      <c r="D269" s="16">
        <f t="shared" si="19"/>
        <v>4459.7802197802421</v>
      </c>
      <c r="E269">
        <v>83</v>
      </c>
      <c r="F269">
        <f t="shared" si="18"/>
        <v>1.2080737062809901E-7</v>
      </c>
    </row>
    <row r="270" spans="1:6" x14ac:dyDescent="0.3">
      <c r="A270" s="16">
        <f t="shared" si="17"/>
        <v>3468.6938053097283</v>
      </c>
      <c r="B270">
        <v>194</v>
      </c>
      <c r="C270">
        <f t="shared" si="16"/>
        <v>3.7194355801286779E-5</v>
      </c>
      <c r="D270" s="16">
        <f t="shared" si="19"/>
        <v>4476.4835164835386</v>
      </c>
      <c r="E270">
        <v>2025</v>
      </c>
      <c r="F270">
        <f t="shared" si="18"/>
        <v>1.1259842377471624E-7</v>
      </c>
    </row>
    <row r="271" spans="1:6" x14ac:dyDescent="0.3">
      <c r="A271" s="16">
        <f t="shared" si="17"/>
        <v>3481.5769911504362</v>
      </c>
      <c r="B271">
        <v>106</v>
      </c>
      <c r="C271">
        <f t="shared" si="16"/>
        <v>3.6418363855370058E-5</v>
      </c>
      <c r="D271" s="16">
        <f t="shared" si="19"/>
        <v>4493.186813186835</v>
      </c>
      <c r="E271">
        <v>14</v>
      </c>
      <c r="F271">
        <f t="shared" si="18"/>
        <v>1.0491551347795211E-7</v>
      </c>
    </row>
    <row r="272" spans="1:6" x14ac:dyDescent="0.3">
      <c r="A272" s="16">
        <f t="shared" si="17"/>
        <v>3494.4601769911442</v>
      </c>
      <c r="B272">
        <v>142</v>
      </c>
      <c r="C272">
        <f t="shared" si="16"/>
        <v>3.5654870479573291E-5</v>
      </c>
      <c r="D272" s="16">
        <f t="shared" si="19"/>
        <v>4509.8901098901315</v>
      </c>
      <c r="E272">
        <v>656</v>
      </c>
      <c r="F272">
        <f t="shared" si="18"/>
        <v>9.7727239275244222E-8</v>
      </c>
    </row>
    <row r="273" spans="1:6" x14ac:dyDescent="0.3">
      <c r="A273" s="16">
        <f t="shared" si="17"/>
        <v>3507.3433628318521</v>
      </c>
      <c r="B273">
        <v>211</v>
      </c>
      <c r="C273">
        <f t="shared" si="16"/>
        <v>3.4903770051529433E-5</v>
      </c>
      <c r="D273" s="16">
        <f t="shared" si="19"/>
        <v>4526.593406593428</v>
      </c>
      <c r="E273">
        <v>1596</v>
      </c>
      <c r="F273">
        <f t="shared" si="18"/>
        <v>9.1003913890814625E-8</v>
      </c>
    </row>
    <row r="274" spans="1:6" x14ac:dyDescent="0.3">
      <c r="A274" s="16">
        <f t="shared" si="17"/>
        <v>3520.2265486725601</v>
      </c>
      <c r="B274">
        <v>2756</v>
      </c>
      <c r="C274">
        <f t="shared" si="16"/>
        <v>3.4164955360657589E-5</v>
      </c>
      <c r="D274" s="16">
        <f t="shared" si="19"/>
        <v>4543.2967032967244</v>
      </c>
      <c r="E274">
        <v>10</v>
      </c>
      <c r="F274">
        <f t="shared" si="18"/>
        <v>8.4717480564851873E-8</v>
      </c>
    </row>
    <row r="275" spans="1:6" x14ac:dyDescent="0.3">
      <c r="A275" s="16">
        <f t="shared" si="17"/>
        <v>3533.109734513268</v>
      </c>
      <c r="B275">
        <v>173</v>
      </c>
      <c r="C275">
        <f t="shared" si="16"/>
        <v>3.3438317685538318E-5</v>
      </c>
      <c r="D275" s="16">
        <f t="shared" si="19"/>
        <v>4560.0000000000209</v>
      </c>
      <c r="E275">
        <v>1121</v>
      </c>
      <c r="F275">
        <f t="shared" si="18"/>
        <v>7.884143367608499E-8</v>
      </c>
    </row>
    <row r="276" spans="1:6" x14ac:dyDescent="0.3">
      <c r="A276" s="16">
        <f t="shared" si="17"/>
        <v>3545.9929203539759</v>
      </c>
      <c r="B276">
        <v>87</v>
      </c>
      <c r="C276">
        <f t="shared" si="16"/>
        <v>3.272374687042967E-5</v>
      </c>
      <c r="D276" s="16">
        <f t="shared" si="19"/>
        <v>4576.7032967033174</v>
      </c>
      <c r="E276">
        <v>15</v>
      </c>
      <c r="F276">
        <f t="shared" si="18"/>
        <v>7.3350742570330071E-8</v>
      </c>
    </row>
    <row r="277" spans="1:6" x14ac:dyDescent="0.3">
      <c r="A277" s="16">
        <f t="shared" si="17"/>
        <v>3558.8761061946839</v>
      </c>
      <c r="B277">
        <v>1572</v>
      </c>
      <c r="C277">
        <f t="shared" si="16"/>
        <v>3.2021131400893358E-5</v>
      </c>
      <c r="D277" s="16">
        <f t="shared" si="19"/>
        <v>4593.4065934066139</v>
      </c>
      <c r="E277">
        <v>191</v>
      </c>
      <c r="F277">
        <f t="shared" si="18"/>
        <v>6.822177850705829E-8</v>
      </c>
    </row>
    <row r="278" spans="1:6" x14ac:dyDescent="0.3">
      <c r="A278" s="16">
        <f t="shared" si="17"/>
        <v>3571.7592920353918</v>
      </c>
      <c r="B278">
        <v>2346</v>
      </c>
      <c r="C278">
        <f t="shared" si="16"/>
        <v>3.1330358478505093E-5</v>
      </c>
      <c r="D278" s="16">
        <f t="shared" si="19"/>
        <v>4610.1098901099103</v>
      </c>
      <c r="E278">
        <v>16</v>
      </c>
      <c r="F278">
        <f t="shared" si="18"/>
        <v>6.3432244635753211E-8</v>
      </c>
    </row>
    <row r="279" spans="1:6" x14ac:dyDescent="0.3">
      <c r="A279" s="16">
        <f t="shared" si="17"/>
        <v>3584.6424778760997</v>
      </c>
      <c r="B279">
        <v>115</v>
      </c>
      <c r="C279">
        <f t="shared" si="16"/>
        <v>3.0651314094621353E-5</v>
      </c>
      <c r="D279" s="16">
        <f t="shared" si="19"/>
        <v>4626.8131868132068</v>
      </c>
      <c r="E279">
        <v>17</v>
      </c>
      <c r="F279">
        <f t="shared" si="18"/>
        <v>5.896110891375793E-8</v>
      </c>
    </row>
    <row r="280" spans="1:6" x14ac:dyDescent="0.3">
      <c r="A280" s="16">
        <f t="shared" si="17"/>
        <v>3597.5256637168077</v>
      </c>
      <c r="B280">
        <v>85</v>
      </c>
      <c r="C280">
        <f t="shared" si="16"/>
        <v>2.998388310317896E-5</v>
      </c>
      <c r="D280" s="16">
        <f t="shared" si="19"/>
        <v>4643.5164835165033</v>
      </c>
      <c r="E280">
        <v>34</v>
      </c>
      <c r="F280">
        <f t="shared" si="18"/>
        <v>5.4788539877464555E-8</v>
      </c>
    </row>
    <row r="281" spans="1:6" x14ac:dyDescent="0.3">
      <c r="A281" s="16">
        <f t="shared" si="17"/>
        <v>3610.4088495575156</v>
      </c>
      <c r="B281">
        <v>144</v>
      </c>
      <c r="C281">
        <f t="shared" si="16"/>
        <v>2.9327949292501891E-5</v>
      </c>
      <c r="D281" s="16">
        <f t="shared" si="19"/>
        <v>4660.2197802197998</v>
      </c>
      <c r="E281">
        <v>1</v>
      </c>
      <c r="F281">
        <f t="shared" si="18"/>
        <v>5.0895845179040598E-8</v>
      </c>
    </row>
    <row r="282" spans="1:6" x14ac:dyDescent="0.3">
      <c r="A282" s="16">
        <f t="shared" si="17"/>
        <v>3623.2920353982236</v>
      </c>
      <c r="B282">
        <v>2443</v>
      </c>
      <c r="C282">
        <f t="shared" si="16"/>
        <v>2.868339545609474E-5</v>
      </c>
      <c r="D282" s="16">
        <f t="shared" si="19"/>
        <v>4676.9230769230962</v>
      </c>
      <c r="E282">
        <v>1274</v>
      </c>
      <c r="F282">
        <f t="shared" si="18"/>
        <v>4.7265412801419203E-8</v>
      </c>
    </row>
    <row r="283" spans="1:6" x14ac:dyDescent="0.3">
      <c r="A283" s="16">
        <f t="shared" si="17"/>
        <v>3636.1752212389315</v>
      </c>
      <c r="B283">
        <v>64</v>
      </c>
      <c r="C283">
        <f t="shared" si="16"/>
        <v>2.8050103462399324E-5</v>
      </c>
      <c r="D283" s="16">
        <f t="shared" si="19"/>
        <v>4693.6263736263927</v>
      </c>
      <c r="E283">
        <v>210</v>
      </c>
      <c r="F283">
        <f t="shared" si="18"/>
        <v>4.3880654864965564E-8</v>
      </c>
    </row>
    <row r="284" spans="1:6" x14ac:dyDescent="0.3">
      <c r="A284" s="16">
        <f t="shared" si="17"/>
        <v>3649.0584070796394</v>
      </c>
      <c r="B284">
        <v>268</v>
      </c>
      <c r="C284">
        <f t="shared" si="16"/>
        <v>2.7427954323496258E-5</v>
      </c>
      <c r="D284" s="16">
        <f t="shared" si="19"/>
        <v>4710.3296703296892</v>
      </c>
      <c r="E284">
        <v>248</v>
      </c>
      <c r="F284">
        <f t="shared" si="18"/>
        <v>4.0725953940077146E-8</v>
      </c>
    </row>
    <row r="285" spans="1:6" x14ac:dyDescent="0.3">
      <c r="A285" s="16">
        <f t="shared" si="17"/>
        <v>3661.9415929203474</v>
      </c>
      <c r="B285">
        <v>195</v>
      </c>
      <c r="C285">
        <f t="shared" si="16"/>
        <v>2.681682826273062E-5</v>
      </c>
      <c r="D285" s="16">
        <f t="shared" si="19"/>
        <v>4727.0329670329857</v>
      </c>
      <c r="E285">
        <v>513</v>
      </c>
      <c r="F285">
        <f t="shared" si="18"/>
        <v>3.7786611780968749E-8</v>
      </c>
    </row>
    <row r="286" spans="1:6" x14ac:dyDescent="0.3">
      <c r="A286" s="16">
        <f t="shared" si="17"/>
        <v>3674.8247787610553</v>
      </c>
      <c r="B286">
        <v>186</v>
      </c>
      <c r="C286">
        <f t="shared" si="16"/>
        <v>2.621660478124568E-5</v>
      </c>
      <c r="D286" s="16">
        <f t="shared" si="19"/>
        <v>4743.7362637362821</v>
      </c>
      <c r="E286">
        <v>3410</v>
      </c>
      <c r="F286">
        <f t="shared" si="18"/>
        <v>3.5048800396996204E-8</v>
      </c>
    </row>
    <row r="287" spans="1:6" x14ac:dyDescent="0.3">
      <c r="A287" s="16">
        <f t="shared" si="17"/>
        <v>3687.7079646017633</v>
      </c>
      <c r="B287">
        <v>460</v>
      </c>
      <c r="C287">
        <f t="shared" si="16"/>
        <v>2.5627162723406442E-5</v>
      </c>
      <c r="D287" s="16">
        <f t="shared" si="19"/>
        <v>4760.4395604395786</v>
      </c>
      <c r="E287">
        <v>10</v>
      </c>
      <c r="F287">
        <f t="shared" si="18"/>
        <v>3.2499515379108701E-8</v>
      </c>
    </row>
    <row r="288" spans="1:6" x14ac:dyDescent="0.3">
      <c r="A288" s="16">
        <f t="shared" si="17"/>
        <v>3700.5911504424712</v>
      </c>
      <c r="B288">
        <v>2528</v>
      </c>
      <c r="C288">
        <f t="shared" si="16"/>
        <v>2.5048380341099085E-5</v>
      </c>
      <c r="D288" s="16">
        <f t="shared" si="19"/>
        <v>4777.1428571428751</v>
      </c>
      <c r="E288">
        <v>2201</v>
      </c>
      <c r="F288">
        <f t="shared" si="18"/>
        <v>3.012653140034671E-8</v>
      </c>
    </row>
    <row r="289" spans="1:6" x14ac:dyDescent="0.3">
      <c r="A289" s="16">
        <f t="shared" si="17"/>
        <v>3713.4743362831791</v>
      </c>
      <c r="B289">
        <v>3657</v>
      </c>
      <c r="C289">
        <f t="shared" si="16"/>
        <v>2.4480135356890382E-5</v>
      </c>
      <c r="D289" s="16">
        <f t="shared" si="19"/>
        <v>4793.8461538461715</v>
      </c>
      <c r="E289">
        <v>676</v>
      </c>
      <c r="F289">
        <f t="shared" si="18"/>
        <v>2.7918359810732653E-8</v>
      </c>
    </row>
    <row r="290" spans="1:6" x14ac:dyDescent="0.3">
      <c r="A290" s="16">
        <f t="shared" si="17"/>
        <v>3726.3575221238871</v>
      </c>
      <c r="B290">
        <v>131</v>
      </c>
      <c r="C290">
        <f t="shared" si="16"/>
        <v>2.3922305026035651E-5</v>
      </c>
      <c r="D290" s="16">
        <f t="shared" si="19"/>
        <v>4810.549450549468</v>
      </c>
      <c r="E290">
        <v>831</v>
      </c>
      <c r="F290">
        <f t="shared" si="18"/>
        <v>2.586420824840511E-8</v>
      </c>
    </row>
    <row r="291" spans="1:6" x14ac:dyDescent="0.3">
      <c r="A291" s="16">
        <f t="shared" si="17"/>
        <v>3739.240707964595</v>
      </c>
      <c r="B291">
        <v>239</v>
      </c>
      <c r="C291">
        <f t="shared" si="16"/>
        <v>2.3374766197321481E-5</v>
      </c>
      <c r="D291" s="16">
        <f t="shared" si="19"/>
        <v>4827.2527472527645</v>
      </c>
      <c r="E291">
        <v>859</v>
      </c>
      <c r="F291">
        <f t="shared" si="18"/>
        <v>2.3953942190430982E-8</v>
      </c>
    </row>
    <row r="292" spans="1:6" x14ac:dyDescent="0.3">
      <c r="A292" s="16">
        <f t="shared" si="17"/>
        <v>3752.1238938053029</v>
      </c>
      <c r="B292">
        <v>78</v>
      </c>
      <c r="C292">
        <f t="shared" si="16"/>
        <v>2.2837395372733866E-5</v>
      </c>
      <c r="D292" s="16">
        <f t="shared" si="19"/>
        <v>4843.956043956061</v>
      </c>
      <c r="E292">
        <v>45</v>
      </c>
      <c r="F292">
        <f t="shared" si="18"/>
        <v>2.2178048368370037E-8</v>
      </c>
    </row>
    <row r="293" spans="1:6" x14ac:dyDescent="0.3">
      <c r="A293" s="16">
        <f t="shared" si="17"/>
        <v>3765.0070796460109</v>
      </c>
      <c r="B293">
        <v>1773</v>
      </c>
      <c r="C293">
        <f t="shared" si="16"/>
        <v>2.2310068765940477E-5</v>
      </c>
      <c r="D293" s="16">
        <f t="shared" si="19"/>
        <v>4860.6593406593574</v>
      </c>
      <c r="E293">
        <v>6</v>
      </c>
      <c r="F293">
        <f t="shared" si="18"/>
        <v>2.0527599975369243E-8</v>
      </c>
    </row>
    <row r="294" spans="1:6" x14ac:dyDescent="0.3">
      <c r="A294" s="16">
        <f t="shared" si="17"/>
        <v>3777.8902654867188</v>
      </c>
      <c r="B294">
        <v>32</v>
      </c>
      <c r="C294">
        <f t="shared" si="16"/>
        <v>2.1792662359579549E-5</v>
      </c>
      <c r="D294" s="16">
        <f t="shared" si="19"/>
        <v>4877.3626373626539</v>
      </c>
      <c r="E294">
        <v>7</v>
      </c>
      <c r="F294">
        <f t="shared" si="18"/>
        <v>1.8994223593302619E-8</v>
      </c>
    </row>
    <row r="295" spans="1:6" x14ac:dyDescent="0.3">
      <c r="A295" s="16">
        <f t="shared" si="17"/>
        <v>3790.7734513274268</v>
      </c>
      <c r="B295">
        <v>369</v>
      </c>
      <c r="C295">
        <f t="shared" si="16"/>
        <v>2.1285051961346596E-5</v>
      </c>
      <c r="D295" s="16">
        <f t="shared" si="19"/>
        <v>4894.0659340659504</v>
      </c>
      <c r="E295">
        <v>31</v>
      </c>
      <c r="F295">
        <f t="shared" si="18"/>
        <v>1.7570067770255998E-8</v>
      </c>
    </row>
    <row r="296" spans="1:6" x14ac:dyDescent="0.3">
      <c r="A296" s="16">
        <f t="shared" si="17"/>
        <v>3803.6566371681347</v>
      </c>
      <c r="B296">
        <v>89</v>
      </c>
      <c r="C296">
        <f t="shared" si="16"/>
        <v>2.078711325887326E-5</v>
      </c>
      <c r="D296" s="16">
        <f t="shared" si="19"/>
        <v>4910.7692307692469</v>
      </c>
      <c r="E296">
        <v>78</v>
      </c>
      <c r="F296">
        <f t="shared" si="18"/>
        <v>1.6247773180469364E-8</v>
      </c>
    </row>
    <row r="297" spans="1:6" x14ac:dyDescent="0.3">
      <c r="A297" s="16">
        <f t="shared" si="17"/>
        <v>3816.5398230088426</v>
      </c>
      <c r="B297">
        <v>147</v>
      </c>
      <c r="C297">
        <f t="shared" si="16"/>
        <v>2.0298721873391508E-5</v>
      </c>
      <c r="D297" s="16">
        <f t="shared" si="19"/>
        <v>4927.4725274725433</v>
      </c>
      <c r="E297">
        <v>1225</v>
      </c>
      <c r="F297">
        <f t="shared" si="18"/>
        <v>1.5020444300681129E-8</v>
      </c>
    </row>
    <row r="298" spans="1:6" x14ac:dyDescent="0.3">
      <c r="A298" s="16">
        <f t="shared" si="17"/>
        <v>3829.4230088495506</v>
      </c>
      <c r="B298">
        <v>126</v>
      </c>
      <c r="C298">
        <f t="shared" si="16"/>
        <v>1.981975341217986E-5</v>
      </c>
      <c r="D298" s="16">
        <f t="shared" si="19"/>
        <v>4944.1758241758398</v>
      </c>
      <c r="E298">
        <v>1</v>
      </c>
      <c r="F298">
        <f t="shared" si="18"/>
        <v>1.3881622538673741E-8</v>
      </c>
    </row>
    <row r="299" spans="1:6" x14ac:dyDescent="0.3">
      <c r="A299" s="16">
        <f t="shared" si="17"/>
        <v>3842.3061946902585</v>
      </c>
      <c r="B299">
        <v>2218</v>
      </c>
      <c r="C299">
        <f t="shared" si="16"/>
        <v>1.9350083519786464E-5</v>
      </c>
      <c r="D299" s="16">
        <f t="shared" si="19"/>
        <v>4960.8791208791363</v>
      </c>
      <c r="E299">
        <v>67</v>
      </c>
      <c r="F299">
        <f t="shared" si="18"/>
        <v>1.2825260751680299E-8</v>
      </c>
    </row>
    <row r="300" spans="1:6" x14ac:dyDescent="0.3">
      <c r="A300" s="16">
        <f t="shared" si="17"/>
        <v>3855.1893805309664</v>
      </c>
      <c r="B300">
        <v>202</v>
      </c>
      <c r="C300">
        <f t="shared" si="16"/>
        <v>1.8889587928027929E-5</v>
      </c>
      <c r="D300" s="16">
        <f t="shared" si="19"/>
        <v>4977.5824175824328</v>
      </c>
      <c r="E300">
        <v>19</v>
      </c>
      <c r="F300">
        <f t="shared" si="18"/>
        <v>1.1845699094181348E-8</v>
      </c>
    </row>
    <row r="301" spans="1:6" x14ac:dyDescent="0.3">
      <c r="A301" s="16">
        <f t="shared" si="17"/>
        <v>3868.0725663716744</v>
      </c>
      <c r="B301">
        <v>140</v>
      </c>
      <c r="C301">
        <f t="shared" si="16"/>
        <v>1.8438142504760415E-5</v>
      </c>
      <c r="D301" s="16">
        <f t="shared" si="19"/>
        <v>4994.2857142857292</v>
      </c>
      <c r="E301">
        <v>2108</v>
      </c>
      <c r="F301">
        <f t="shared" si="18"/>
        <v>1.0937642136487122E-8</v>
      </c>
    </row>
    <row r="302" spans="1:6" x14ac:dyDescent="0.3">
      <c r="A302" s="16">
        <f t="shared" si="17"/>
        <v>3880.9557522123823</v>
      </c>
      <c r="B302">
        <v>1052</v>
      </c>
      <c r="C302">
        <f t="shared" si="16"/>
        <v>1.7995623301423807E-5</v>
      </c>
      <c r="D302" s="16">
        <f t="shared" si="19"/>
        <v>5010.9890109890257</v>
      </c>
      <c r="E302">
        <v>679</v>
      </c>
      <c r="F302">
        <f t="shared" si="18"/>
        <v>1.0096137197363518E-8</v>
      </c>
    </row>
    <row r="303" spans="1:6" x14ac:dyDescent="0.3">
      <c r="A303" s="16">
        <f t="shared" si="17"/>
        <v>3893.8389380530903</v>
      </c>
      <c r="B303">
        <v>247</v>
      </c>
      <c r="C303">
        <f t="shared" si="16"/>
        <v>1.7561906599357513E-5</v>
      </c>
      <c r="D303" s="16">
        <f t="shared" si="19"/>
        <v>5027.6923076923222</v>
      </c>
      <c r="E303">
        <v>36</v>
      </c>
      <c r="F303">
        <f t="shared" si="18"/>
        <v>9.3165538358116415E-9</v>
      </c>
    </row>
    <row r="304" spans="1:6" x14ac:dyDescent="0.3">
      <c r="A304" s="16">
        <f t="shared" si="17"/>
        <v>3906.7221238937982</v>
      </c>
      <c r="B304">
        <v>84</v>
      </c>
      <c r="C304">
        <f t="shared" si="16"/>
        <v>1.713686895489016E-5</v>
      </c>
      <c r="D304" s="16">
        <f t="shared" si="19"/>
        <v>5044.3956043956186</v>
      </c>
      <c r="E304">
        <v>47</v>
      </c>
      <c r="F304">
        <f t="shared" si="18"/>
        <v>8.594564448951376E-9</v>
      </c>
    </row>
    <row r="305" spans="1:6" x14ac:dyDescent="0.3">
      <c r="A305" s="16">
        <f t="shared" si="17"/>
        <v>3919.6053097345061</v>
      </c>
      <c r="B305">
        <v>88</v>
      </c>
      <c r="C305">
        <f t="shared" si="16"/>
        <v>1.6720387243203628E-5</v>
      </c>
      <c r="D305" s="16">
        <f t="shared" si="19"/>
        <v>5061.0989010989151</v>
      </c>
      <c r="E305">
        <v>70</v>
      </c>
      <c r="F305">
        <f t="shared" si="18"/>
        <v>7.9261259247795069E-9</v>
      </c>
    </row>
    <row r="306" spans="1:6" x14ac:dyDescent="0.3">
      <c r="A306" s="16">
        <f t="shared" si="17"/>
        <v>3932.4884955752141</v>
      </c>
      <c r="B306">
        <v>156</v>
      </c>
      <c r="C306">
        <f t="shared" si="16"/>
        <v>1.6312338700975363E-5</v>
      </c>
      <c r="D306" s="16">
        <f t="shared" si="19"/>
        <v>5077.8021978022116</v>
      </c>
      <c r="E306">
        <v>154</v>
      </c>
      <c r="F306">
        <f t="shared" si="18"/>
        <v>7.3074623003732882E-9</v>
      </c>
    </row>
    <row r="307" spans="1:6" x14ac:dyDescent="0.3">
      <c r="A307" s="16">
        <f t="shared" si="17"/>
        <v>3945.371681415922</v>
      </c>
      <c r="B307">
        <v>2985</v>
      </c>
      <c r="C307">
        <f t="shared" si="16"/>
        <v>1.5912600967801174E-5</v>
      </c>
      <c r="D307" s="16">
        <f t="shared" si="19"/>
        <v>5094.5054945055081</v>
      </c>
      <c r="E307">
        <v>22</v>
      </c>
      <c r="F307">
        <f t="shared" si="18"/>
        <v>6.7350483778881926E-9</v>
      </c>
    </row>
    <row r="308" spans="1:6" x14ac:dyDescent="0.3">
      <c r="A308" s="16">
        <f t="shared" si="17"/>
        <v>3958.25486725663</v>
      </c>
      <c r="B308">
        <v>762</v>
      </c>
      <c r="C308">
        <f t="shared" si="16"/>
        <v>1.5521052126403765E-5</v>
      </c>
      <c r="D308" s="16">
        <f t="shared" si="19"/>
        <v>5111.2087912088045</v>
      </c>
      <c r="E308">
        <v>1758</v>
      </c>
      <c r="F308">
        <f t="shared" si="18"/>
        <v>6.2055942524467796E-9</v>
      </c>
    </row>
    <row r="309" spans="1:6" x14ac:dyDescent="0.3">
      <c r="A309" s="16">
        <f t="shared" si="17"/>
        <v>3971.1380530973379</v>
      </c>
      <c r="B309">
        <v>554</v>
      </c>
      <c r="C309">
        <f t="shared" si="16"/>
        <v>1.5137570741631085E-5</v>
      </c>
      <c r="D309" s="16">
        <f t="shared" si="19"/>
        <v>5127.912087912101</v>
      </c>
      <c r="E309">
        <v>94</v>
      </c>
      <c r="F309">
        <f t="shared" si="18"/>
        <v>5.7160307077367894E-9</v>
      </c>
    </row>
    <row r="310" spans="1:6" x14ac:dyDescent="0.3">
      <c r="A310" s="16">
        <f t="shared" si="17"/>
        <v>3984.0212389380458</v>
      </c>
      <c r="B310">
        <v>135</v>
      </c>
      <c r="C310">
        <f t="shared" si="16"/>
        <v>1.4762035898251016E-5</v>
      </c>
      <c r="D310" s="16">
        <f t="shared" si="19"/>
        <v>5144.6153846153975</v>
      </c>
      <c r="E310">
        <v>33</v>
      </c>
      <c r="F310">
        <f t="shared" si="18"/>
        <v>5.2634954368249969E-9</v>
      </c>
    </row>
    <row r="311" spans="1:6" x14ac:dyDescent="0.3">
      <c r="A311" s="16">
        <f t="shared" si="17"/>
        <v>3996.9044247787538</v>
      </c>
      <c r="B311">
        <v>122</v>
      </c>
      <c r="C311">
        <f t="shared" si="16"/>
        <v>1.4394327237548158E-5</v>
      </c>
      <c r="D311" s="16">
        <f t="shared" si="19"/>
        <v>5161.318681318694</v>
      </c>
      <c r="E311">
        <v>1</v>
      </c>
      <c r="F311">
        <f t="shared" si="18"/>
        <v>4.8453200473492741E-9</v>
      </c>
    </row>
    <row r="312" spans="1:6" x14ac:dyDescent="0.3">
      <c r="A312" s="16">
        <f t="shared" si="17"/>
        <v>4009.7876106194617</v>
      </c>
      <c r="B312">
        <v>221</v>
      </c>
      <c r="C312">
        <f t="shared" si="16"/>
        <v>1.4034324992730447E-5</v>
      </c>
      <c r="D312" s="16">
        <f t="shared" si="19"/>
        <v>5178.0219780219904</v>
      </c>
      <c r="E312">
        <v>31</v>
      </c>
      <c r="F312">
        <f t="shared" si="18"/>
        <v>4.4590178118706542E-9</v>
      </c>
    </row>
    <row r="313" spans="1:6" x14ac:dyDescent="0.3">
      <c r="A313" s="16">
        <f t="shared" si="17"/>
        <v>4022.6707964601696</v>
      </c>
      <c r="B313">
        <v>126</v>
      </c>
      <c r="C313">
        <f t="shared" si="16"/>
        <v>1.3681910023152793E-5</v>
      </c>
      <c r="D313" s="16">
        <f t="shared" si="19"/>
        <v>5194.7252747252869</v>
      </c>
      <c r="E313">
        <v>35</v>
      </c>
      <c r="F313">
        <f t="shared" si="18"/>
        <v>4.1022721257516388E-9</v>
      </c>
    </row>
    <row r="314" spans="1:6" x14ac:dyDescent="0.3">
      <c r="A314" s="16">
        <f t="shared" si="17"/>
        <v>4035.5539823008776</v>
      </c>
      <c r="B314">
        <v>1022</v>
      </c>
      <c r="C314">
        <f t="shared" si="16"/>
        <v>1.3336963847366959E-5</v>
      </c>
      <c r="D314" s="16">
        <f t="shared" si="19"/>
        <v>5211.4285714285834</v>
      </c>
      <c r="E314">
        <v>63</v>
      </c>
      <c r="F314">
        <f t="shared" si="18"/>
        <v>3.7729256364716964E-9</v>
      </c>
    </row>
    <row r="315" spans="1:6" x14ac:dyDescent="0.3">
      <c r="A315" s="16">
        <f t="shared" si="17"/>
        <v>4048.4371681415855</v>
      </c>
      <c r="B315">
        <v>3177</v>
      </c>
      <c r="C315">
        <f t="shared" si="16"/>
        <v>1.2999368675005933E-5</v>
      </c>
      <c r="D315" s="16">
        <f t="shared" si="19"/>
        <v>5228.1318681318799</v>
      </c>
      <c r="E315">
        <v>526</v>
      </c>
      <c r="F315">
        <f t="shared" si="18"/>
        <v>3.4689700097985465E-9</v>
      </c>
    </row>
    <row r="316" spans="1:6" x14ac:dyDescent="0.3">
      <c r="A316" s="16">
        <f t="shared" si="17"/>
        <v>4061.3203539822935</v>
      </c>
      <c r="B316">
        <v>198</v>
      </c>
      <c r="C316">
        <f t="shared" si="16"/>
        <v>1.2669007437513377E-5</v>
      </c>
      <c r="D316" s="16">
        <f t="shared" si="19"/>
        <v>5244.8351648351763</v>
      </c>
      <c r="E316">
        <v>121</v>
      </c>
      <c r="F316">
        <f t="shared" si="18"/>
        <v>3.1885362997001304E-9</v>
      </c>
    </row>
    <row r="317" spans="1:6" x14ac:dyDescent="0.3">
      <c r="A317" s="16">
        <f t="shared" si="17"/>
        <v>4074.2035398230014</v>
      </c>
      <c r="B317">
        <v>85</v>
      </c>
      <c r="C317">
        <f t="shared" si="16"/>
        <v>1.2345763817727578E-5</v>
      </c>
      <c r="D317" s="16">
        <f t="shared" si="19"/>
        <v>5261.5384615384728</v>
      </c>
      <c r="E317">
        <v>67</v>
      </c>
      <c r="F317">
        <f t="shared" si="18"/>
        <v>2.9298858903087309E-9</v>
      </c>
    </row>
    <row r="318" spans="1:6" x14ac:dyDescent="0.3">
      <c r="A318" s="16">
        <f t="shared" si="17"/>
        <v>4087.0867256637093</v>
      </c>
      <c r="B318">
        <v>3596</v>
      </c>
      <c r="C318">
        <f t="shared" si="16"/>
        <v>1.2029522278331477E-5</v>
      </c>
      <c r="D318" s="16">
        <f t="shared" si="19"/>
        <v>5278.2417582417693</v>
      </c>
      <c r="E318">
        <v>57</v>
      </c>
      <c r="F318">
        <f t="shared" si="18"/>
        <v>2.6914019796348392E-9</v>
      </c>
    </row>
    <row r="319" spans="1:6" x14ac:dyDescent="0.3">
      <c r="A319" s="16">
        <f t="shared" si="17"/>
        <v>4099.9699115044177</v>
      </c>
      <c r="B319">
        <v>244</v>
      </c>
      <c r="C319">
        <f t="shared" si="16"/>
        <v>1.172016808917967E-5</v>
      </c>
      <c r="D319" s="16">
        <f t="shared" si="19"/>
        <v>5294.9450549450657</v>
      </c>
      <c r="E319">
        <v>1229</v>
      </c>
      <c r="F319">
        <f t="shared" si="18"/>
        <v>2.4715815760720756E-9</v>
      </c>
    </row>
    <row r="320" spans="1:6" x14ac:dyDescent="0.3">
      <c r="A320" s="16">
        <f t="shared" si="17"/>
        <v>4112.8530973451261</v>
      </c>
      <c r="B320">
        <v>5180</v>
      </c>
      <c r="C320">
        <f t="shared" si="16"/>
        <v>1.1417587353514496E-5</v>
      </c>
      <c r="D320" s="16">
        <f t="shared" si="19"/>
        <v>5311.6483516483622</v>
      </c>
      <c r="E320">
        <v>12</v>
      </c>
      <c r="F320">
        <f t="shared" si="18"/>
        <v>2.2690279800379222E-9</v>
      </c>
    </row>
    <row r="321" spans="1:6" x14ac:dyDescent="0.3">
      <c r="A321" s="16">
        <f t="shared" si="17"/>
        <v>4125.7362831858345</v>
      </c>
      <c r="B321">
        <v>589</v>
      </c>
      <c r="C321">
        <f t="shared" si="16"/>
        <v>1.1121667033083576E-5</v>
      </c>
      <c r="D321" s="16">
        <f t="shared" si="19"/>
        <v>5328.3516483516587</v>
      </c>
      <c r="E321">
        <v>452</v>
      </c>
      <c r="F321">
        <f t="shared" si="18"/>
        <v>2.0824437243560846E-9</v>
      </c>
    </row>
    <row r="322" spans="1:6" x14ac:dyDescent="0.3">
      <c r="A322" s="16">
        <f t="shared" si="17"/>
        <v>4138.6194690265429</v>
      </c>
      <c r="B322">
        <v>2725</v>
      </c>
      <c r="C322">
        <f t="shared" ref="C322:C386" si="20">_xlfn.NORM.DIST(A322,$I$3,$I$8,FALSE)</f>
        <v>1.083229497217157E-5</v>
      </c>
      <c r="D322" s="16">
        <f t="shared" si="19"/>
        <v>5345.0549450549552</v>
      </c>
      <c r="E322">
        <v>1886</v>
      </c>
      <c r="F322">
        <f t="shared" si="18"/>
        <v>1.9106239482068033E-9</v>
      </c>
    </row>
    <row r="323" spans="1:6" x14ac:dyDescent="0.3">
      <c r="A323" s="16">
        <f t="shared" ref="A323:A387" si="21">A322+(($I$6-$I$5)/$I$9)</f>
        <v>4151.5026548672513</v>
      </c>
      <c r="B323">
        <v>300</v>
      </c>
      <c r="C323">
        <f t="shared" si="20"/>
        <v>1.0549359920559511E-5</v>
      </c>
      <c r="D323" s="16">
        <f t="shared" si="19"/>
        <v>5361.7582417582516</v>
      </c>
      <c r="E323">
        <v>1825</v>
      </c>
      <c r="F323">
        <f t="shared" ref="F323:F365" si="22">_xlfn.NORM.DIST(D323,$J$3,$J$8,FALSE)</f>
        <v>1.7524501806499533E-9</v>
      </c>
    </row>
    <row r="324" spans="1:6" x14ac:dyDescent="0.3">
      <c r="A324" s="16">
        <f t="shared" si="21"/>
        <v>4164.3858407079597</v>
      </c>
      <c r="B324">
        <v>144</v>
      </c>
      <c r="C324">
        <f t="shared" si="20"/>
        <v>1.0272751555425498E-5</v>
      </c>
      <c r="D324" s="16">
        <f t="shared" ref="D324:D365" si="23">D323+(($J$6-$J$5)/$J$9)</f>
        <v>5378.4615384615481</v>
      </c>
      <c r="E324">
        <v>31</v>
      </c>
      <c r="F324">
        <f t="shared" si="22"/>
        <v>1.6068845108638613E-9</v>
      </c>
    </row>
    <row r="325" spans="1:6" x14ac:dyDescent="0.3">
      <c r="A325" s="16">
        <f t="shared" si="21"/>
        <v>4177.2690265486681</v>
      </c>
      <c r="B325">
        <v>87</v>
      </c>
      <c r="C325">
        <f t="shared" si="20"/>
        <v>1.0002360502200737E-5</v>
      </c>
      <c r="D325" s="16">
        <f t="shared" si="23"/>
        <v>5395.1648351648446</v>
      </c>
      <c r="E325">
        <v>107</v>
      </c>
      <c r="F325">
        <f t="shared" si="22"/>
        <v>1.4729641233401088E-9</v>
      </c>
    </row>
    <row r="326" spans="1:6" x14ac:dyDescent="0.3">
      <c r="A326" s="16">
        <f t="shared" si="21"/>
        <v>4190.1522123893765</v>
      </c>
      <c r="B326">
        <v>3116</v>
      </c>
      <c r="C326">
        <f t="shared" si="20"/>
        <v>9.7380783543954924E-6</v>
      </c>
      <c r="D326" s="16">
        <f t="shared" si="23"/>
        <v>5411.8681318681411</v>
      </c>
      <c r="E326">
        <v>27</v>
      </c>
      <c r="F326">
        <f t="shared" si="22"/>
        <v>1.3497961773321092E-9</v>
      </c>
    </row>
    <row r="327" spans="1:6" x14ac:dyDescent="0.3">
      <c r="A327" s="16">
        <f t="shared" si="21"/>
        <v>4203.0353982300849</v>
      </c>
      <c r="B327">
        <v>909</v>
      </c>
      <c r="C327">
        <f t="shared" si="20"/>
        <v>9.4797976924098919E-6</v>
      </c>
      <c r="D327" s="16">
        <f t="shared" si="23"/>
        <v>5428.5714285714375</v>
      </c>
      <c r="E327">
        <v>1221</v>
      </c>
      <c r="F327">
        <f t="shared" si="22"/>
        <v>1.2365530108729396E-9</v>
      </c>
    </row>
    <row r="328" spans="1:6" x14ac:dyDescent="0.3">
      <c r="A328" s="16">
        <f t="shared" si="21"/>
        <v>4215.9185840707933</v>
      </c>
      <c r="B328">
        <v>1613</v>
      </c>
      <c r="C328">
        <f t="shared" si="20"/>
        <v>9.2274121013446142E-6</v>
      </c>
      <c r="D328" s="16">
        <f t="shared" si="23"/>
        <v>5445.274725274734</v>
      </c>
      <c r="E328">
        <v>1</v>
      </c>
      <c r="F328">
        <f t="shared" si="22"/>
        <v>1.1324676506568672E-9</v>
      </c>
    </row>
    <row r="329" spans="1:6" x14ac:dyDescent="0.3">
      <c r="A329" s="16">
        <f t="shared" si="21"/>
        <v>4228.8017699115017</v>
      </c>
      <c r="B329">
        <v>136</v>
      </c>
      <c r="C329">
        <f t="shared" si="20"/>
        <v>8.9808161878270311E-6</v>
      </c>
      <c r="D329" s="16">
        <f t="shared" si="23"/>
        <v>5461.9780219780305</v>
      </c>
      <c r="E329">
        <v>16</v>
      </c>
      <c r="F329">
        <f t="shared" si="22"/>
        <v>1.0368296100199974E-9</v>
      </c>
    </row>
    <row r="330" spans="1:6" x14ac:dyDescent="0.3">
      <c r="A330" s="16">
        <f t="shared" si="21"/>
        <v>4241.68495575221</v>
      </c>
      <c r="B330">
        <v>130</v>
      </c>
      <c r="C330">
        <f t="shared" si="20"/>
        <v>8.7399055958687382E-6</v>
      </c>
      <c r="D330" s="16">
        <f t="shared" si="23"/>
        <v>5478.681318681327</v>
      </c>
      <c r="E330">
        <v>41</v>
      </c>
      <c r="F330">
        <f t="shared" si="22"/>
        <v>9.4898095815851449E-10</v>
      </c>
    </row>
    <row r="331" spans="1:6" x14ac:dyDescent="0.3">
      <c r="A331" s="16">
        <f t="shared" si="21"/>
        <v>4254.5681415929184</v>
      </c>
      <c r="B331">
        <v>102</v>
      </c>
      <c r="C331">
        <f t="shared" si="20"/>
        <v>8.5045770217703513E-6</v>
      </c>
      <c r="D331" s="16">
        <f t="shared" si="23"/>
        <v>5495.3846153846234</v>
      </c>
      <c r="E331">
        <v>523</v>
      </c>
      <c r="F331">
        <f t="shared" si="22"/>
        <v>8.6831264458975602E-10</v>
      </c>
    </row>
    <row r="332" spans="1:6" x14ac:dyDescent="0.3">
      <c r="A332" s="16">
        <f t="shared" si="21"/>
        <v>4267.4513274336268</v>
      </c>
      <c r="B332">
        <v>4006</v>
      </c>
      <c r="C332">
        <f t="shared" si="20"/>
        <v>8.2747282280899084E-6</v>
      </c>
      <c r="D332" s="16">
        <f t="shared" si="23"/>
        <v>5512.0879120879199</v>
      </c>
      <c r="E332">
        <v>141</v>
      </c>
      <c r="F332">
        <f t="shared" si="22"/>
        <v>7.9426106369203761E-10</v>
      </c>
    </row>
    <row r="333" spans="1:6" x14ac:dyDescent="0.3">
      <c r="A333" s="16">
        <f t="shared" si="21"/>
        <v>4280.3345132743352</v>
      </c>
      <c r="B333">
        <v>1629</v>
      </c>
      <c r="C333">
        <f t="shared" si="20"/>
        <v>8.050258056691683E-6</v>
      </c>
      <c r="D333" s="16">
        <f t="shared" si="23"/>
        <v>5528.7912087912164</v>
      </c>
      <c r="E333">
        <v>52</v>
      </c>
      <c r="F333">
        <f t="shared" si="22"/>
        <v>7.2630484495497556E-10</v>
      </c>
    </row>
    <row r="334" spans="1:6" x14ac:dyDescent="0.3">
      <c r="A334" s="16">
        <f t="shared" si="21"/>
        <v>4293.2176991150436</v>
      </c>
      <c r="B334">
        <v>2188</v>
      </c>
      <c r="C334">
        <f t="shared" si="20"/>
        <v>7.8310664408918271E-6</v>
      </c>
      <c r="D334" s="16">
        <f t="shared" si="23"/>
        <v>5545.4945054945129</v>
      </c>
      <c r="E334">
        <v>225</v>
      </c>
      <c r="F334">
        <f t="shared" si="22"/>
        <v>6.6396185533356952E-10</v>
      </c>
    </row>
    <row r="335" spans="1:6" x14ac:dyDescent="0.3">
      <c r="A335" s="16">
        <f t="shared" si="21"/>
        <v>4306.100884955752</v>
      </c>
      <c r="B335">
        <v>2409</v>
      </c>
      <c r="C335">
        <f t="shared" si="20"/>
        <v>7.6170544167180393E-6</v>
      </c>
      <c r="D335" s="16">
        <f t="shared" si="23"/>
        <v>5562.1978021978093</v>
      </c>
      <c r="E335">
        <v>38</v>
      </c>
      <c r="F335">
        <f t="shared" si="22"/>
        <v>6.0678640082783938E-10</v>
      </c>
    </row>
    <row r="336" spans="1:6" x14ac:dyDescent="0.3">
      <c r="A336" s="16">
        <f t="shared" si="21"/>
        <v>4318.9840707964604</v>
      </c>
      <c r="B336">
        <v>194</v>
      </c>
      <c r="C336">
        <f t="shared" si="20"/>
        <v>7.408124133300377E-6</v>
      </c>
      <c r="D336" s="16">
        <f t="shared" si="23"/>
        <v>5578.9010989011058</v>
      </c>
      <c r="E336">
        <v>15</v>
      </c>
      <c r="F336">
        <f t="shared" si="22"/>
        <v>5.543666151058045E-10</v>
      </c>
    </row>
    <row r="337" spans="1:6" x14ac:dyDescent="0.3">
      <c r="A337" s="16">
        <f t="shared" si="21"/>
        <v>4331.8672566371688</v>
      </c>
      <c r="B337">
        <v>1140</v>
      </c>
      <c r="C337">
        <f t="shared" si="20"/>
        <v>7.2041788624103834E-6</v>
      </c>
      <c r="D337" s="16">
        <f t="shared" si="23"/>
        <v>5595.6043956044023</v>
      </c>
      <c r="E337">
        <v>37</v>
      </c>
      <c r="F337">
        <f t="shared" si="22"/>
        <v>5.0632202365256465E-10</v>
      </c>
    </row>
    <row r="338" spans="1:6" x14ac:dyDescent="0.3">
      <c r="A338" s="16">
        <f t="shared" si="21"/>
        <v>4344.7504424778772</v>
      </c>
      <c r="B338">
        <v>102</v>
      </c>
      <c r="C338">
        <f t="shared" si="20"/>
        <v>7.0051230071661051E-6</v>
      </c>
      <c r="D338" s="16">
        <f t="shared" si="23"/>
        <v>5612.3076923076987</v>
      </c>
      <c r="E338">
        <v>112</v>
      </c>
      <c r="F338">
        <f t="shared" si="22"/>
        <v>4.6230127256251234E-10</v>
      </c>
    </row>
    <row r="339" spans="1:6" x14ac:dyDescent="0.3">
      <c r="A339" s="16">
        <f t="shared" si="21"/>
        <v>4357.6336283185856</v>
      </c>
      <c r="B339">
        <v>2857</v>
      </c>
      <c r="C339">
        <f t="shared" si="20"/>
        <v>6.8108621099203834E-6</v>
      </c>
      <c r="D339" s="16">
        <f t="shared" si="23"/>
        <v>5629.0109890109952</v>
      </c>
      <c r="E339">
        <v>21</v>
      </c>
      <c r="F339">
        <f t="shared" si="22"/>
        <v>4.2198001169673678E-10</v>
      </c>
    </row>
    <row r="340" spans="1:6" x14ac:dyDescent="0.3">
      <c r="A340" s="16">
        <f t="shared" si="21"/>
        <v>4370.516814159294</v>
      </c>
      <c r="B340">
        <v>107</v>
      </c>
      <c r="C340">
        <f t="shared" si="20"/>
        <v>6.6213028593503141E-6</v>
      </c>
      <c r="D340" s="16">
        <f t="shared" si="23"/>
        <v>5645.7142857142917</v>
      </c>
      <c r="E340">
        <v>67</v>
      </c>
      <c r="F340">
        <f t="shared" si="22"/>
        <v>3.8505892250425018E-10</v>
      </c>
    </row>
    <row r="341" spans="1:6" x14ac:dyDescent="0.3">
      <c r="A341" s="16">
        <f t="shared" si="21"/>
        <v>4383.4000000000024</v>
      </c>
      <c r="B341">
        <v>160</v>
      </c>
      <c r="C341">
        <f t="shared" si="20"/>
        <v>6.4363530967653172E-6</v>
      </c>
      <c r="D341" s="16">
        <f t="shared" si="23"/>
        <v>5662.4175824175882</v>
      </c>
      <c r="E341">
        <v>78</v>
      </c>
      <c r="F341">
        <f t="shared" si="22"/>
        <v>3.5126188135462968E-10</v>
      </c>
    </row>
    <row r="342" spans="1:6" x14ac:dyDescent="0.3">
      <c r="A342" s="16">
        <f t="shared" si="21"/>
        <v>4396.2831858407108</v>
      </c>
      <c r="B342">
        <v>2230</v>
      </c>
      <c r="C342">
        <f t="shared" si="20"/>
        <v>6.2559218216518172E-6</v>
      </c>
      <c r="D342" s="16">
        <f t="shared" si="23"/>
        <v>5679.1208791208846</v>
      </c>
      <c r="E342">
        <v>67</v>
      </c>
      <c r="F342">
        <f t="shared" si="22"/>
        <v>3.2033424975217672E-10</v>
      </c>
    </row>
    <row r="343" spans="1:6" x14ac:dyDescent="0.3">
      <c r="A343" s="16">
        <f t="shared" si="21"/>
        <v>4409.1663716814192</v>
      </c>
      <c r="B343">
        <v>316</v>
      </c>
      <c r="C343">
        <f t="shared" si="20"/>
        <v>6.0799191964723663E-6</v>
      </c>
      <c r="D343" s="16">
        <f t="shared" si="23"/>
        <v>5695.8241758241811</v>
      </c>
      <c r="E343">
        <v>263</v>
      </c>
      <c r="F343">
        <f t="shared" si="22"/>
        <v>2.9204128329856118E-10</v>
      </c>
    </row>
    <row r="344" spans="1:6" x14ac:dyDescent="0.3">
      <c r="A344" s="16">
        <f t="shared" si="21"/>
        <v>4422.0495575221275</v>
      </c>
      <c r="B344">
        <v>117</v>
      </c>
      <c r="C344">
        <f t="shared" si="20"/>
        <v>5.908256550737E-6</v>
      </c>
      <c r="D344" s="16">
        <f t="shared" si="23"/>
        <v>5712.5274725274776</v>
      </c>
      <c r="E344">
        <v>1691</v>
      </c>
      <c r="F344">
        <f t="shared" si="22"/>
        <v>2.6616665174318676E-10</v>
      </c>
    </row>
    <row r="345" spans="1:6" x14ac:dyDescent="0.3">
      <c r="A345" s="16">
        <f t="shared" si="21"/>
        <v>4434.9327433628359</v>
      </c>
      <c r="B345">
        <v>6406</v>
      </c>
      <c r="C345">
        <f t="shared" si="20"/>
        <v>5.7408463843647907E-6</v>
      </c>
      <c r="D345" s="16">
        <f t="shared" si="23"/>
        <v>5729.2307692307741</v>
      </c>
      <c r="E345">
        <v>181</v>
      </c>
      <c r="F345">
        <f t="shared" si="22"/>
        <v>2.4251106290898058E-10</v>
      </c>
    </row>
    <row r="346" spans="1:6" x14ac:dyDescent="0.3">
      <c r="A346" s="16">
        <f t="shared" si="21"/>
        <v>4447.8159292035443</v>
      </c>
      <c r="B346">
        <v>192</v>
      </c>
      <c r="C346">
        <f t="shared" si="20"/>
        <v>5.577602370353586E-6</v>
      </c>
      <c r="D346" s="16">
        <f t="shared" si="23"/>
        <v>5745.9340659340705</v>
      </c>
      <c r="E346">
        <v>13</v>
      </c>
      <c r="F346">
        <f t="shared" si="22"/>
        <v>2.2089098370705866E-10</v>
      </c>
    </row>
    <row r="347" spans="1:6" x14ac:dyDescent="0.3">
      <c r="A347" s="16">
        <f t="shared" si="21"/>
        <v>4460.6991150442527</v>
      </c>
      <c r="B347">
        <v>26</v>
      </c>
      <c r="C347">
        <f t="shared" si="20"/>
        <v>5.418439356775671E-6</v>
      </c>
      <c r="D347" s="16">
        <f t="shared" si="23"/>
        <v>5762.637362637367</v>
      </c>
      <c r="E347">
        <v>1</v>
      </c>
      <c r="F347">
        <f t="shared" si="22"/>
        <v>2.0113745185748985E-10</v>
      </c>
    </row>
    <row r="348" spans="1:6" x14ac:dyDescent="0.3">
      <c r="A348" s="16">
        <f t="shared" si="21"/>
        <v>4473.5823008849611</v>
      </c>
      <c r="B348">
        <v>723</v>
      </c>
      <c r="C348">
        <f t="shared" si="20"/>
        <v>5.2632733681173192E-6</v>
      </c>
      <c r="D348" s="16">
        <f t="shared" si="23"/>
        <v>5779.3406593406635</v>
      </c>
      <c r="E348">
        <v>21</v>
      </c>
      <c r="F348">
        <f t="shared" si="22"/>
        <v>1.8309497231622842E-10</v>
      </c>
    </row>
    <row r="349" spans="1:6" x14ac:dyDescent="0.3">
      <c r="A349" s="16">
        <f t="shared" si="21"/>
        <v>4486.4654867256695</v>
      </c>
      <c r="B349">
        <v>170</v>
      </c>
      <c r="C349">
        <f t="shared" si="20"/>
        <v>5.1120216059801449E-6</v>
      </c>
      <c r="D349" s="16">
        <f t="shared" si="23"/>
        <v>5796.04395604396</v>
      </c>
      <c r="E349">
        <v>830</v>
      </c>
      <c r="F349">
        <f t="shared" si="22"/>
        <v>1.6662049277088682E-10</v>
      </c>
    </row>
    <row r="350" spans="1:6" x14ac:dyDescent="0.3">
      <c r="A350" s="16">
        <f t="shared" si="21"/>
        <v>4499.3486725663779</v>
      </c>
      <c r="B350">
        <v>238</v>
      </c>
      <c r="C350">
        <f t="shared" si="20"/>
        <v>4.9646024491618796E-6</v>
      </c>
      <c r="D350" s="16">
        <f t="shared" si="23"/>
        <v>5812.7472527472564</v>
      </c>
      <c r="E350">
        <v>130</v>
      </c>
      <c r="F350">
        <f t="shared" si="22"/>
        <v>1.5158245291140378E-10</v>
      </c>
    </row>
    <row r="351" spans="1:6" x14ac:dyDescent="0.3">
      <c r="A351" s="16">
        <f t="shared" si="21"/>
        <v>4512.2318584070863</v>
      </c>
      <c r="B351">
        <v>55</v>
      </c>
      <c r="C351">
        <f t="shared" si="20"/>
        <v>4.8209354531343518E-6</v>
      </c>
      <c r="D351" s="16">
        <f t="shared" si="23"/>
        <v>5829.4505494505529</v>
      </c>
      <c r="E351">
        <v>55</v>
      </c>
      <c r="F351">
        <f t="shared" si="22"/>
        <v>1.3785990250655707E-10</v>
      </c>
    </row>
    <row r="352" spans="1:6" x14ac:dyDescent="0.3">
      <c r="A352" s="16">
        <f t="shared" si="21"/>
        <v>4525.1150442477947</v>
      </c>
      <c r="B352">
        <v>128</v>
      </c>
      <c r="C352">
        <f t="shared" si="20"/>
        <v>4.6809413489364381E-6</v>
      </c>
      <c r="D352" s="16">
        <f t="shared" si="23"/>
        <v>5846.1538461538494</v>
      </c>
      <c r="E352">
        <v>114</v>
      </c>
      <c r="F352">
        <f t="shared" si="22"/>
        <v>1.2534168362449406E-10</v>
      </c>
    </row>
    <row r="353" spans="1:6" x14ac:dyDescent="0.3">
      <c r="A353" s="16">
        <f t="shared" si="21"/>
        <v>4537.9982300885031</v>
      </c>
      <c r="B353">
        <v>2144</v>
      </c>
      <c r="C353">
        <f t="shared" si="20"/>
        <v>4.5445420414993105E-6</v>
      </c>
      <c r="D353" s="16">
        <f t="shared" si="23"/>
        <v>5862.8571428571458</v>
      </c>
      <c r="E353">
        <v>594</v>
      </c>
      <c r="F353">
        <f t="shared" si="22"/>
        <v>1.1392567262582845E-10</v>
      </c>
    </row>
    <row r="354" spans="1:6" x14ac:dyDescent="0.3">
      <c r="A354" s="16">
        <f t="shared" si="21"/>
        <v>4550.8814159292115</v>
      </c>
      <c r="B354">
        <v>2693</v>
      </c>
      <c r="C354">
        <f t="shared" si="20"/>
        <v>4.4116606074216102E-6</v>
      </c>
      <c r="D354" s="16">
        <f t="shared" si="23"/>
        <v>5879.5604395604423</v>
      </c>
      <c r="E354">
        <v>24</v>
      </c>
      <c r="F354">
        <f t="shared" si="22"/>
        <v>1.0351807783210483E-10</v>
      </c>
    </row>
    <row r="355" spans="1:6" x14ac:dyDescent="0.3">
      <c r="A355" s="16">
        <f t="shared" si="21"/>
        <v>4563.7646017699199</v>
      </c>
      <c r="B355">
        <v>432</v>
      </c>
      <c r="C355">
        <f t="shared" si="20"/>
        <v>4.2822212922117913E-6</v>
      </c>
      <c r="D355" s="16">
        <f t="shared" si="23"/>
        <v>5896.2637362637388</v>
      </c>
      <c r="E355">
        <v>252</v>
      </c>
      <c r="F355">
        <f t="shared" si="22"/>
        <v>9.4032789031355313E-11</v>
      </c>
    </row>
    <row r="356" spans="1:6" x14ac:dyDescent="0.3">
      <c r="A356" s="16">
        <f t="shared" si="21"/>
        <v>4576.6477876106283</v>
      </c>
      <c r="B356">
        <v>189</v>
      </c>
      <c r="C356">
        <f t="shared" si="20"/>
        <v>4.1561495070149146E-6</v>
      </c>
      <c r="D356" s="16">
        <f t="shared" si="23"/>
        <v>5912.9670329670353</v>
      </c>
      <c r="E356">
        <v>67</v>
      </c>
      <c r="F356">
        <f t="shared" si="22"/>
        <v>8.5390775226709672E-11</v>
      </c>
    </row>
    <row r="357" spans="1:6" x14ac:dyDescent="0.3">
      <c r="A357" s="16">
        <f t="shared" si="21"/>
        <v>4589.5309734513366</v>
      </c>
      <c r="B357">
        <v>154</v>
      </c>
      <c r="C357">
        <f t="shared" si="20"/>
        <v>4.0333718248408747E-6</v>
      </c>
      <c r="D357" s="16">
        <f t="shared" si="23"/>
        <v>5929.6703296703317</v>
      </c>
      <c r="E357">
        <v>742</v>
      </c>
      <c r="F357">
        <f t="shared" si="22"/>
        <v>7.7519527264355407E-11</v>
      </c>
    </row>
    <row r="358" spans="1:6" x14ac:dyDescent="0.3">
      <c r="A358" s="16">
        <f t="shared" si="21"/>
        <v>4602.414159292045</v>
      </c>
      <c r="B358">
        <v>96</v>
      </c>
      <c r="C358">
        <f t="shared" si="20"/>
        <v>3.9138159763110839E-6</v>
      </c>
      <c r="D358" s="16">
        <f t="shared" si="23"/>
        <v>5946.3736263736282</v>
      </c>
      <c r="E358">
        <v>75</v>
      </c>
      <c r="F358">
        <f t="shared" si="22"/>
        <v>7.035254219417583E-11</v>
      </c>
    </row>
    <row r="359" spans="1:6" x14ac:dyDescent="0.3">
      <c r="A359" s="16">
        <f t="shared" si="21"/>
        <v>4615.2973451327534</v>
      </c>
      <c r="B359">
        <v>3063</v>
      </c>
      <c r="C359">
        <f t="shared" si="20"/>
        <v>3.7974108449403533E-6</v>
      </c>
      <c r="D359" s="16">
        <f t="shared" si="23"/>
        <v>5963.0769230769247</v>
      </c>
      <c r="E359">
        <v>4405</v>
      </c>
      <c r="F359">
        <f t="shared" si="22"/>
        <v>6.3828846420834347E-11</v>
      </c>
    </row>
    <row r="360" spans="1:6" x14ac:dyDescent="0.3">
      <c r="A360" s="16">
        <f t="shared" si="21"/>
        <v>4628.1805309734618</v>
      </c>
      <c r="B360">
        <v>2266</v>
      </c>
      <c r="C360">
        <f t="shared" si="20"/>
        <v>3.6840864619705942E-6</v>
      </c>
      <c r="D360" s="16">
        <f t="shared" si="23"/>
        <v>5979.7802197802212</v>
      </c>
      <c r="E360">
        <v>92</v>
      </c>
      <c r="F360">
        <f t="shared" si="22"/>
        <v>5.7892554895490041E-11</v>
      </c>
    </row>
    <row r="361" spans="1:6" x14ac:dyDescent="0.3">
      <c r="A361" s="16">
        <f t="shared" si="21"/>
        <v>4641.0637168141702</v>
      </c>
      <c r="B361">
        <v>194</v>
      </c>
      <c r="C361">
        <f t="shared" si="20"/>
        <v>3.5737740007727601E-6</v>
      </c>
      <c r="D361" s="16">
        <f t="shared" si="23"/>
        <v>5996.4835164835176</v>
      </c>
      <c r="E361">
        <v>64</v>
      </c>
      <c r="F361">
        <f t="shared" si="22"/>
        <v>5.2492463779384066E-11</v>
      </c>
    </row>
    <row r="362" spans="1:6" x14ac:dyDescent="0.3">
      <c r="A362" s="16">
        <f t="shared" si="21"/>
        <v>4653.9469026548786</v>
      </c>
      <c r="B362">
        <v>129</v>
      </c>
      <c r="C362">
        <f t="shared" si="20"/>
        <v>3.4664057708333516E-6</v>
      </c>
      <c r="D362" s="16">
        <f t="shared" si="23"/>
        <v>6013.1868131868141</v>
      </c>
      <c r="E362">
        <v>64</v>
      </c>
      <c r="F362">
        <f t="shared" si="22"/>
        <v>4.7581674180756977E-11</v>
      </c>
    </row>
    <row r="363" spans="1:6" x14ac:dyDescent="0.3">
      <c r="A363" s="16">
        <f t="shared" si="21"/>
        <v>4666.830088495587</v>
      </c>
      <c r="B363">
        <v>375</v>
      </c>
      <c r="C363">
        <f t="shared" si="20"/>
        <v>3.3619152113414942E-6</v>
      </c>
      <c r="D363" s="16">
        <f t="shared" si="23"/>
        <v>6029.8901098901106</v>
      </c>
      <c r="E363">
        <v>842</v>
      </c>
      <c r="F363">
        <f t="shared" si="22"/>
        <v>4.3117244726557478E-11</v>
      </c>
    </row>
    <row r="364" spans="1:6" x14ac:dyDescent="0.3">
      <c r="A364" s="16">
        <f t="shared" si="21"/>
        <v>4679.7132743362954</v>
      </c>
      <c r="B364">
        <v>409</v>
      </c>
      <c r="C364">
        <f t="shared" si="20"/>
        <v>3.2602368843925143E-6</v>
      </c>
      <c r="D364" s="16">
        <f t="shared" si="23"/>
        <v>6046.5934065934071</v>
      </c>
      <c r="E364">
        <v>112</v>
      </c>
      <c r="F364">
        <f t="shared" si="22"/>
        <v>3.9059870880661349E-11</v>
      </c>
    </row>
    <row r="365" spans="1:6" x14ac:dyDescent="0.3">
      <c r="A365" s="16">
        <f t="shared" si="21"/>
        <v>4692.5964601770038</v>
      </c>
      <c r="B365">
        <v>234</v>
      </c>
      <c r="C365">
        <f t="shared" si="20"/>
        <v>3.161306467823695E-6</v>
      </c>
      <c r="D365" s="16">
        <f t="shared" si="23"/>
        <v>6063.2967032967035</v>
      </c>
      <c r="E365">
        <v>374</v>
      </c>
      <c r="F365">
        <f t="shared" si="22"/>
        <v>3.5373589061397514E-11</v>
      </c>
    </row>
    <row r="366" spans="1:6" x14ac:dyDescent="0.3">
      <c r="A366" s="16">
        <f t="shared" si="21"/>
        <v>4705.4796460177122</v>
      </c>
      <c r="B366">
        <v>3016</v>
      </c>
      <c r="C366">
        <f t="shared" si="20"/>
        <v>3.065060747697644E-6</v>
      </c>
    </row>
    <row r="367" spans="1:6" x14ac:dyDescent="0.3">
      <c r="A367" s="16">
        <f t="shared" si="21"/>
        <v>4718.3628318584206</v>
      </c>
      <c r="B367">
        <v>264</v>
      </c>
      <c r="C367">
        <f t="shared" si="20"/>
        <v>2.9714376104485267E-6</v>
      </c>
    </row>
    <row r="368" spans="1:6" x14ac:dyDescent="0.3">
      <c r="A368" s="16">
        <f t="shared" si="21"/>
        <v>4731.246017699129</v>
      </c>
      <c r="B368">
        <v>272</v>
      </c>
      <c r="C368">
        <f t="shared" si="20"/>
        <v>2.8803760347062951E-6</v>
      </c>
    </row>
    <row r="369" spans="1:3" x14ac:dyDescent="0.3">
      <c r="A369" s="16">
        <f t="shared" si="21"/>
        <v>4744.1292035398374</v>
      </c>
      <c r="B369">
        <v>419</v>
      </c>
      <c r="C369">
        <f t="shared" si="20"/>
        <v>2.7918160828135542E-6</v>
      </c>
    </row>
    <row r="370" spans="1:3" x14ac:dyDescent="0.3">
      <c r="A370" s="16">
        <f t="shared" si="21"/>
        <v>4757.0123893805458</v>
      </c>
      <c r="B370">
        <v>1621</v>
      </c>
      <c r="C370">
        <f t="shared" si="20"/>
        <v>2.7056988920497852E-6</v>
      </c>
    </row>
    <row r="371" spans="1:3" x14ac:dyDescent="0.3">
      <c r="A371" s="16">
        <f t="shared" si="21"/>
        <v>4769.8955752212541</v>
      </c>
      <c r="B371">
        <v>1101</v>
      </c>
      <c r="C371">
        <f t="shared" si="20"/>
        <v>2.6219666655771485E-6</v>
      </c>
    </row>
    <row r="372" spans="1:3" x14ac:dyDescent="0.3">
      <c r="A372" s="16">
        <f t="shared" si="21"/>
        <v>4782.7787610619625</v>
      </c>
      <c r="B372">
        <v>1073</v>
      </c>
      <c r="C372">
        <f t="shared" si="20"/>
        <v>2.5405626631220825E-6</v>
      </c>
    </row>
    <row r="373" spans="1:3" x14ac:dyDescent="0.3">
      <c r="A373" s="16">
        <f t="shared" si="21"/>
        <v>4795.6619469026709</v>
      </c>
      <c r="B373">
        <v>331</v>
      </c>
      <c r="C373">
        <f t="shared" si="20"/>
        <v>2.4614311914064217E-6</v>
      </c>
    </row>
    <row r="374" spans="1:3" x14ac:dyDescent="0.3">
      <c r="A374" s="16">
        <f t="shared" si="21"/>
        <v>4808.5451327433793</v>
      </c>
      <c r="B374">
        <v>1170</v>
      </c>
      <c r="C374">
        <f t="shared" si="20"/>
        <v>2.3845175943416896E-6</v>
      </c>
    </row>
    <row r="375" spans="1:3" x14ac:dyDescent="0.3">
      <c r="A375" s="16">
        <f t="shared" si="21"/>
        <v>4821.4283185840877</v>
      </c>
      <c r="B375">
        <v>363</v>
      </c>
      <c r="C375">
        <f t="shared" si="20"/>
        <v>2.3097682429999644E-6</v>
      </c>
    </row>
    <row r="376" spans="1:3" x14ac:dyDescent="0.3">
      <c r="A376" s="16">
        <f t="shared" si="21"/>
        <v>4834.3115044247961</v>
      </c>
      <c r="B376">
        <v>103</v>
      </c>
      <c r="C376">
        <f t="shared" si="20"/>
        <v>2.2371305253743071E-6</v>
      </c>
    </row>
    <row r="377" spans="1:3" x14ac:dyDescent="0.3">
      <c r="A377" s="16">
        <f t="shared" si="21"/>
        <v>4847.1946902655045</v>
      </c>
      <c r="B377">
        <v>147</v>
      </c>
      <c r="C377">
        <f t="shared" si="20"/>
        <v>2.1665528359416476E-6</v>
      </c>
    </row>
    <row r="378" spans="1:3" x14ac:dyDescent="0.3">
      <c r="A378" s="16">
        <f t="shared" si="21"/>
        <v>4860.0778761062129</v>
      </c>
      <c r="B378">
        <v>110</v>
      </c>
      <c r="C378">
        <f t="shared" si="20"/>
        <v>2.0979845650407121E-6</v>
      </c>
    </row>
    <row r="379" spans="1:3" x14ac:dyDescent="0.3">
      <c r="A379" s="16">
        <f t="shared" si="21"/>
        <v>4872.9610619469213</v>
      </c>
      <c r="B379">
        <v>134</v>
      </c>
      <c r="C379">
        <f t="shared" si="20"/>
        <v>2.0313760880772564E-6</v>
      </c>
    </row>
    <row r="380" spans="1:3" x14ac:dyDescent="0.3">
      <c r="A380" s="16">
        <f t="shared" si="21"/>
        <v>4885.8442477876297</v>
      </c>
      <c r="B380">
        <v>269</v>
      </c>
      <c r="C380">
        <f t="shared" si="20"/>
        <v>1.9666787545686674E-6</v>
      </c>
    </row>
    <row r="381" spans="1:3" x14ac:dyDescent="0.3">
      <c r="A381" s="16">
        <f t="shared" si="21"/>
        <v>4898.7274336283381</v>
      </c>
      <c r="B381">
        <v>175</v>
      </c>
      <c r="C381">
        <f t="shared" si="20"/>
        <v>1.903844877039741E-6</v>
      </c>
    </row>
    <row r="382" spans="1:3" x14ac:dyDescent="0.3">
      <c r="A382" s="16">
        <f t="shared" si="21"/>
        <v>4911.6106194690465</v>
      </c>
      <c r="B382">
        <v>69</v>
      </c>
      <c r="C382">
        <f t="shared" si="20"/>
        <v>1.8428277197811052E-6</v>
      </c>
    </row>
    <row r="383" spans="1:3" x14ac:dyDescent="0.3">
      <c r="A383" s="16">
        <f t="shared" si="21"/>
        <v>4924.4938053097549</v>
      </c>
      <c r="B383">
        <v>190</v>
      </c>
      <c r="C383">
        <f t="shared" si="20"/>
        <v>1.7835814874815376E-6</v>
      </c>
    </row>
    <row r="384" spans="1:3" x14ac:dyDescent="0.3">
      <c r="A384" s="16">
        <f t="shared" si="21"/>
        <v>4937.3769911504633</v>
      </c>
      <c r="B384">
        <v>237</v>
      </c>
      <c r="C384">
        <f t="shared" si="20"/>
        <v>1.7260613137452035E-6</v>
      </c>
    </row>
    <row r="385" spans="1:3" x14ac:dyDescent="0.3">
      <c r="A385" s="16">
        <f t="shared" si="21"/>
        <v>4950.2601769911716</v>
      </c>
      <c r="B385">
        <v>196</v>
      </c>
      <c r="C385">
        <f t="shared" si="20"/>
        <v>1.6702232495044423E-6</v>
      </c>
    </row>
    <row r="386" spans="1:3" x14ac:dyDescent="0.3">
      <c r="A386" s="16">
        <f t="shared" si="21"/>
        <v>4963.14336283188</v>
      </c>
      <c r="B386">
        <v>7295</v>
      </c>
      <c r="C386">
        <f t="shared" si="20"/>
        <v>1.6160242513385875E-6</v>
      </c>
    </row>
    <row r="387" spans="1:3" x14ac:dyDescent="0.3">
      <c r="A387" s="16">
        <f t="shared" si="21"/>
        <v>4976.0265486725884</v>
      </c>
      <c r="B387">
        <v>2893</v>
      </c>
      <c r="C387">
        <f t="shared" ref="C387:C450" si="24">_xlfn.NORM.DIST(A387,$I$3,$I$8,FALSE)</f>
        <v>1.5634221697089939E-6</v>
      </c>
    </row>
    <row r="388" spans="1:3" x14ac:dyDescent="0.3">
      <c r="A388" s="16">
        <f t="shared" ref="A388:A451" si="25">A387+(($I$6-$I$5)/$I$9)</f>
        <v>4988.9097345132968</v>
      </c>
      <c r="B388">
        <v>820</v>
      </c>
      <c r="C388">
        <f t="shared" si="24"/>
        <v>1.5123757371201352E-6</v>
      </c>
    </row>
    <row r="389" spans="1:3" x14ac:dyDescent="0.3">
      <c r="A389" s="16">
        <f t="shared" si="25"/>
        <v>5001.7929203540052</v>
      </c>
      <c r="B389">
        <v>2038</v>
      </c>
      <c r="C389">
        <f t="shared" si="24"/>
        <v>1.4628445562164307E-6</v>
      </c>
    </row>
    <row r="390" spans="1:3" x14ac:dyDescent="0.3">
      <c r="A390" s="16">
        <f t="shared" si="25"/>
        <v>5014.6761061947136</v>
      </c>
      <c r="B390">
        <v>116</v>
      </c>
      <c r="C390">
        <f t="shared" si="24"/>
        <v>1.4147890878241399E-6</v>
      </c>
    </row>
    <row r="391" spans="1:3" x14ac:dyDescent="0.3">
      <c r="A391" s="16">
        <f t="shared" si="25"/>
        <v>5027.559292035422</v>
      </c>
      <c r="B391">
        <v>1345</v>
      </c>
      <c r="C391">
        <f t="shared" si="24"/>
        <v>1.3681706389474717E-6</v>
      </c>
    </row>
    <row r="392" spans="1:3" x14ac:dyDescent="0.3">
      <c r="A392" s="16">
        <f t="shared" si="25"/>
        <v>5040.4424778761304</v>
      </c>
      <c r="B392">
        <v>168</v>
      </c>
      <c r="C392">
        <f t="shared" si="24"/>
        <v>1.3229513507276725E-6</v>
      </c>
    </row>
    <row r="393" spans="1:3" x14ac:dyDescent="0.3">
      <c r="A393" s="16">
        <f t="shared" si="25"/>
        <v>5053.3256637168388</v>
      </c>
      <c r="B393">
        <v>137</v>
      </c>
      <c r="C393">
        <f t="shared" si="24"/>
        <v>1.2790941863737078E-6</v>
      </c>
    </row>
    <row r="394" spans="1:3" x14ac:dyDescent="0.3">
      <c r="A394" s="16">
        <f t="shared" si="25"/>
        <v>5066.2088495575472</v>
      </c>
      <c r="B394">
        <v>186</v>
      </c>
      <c r="C394">
        <f t="shared" si="24"/>
        <v>1.2365629190728518E-6</v>
      </c>
    </row>
    <row r="395" spans="1:3" x14ac:dyDescent="0.3">
      <c r="A395" s="16">
        <f t="shared" si="25"/>
        <v>5079.0920353982556</v>
      </c>
      <c r="B395">
        <v>125</v>
      </c>
      <c r="C395">
        <f t="shared" si="24"/>
        <v>1.1953221198891892E-6</v>
      </c>
    </row>
    <row r="396" spans="1:3" x14ac:dyDescent="0.3">
      <c r="A396" s="16">
        <f t="shared" si="25"/>
        <v>5091.975221238964</v>
      </c>
      <c r="B396">
        <v>202</v>
      </c>
      <c r="C396">
        <f t="shared" si="24"/>
        <v>1.1553371456578521E-6</v>
      </c>
    </row>
    <row r="397" spans="1:3" x14ac:dyDescent="0.3">
      <c r="A397" s="16">
        <f t="shared" si="25"/>
        <v>5104.8584070796724</v>
      </c>
      <c r="B397">
        <v>103</v>
      </c>
      <c r="C397">
        <f t="shared" si="24"/>
        <v>1.1165741268825372E-6</v>
      </c>
    </row>
    <row r="398" spans="1:3" x14ac:dyDescent="0.3">
      <c r="A398" s="16">
        <f t="shared" si="25"/>
        <v>5117.7415929203808</v>
      </c>
      <c r="B398">
        <v>1785</v>
      </c>
      <c r="C398">
        <f t="shared" si="24"/>
        <v>1.0789999556435465E-6</v>
      </c>
    </row>
    <row r="399" spans="1:3" x14ac:dyDescent="0.3">
      <c r="A399" s="16">
        <f t="shared" si="25"/>
        <v>5130.6247787610891</v>
      </c>
      <c r="B399">
        <v>157</v>
      </c>
      <c r="C399">
        <f t="shared" si="24"/>
        <v>1.0425822735234049E-6</v>
      </c>
    </row>
    <row r="400" spans="1:3" x14ac:dyDescent="0.3">
      <c r="A400" s="16">
        <f t="shared" si="25"/>
        <v>5143.5079646017975</v>
      </c>
      <c r="B400">
        <v>555</v>
      </c>
      <c r="C400">
        <f t="shared" si="24"/>
        <v>1.0072894595568433E-6</v>
      </c>
    </row>
    <row r="401" spans="1:3" x14ac:dyDescent="0.3">
      <c r="A401" s="16">
        <f t="shared" si="25"/>
        <v>5156.3911504425059</v>
      </c>
      <c r="B401">
        <v>297</v>
      </c>
      <c r="C401">
        <f t="shared" si="24"/>
        <v>9.7309061821167449E-7</v>
      </c>
    </row>
    <row r="402" spans="1:3" x14ac:dyDescent="0.3">
      <c r="A402" s="16">
        <f t="shared" si="25"/>
        <v>5169.2743362832143</v>
      </c>
      <c r="B402">
        <v>123</v>
      </c>
      <c r="C402">
        <f t="shared" si="24"/>
        <v>9.3995556740684313E-7</v>
      </c>
    </row>
    <row r="403" spans="1:3" x14ac:dyDescent="0.3">
      <c r="A403" s="16">
        <f t="shared" si="25"/>
        <v>5182.1575221239227</v>
      </c>
      <c r="B403">
        <v>3036</v>
      </c>
      <c r="C403">
        <f t="shared" si="24"/>
        <v>9.0785482657374248E-7</v>
      </c>
    </row>
    <row r="404" spans="1:3" x14ac:dyDescent="0.3">
      <c r="A404" s="16">
        <f t="shared" si="25"/>
        <v>5195.0407079646311</v>
      </c>
      <c r="B404">
        <v>144</v>
      </c>
      <c r="C404">
        <f t="shared" si="24"/>
        <v>8.7675960476657987E-7</v>
      </c>
    </row>
    <row r="405" spans="1:3" x14ac:dyDescent="0.3">
      <c r="A405" s="16">
        <f t="shared" si="25"/>
        <v>5207.9238938053395</v>
      </c>
      <c r="B405">
        <v>121</v>
      </c>
      <c r="C405">
        <f t="shared" si="24"/>
        <v>8.4664178882739983E-7</v>
      </c>
    </row>
    <row r="406" spans="1:3" x14ac:dyDescent="0.3">
      <c r="A406" s="16">
        <f t="shared" si="25"/>
        <v>5220.8070796460479</v>
      </c>
      <c r="B406">
        <v>181</v>
      </c>
      <c r="C406">
        <f t="shared" si="24"/>
        <v>8.1747393161110515E-7</v>
      </c>
    </row>
    <row r="407" spans="1:3" x14ac:dyDescent="0.3">
      <c r="A407" s="16">
        <f t="shared" si="25"/>
        <v>5233.6902654867563</v>
      </c>
      <c r="B407">
        <v>122</v>
      </c>
      <c r="C407">
        <f t="shared" si="24"/>
        <v>7.8922924027563869E-7</v>
      </c>
    </row>
    <row r="408" spans="1:3" x14ac:dyDescent="0.3">
      <c r="A408" s="16">
        <f t="shared" si="25"/>
        <v>5246.5734513274647</v>
      </c>
      <c r="B408">
        <v>1071</v>
      </c>
      <c r="C408">
        <f t="shared" si="24"/>
        <v>7.6188156464219306E-7</v>
      </c>
    </row>
    <row r="409" spans="1:3" x14ac:dyDescent="0.3">
      <c r="A409" s="16">
        <f t="shared" si="25"/>
        <v>5259.4566371681731</v>
      </c>
      <c r="B409">
        <v>980</v>
      </c>
      <c r="C409">
        <f t="shared" si="24"/>
        <v>7.3540538563016523E-7</v>
      </c>
    </row>
    <row r="410" spans="1:3" x14ac:dyDescent="0.3">
      <c r="A410" s="16">
        <f t="shared" si="25"/>
        <v>5272.3398230088815</v>
      </c>
      <c r="B410">
        <v>536</v>
      </c>
      <c r="C410">
        <f t="shared" si="24"/>
        <v>7.0977580377133728E-7</v>
      </c>
    </row>
    <row r="411" spans="1:3" x14ac:dyDescent="0.3">
      <c r="A411" s="16">
        <f t="shared" si="25"/>
        <v>5285.2230088495899</v>
      </c>
      <c r="B411">
        <v>1991</v>
      </c>
      <c r="C411">
        <f t="shared" si="24"/>
        <v>6.8496852780751862E-7</v>
      </c>
    </row>
    <row r="412" spans="1:3" x14ac:dyDescent="0.3">
      <c r="A412" s="16">
        <f t="shared" si="25"/>
        <v>5298.1061946902983</v>
      </c>
      <c r="B412">
        <v>180</v>
      </c>
      <c r="C412">
        <f t="shared" si="24"/>
        <v>6.6095986337572866E-7</v>
      </c>
    </row>
    <row r="413" spans="1:3" x14ac:dyDescent="0.3">
      <c r="A413" s="16">
        <f t="shared" si="25"/>
        <v>5310.9893805310066</v>
      </c>
      <c r="B413">
        <v>130</v>
      </c>
      <c r="C413">
        <f t="shared" si="24"/>
        <v>6.3772670178477976E-7</v>
      </c>
    </row>
    <row r="414" spans="1:3" x14ac:dyDescent="0.3">
      <c r="A414" s="16">
        <f t="shared" si="25"/>
        <v>5323.872566371715</v>
      </c>
      <c r="B414">
        <v>122</v>
      </c>
      <c r="C414">
        <f t="shared" si="24"/>
        <v>6.1524650888688287E-7</v>
      </c>
    </row>
    <row r="415" spans="1:3" x14ac:dyDescent="0.3">
      <c r="A415" s="16">
        <f t="shared" si="25"/>
        <v>5336.7557522124234</v>
      </c>
      <c r="B415">
        <v>140</v>
      </c>
      <c r="C415">
        <f t="shared" si="24"/>
        <v>5.9349731404776494E-7</v>
      </c>
    </row>
    <row r="416" spans="1:3" x14ac:dyDescent="0.3">
      <c r="A416" s="16">
        <f t="shared" si="25"/>
        <v>5349.6389380531318</v>
      </c>
      <c r="B416">
        <v>3388</v>
      </c>
      <c r="C416">
        <f t="shared" si="24"/>
        <v>5.7245769921855356E-7</v>
      </c>
    </row>
    <row r="417" spans="1:3" x14ac:dyDescent="0.3">
      <c r="A417" s="16">
        <f t="shared" si="25"/>
        <v>5362.5221238938402</v>
      </c>
      <c r="B417">
        <v>280</v>
      </c>
      <c r="C417">
        <f t="shared" si="24"/>
        <v>5.5210678811250189E-7</v>
      </c>
    </row>
    <row r="418" spans="1:3" x14ac:dyDescent="0.3">
      <c r="A418" s="16">
        <f t="shared" si="25"/>
        <v>5375.4053097345486</v>
      </c>
      <c r="B418">
        <v>366</v>
      </c>
      <c r="C418">
        <f t="shared" si="24"/>
        <v>5.3242423548945556E-7</v>
      </c>
    </row>
    <row r="419" spans="1:3" x14ac:dyDescent="0.3">
      <c r="A419" s="16">
        <f t="shared" si="25"/>
        <v>5388.288495575257</v>
      </c>
      <c r="B419">
        <v>270</v>
      </c>
      <c r="C419">
        <f t="shared" si="24"/>
        <v>5.1339021655078742E-7</v>
      </c>
    </row>
    <row r="420" spans="1:3" x14ac:dyDescent="0.3">
      <c r="A420" s="16">
        <f t="shared" si="25"/>
        <v>5401.1716814159654</v>
      </c>
      <c r="B420">
        <v>137</v>
      </c>
      <c r="C420">
        <f t="shared" si="24"/>
        <v>4.949854164473206E-7</v>
      </c>
    </row>
    <row r="421" spans="1:3" x14ac:dyDescent="0.3">
      <c r="A421" s="16">
        <f t="shared" si="25"/>
        <v>5414.0548672566738</v>
      </c>
      <c r="B421">
        <v>3205</v>
      </c>
      <c r="C421">
        <f t="shared" si="24"/>
        <v>4.7719101990262964E-7</v>
      </c>
    </row>
    <row r="422" spans="1:3" x14ac:dyDescent="0.3">
      <c r="A422" s="16">
        <f t="shared" si="25"/>
        <v>5426.9380530973822</v>
      </c>
      <c r="B422">
        <v>288</v>
      </c>
      <c r="C422">
        <f t="shared" si="24"/>
        <v>4.5998870095391413E-7</v>
      </c>
    </row>
    <row r="423" spans="1:3" x14ac:dyDescent="0.3">
      <c r="A423" s="16">
        <f t="shared" si="25"/>
        <v>5439.8212389380906</v>
      </c>
      <c r="B423">
        <v>148</v>
      </c>
      <c r="C423">
        <f t="shared" si="24"/>
        <v>4.4336061281249393E-7</v>
      </c>
    </row>
    <row r="424" spans="1:3" x14ac:dyDescent="0.3">
      <c r="A424" s="16">
        <f t="shared" si="25"/>
        <v>5452.704424778799</v>
      </c>
      <c r="B424">
        <v>114</v>
      </c>
      <c r="C424">
        <f t="shared" si="24"/>
        <v>4.2728937784579726E-7</v>
      </c>
    </row>
    <row r="425" spans="1:3" x14ac:dyDescent="0.3">
      <c r="A425" s="16">
        <f t="shared" si="25"/>
        <v>5465.5876106195074</v>
      </c>
      <c r="B425">
        <v>1518</v>
      </c>
      <c r="C425">
        <f t="shared" si="24"/>
        <v>4.1175807768258159E-7</v>
      </c>
    </row>
    <row r="426" spans="1:3" x14ac:dyDescent="0.3">
      <c r="A426" s="16">
        <f t="shared" si="25"/>
        <v>5478.4707964602158</v>
      </c>
      <c r="B426">
        <v>166</v>
      </c>
      <c r="C426">
        <f t="shared" si="24"/>
        <v>3.9675024344296386E-7</v>
      </c>
    </row>
    <row r="427" spans="1:3" x14ac:dyDescent="0.3">
      <c r="A427" s="16">
        <f t="shared" si="25"/>
        <v>5491.3539823009241</v>
      </c>
      <c r="B427">
        <v>100</v>
      </c>
      <c r="C427">
        <f t="shared" si="24"/>
        <v>3.8224984609469055E-7</v>
      </c>
    </row>
    <row r="428" spans="1:3" x14ac:dyDescent="0.3">
      <c r="A428" s="16">
        <f t="shared" si="25"/>
        <v>5504.2371681416325</v>
      </c>
      <c r="B428">
        <v>235</v>
      </c>
      <c r="C428">
        <f t="shared" si="24"/>
        <v>3.6824128693693282E-7</v>
      </c>
    </row>
    <row r="429" spans="1:3" x14ac:dyDescent="0.3">
      <c r="A429" s="16">
        <f t="shared" si="25"/>
        <v>5517.1203539823409</v>
      </c>
      <c r="B429">
        <v>148</v>
      </c>
      <c r="C429">
        <f t="shared" si="24"/>
        <v>3.5470938821278106E-7</v>
      </c>
    </row>
    <row r="430" spans="1:3" x14ac:dyDescent="0.3">
      <c r="A430" s="16">
        <f t="shared" si="25"/>
        <v>5530.0035398230493</v>
      </c>
      <c r="B430">
        <v>198</v>
      </c>
      <c r="C430">
        <f t="shared" si="24"/>
        <v>3.4163938385143044E-7</v>
      </c>
    </row>
    <row r="431" spans="1:3" x14ac:dyDescent="0.3">
      <c r="A431" s="16">
        <f t="shared" si="25"/>
        <v>5542.8867256637577</v>
      </c>
      <c r="B431">
        <v>150</v>
      </c>
      <c r="C431">
        <f t="shared" si="24"/>
        <v>3.2901691034096939E-7</v>
      </c>
    </row>
    <row r="432" spans="1:3" x14ac:dyDescent="0.3">
      <c r="A432" s="16">
        <f t="shared" si="25"/>
        <v>5555.7699115044661</v>
      </c>
      <c r="B432">
        <v>216</v>
      </c>
      <c r="C432">
        <f t="shared" si="24"/>
        <v>3.1682799773252812E-7</v>
      </c>
    </row>
    <row r="433" spans="1:3" x14ac:dyDescent="0.3">
      <c r="A433" s="16">
        <f t="shared" si="25"/>
        <v>5568.6530973451745</v>
      </c>
      <c r="B433">
        <v>5139</v>
      </c>
      <c r="C433">
        <f t="shared" si="24"/>
        <v>3.0505906077642771E-7</v>
      </c>
    </row>
    <row r="434" spans="1:3" x14ac:dyDescent="0.3">
      <c r="A434" s="16">
        <f t="shared" si="25"/>
        <v>5581.5362831858829</v>
      </c>
      <c r="B434">
        <v>2353</v>
      </c>
      <c r="C434">
        <f t="shared" si="24"/>
        <v>2.9369689019085768E-7</v>
      </c>
    </row>
    <row r="435" spans="1:3" x14ac:dyDescent="0.3">
      <c r="A435" s="16">
        <f t="shared" si="25"/>
        <v>5594.4194690265913</v>
      </c>
      <c r="B435">
        <v>78</v>
      </c>
      <c r="C435">
        <f t="shared" si="24"/>
        <v>2.8272864406349936E-7</v>
      </c>
    </row>
    <row r="436" spans="1:3" x14ac:dyDescent="0.3">
      <c r="A436" s="16">
        <f t="shared" si="25"/>
        <v>5607.3026548672997</v>
      </c>
      <c r="B436">
        <v>174</v>
      </c>
      <c r="C436">
        <f t="shared" si="24"/>
        <v>2.7214183938638604E-7</v>
      </c>
    </row>
    <row r="437" spans="1:3" x14ac:dyDescent="0.3">
      <c r="A437" s="16">
        <f t="shared" si="25"/>
        <v>5620.1858407080081</v>
      </c>
      <c r="B437">
        <v>164</v>
      </c>
      <c r="C437">
        <f t="shared" si="24"/>
        <v>2.6192434372420426E-7</v>
      </c>
    </row>
    <row r="438" spans="1:3" x14ac:dyDescent="0.3">
      <c r="A438" s="16">
        <f t="shared" si="25"/>
        <v>5633.0690265487165</v>
      </c>
      <c r="B438">
        <v>161</v>
      </c>
      <c r="C438">
        <f t="shared" si="24"/>
        <v>2.5206436701613011E-7</v>
      </c>
    </row>
    <row r="439" spans="1:3" x14ac:dyDescent="0.3">
      <c r="A439" s="16">
        <f t="shared" si="25"/>
        <v>5645.9522123894249</v>
      </c>
      <c r="B439">
        <v>138</v>
      </c>
      <c r="C439">
        <f t="shared" si="24"/>
        <v>2.4255045351119096E-7</v>
      </c>
    </row>
    <row r="440" spans="1:3" x14ac:dyDescent="0.3">
      <c r="A440" s="16">
        <f t="shared" si="25"/>
        <v>5658.8353982301333</v>
      </c>
      <c r="B440">
        <v>3308</v>
      </c>
      <c r="C440">
        <f t="shared" si="24"/>
        <v>2.3337147383705773E-7</v>
      </c>
    </row>
    <row r="441" spans="1:3" x14ac:dyDescent="0.3">
      <c r="A441" s="16">
        <f t="shared" si="25"/>
        <v>5671.7185840708416</v>
      </c>
      <c r="B441">
        <v>127</v>
      </c>
      <c r="C441">
        <f t="shared" si="24"/>
        <v>2.245166172020746E-7</v>
      </c>
    </row>
    <row r="442" spans="1:3" x14ac:dyDescent="0.3">
      <c r="A442" s="16">
        <f t="shared" si="25"/>
        <v>5684.60176991155</v>
      </c>
      <c r="B442">
        <v>207</v>
      </c>
      <c r="C442">
        <f t="shared" si="24"/>
        <v>2.1597538373025295E-7</v>
      </c>
    </row>
    <row r="443" spans="1:3" x14ac:dyDescent="0.3">
      <c r="A443" s="16">
        <f t="shared" si="25"/>
        <v>5697.4849557522584</v>
      </c>
      <c r="B443">
        <v>181</v>
      </c>
      <c r="C443">
        <f t="shared" si="24"/>
        <v>2.0773757692886041E-7</v>
      </c>
    </row>
    <row r="444" spans="1:3" x14ac:dyDescent="0.3">
      <c r="A444" s="16">
        <f t="shared" si="25"/>
        <v>5710.3681415929668</v>
      </c>
      <c r="B444">
        <v>110</v>
      </c>
      <c r="C444">
        <f t="shared" si="24"/>
        <v>1.9979329628816769E-7</v>
      </c>
    </row>
    <row r="445" spans="1:3" x14ac:dyDescent="0.3">
      <c r="A445" s="16">
        <f t="shared" si="25"/>
        <v>5723.2513274336752</v>
      </c>
      <c r="B445">
        <v>185</v>
      </c>
      <c r="C445">
        <f t="shared" si="24"/>
        <v>1.9213293001283435E-7</v>
      </c>
    </row>
    <row r="446" spans="1:3" x14ac:dyDescent="0.3">
      <c r="A446" s="16">
        <f t="shared" si="25"/>
        <v>5736.1345132743836</v>
      </c>
      <c r="B446">
        <v>121</v>
      </c>
      <c r="C446">
        <f t="shared" si="24"/>
        <v>1.8474714788433655E-7</v>
      </c>
    </row>
    <row r="447" spans="1:3" x14ac:dyDescent="0.3">
      <c r="A447" s="16">
        <f t="shared" si="25"/>
        <v>5749.017699115092</v>
      </c>
      <c r="B447">
        <v>106</v>
      </c>
      <c r="C447">
        <f t="shared" si="24"/>
        <v>1.7762689425377339E-7</v>
      </c>
    </row>
    <row r="448" spans="1:3" x14ac:dyDescent="0.3">
      <c r="A448" s="16">
        <f t="shared" si="25"/>
        <v>5761.9008849558004</v>
      </c>
      <c r="B448">
        <v>142</v>
      </c>
      <c r="C448">
        <f t="shared" si="24"/>
        <v>1.7076338116432671E-7</v>
      </c>
    </row>
    <row r="449" spans="1:3" x14ac:dyDescent="0.3">
      <c r="A449" s="16">
        <f t="shared" si="25"/>
        <v>5774.7840707965088</v>
      </c>
      <c r="B449">
        <v>233</v>
      </c>
      <c r="C449">
        <f t="shared" si="24"/>
        <v>1.6414808160257106E-7</v>
      </c>
    </row>
    <row r="450" spans="1:3" x14ac:dyDescent="0.3">
      <c r="A450" s="16">
        <f t="shared" si="25"/>
        <v>5787.6672566372172</v>
      </c>
      <c r="B450">
        <v>218</v>
      </c>
      <c r="C450">
        <f t="shared" si="24"/>
        <v>1.5777272287778161E-7</v>
      </c>
    </row>
    <row r="451" spans="1:3" x14ac:dyDescent="0.3">
      <c r="A451" s="16">
        <f t="shared" si="25"/>
        <v>5800.5504424779256</v>
      </c>
      <c r="B451">
        <v>76</v>
      </c>
      <c r="C451">
        <f t="shared" ref="C451:C514" si="26">_xlfn.NORM.DIST(A451,$I$3,$I$8,FALSE)</f>
        <v>1.5162928012832991E-7</v>
      </c>
    </row>
    <row r="452" spans="1:3" x14ac:dyDescent="0.3">
      <c r="A452" s="16">
        <f t="shared" ref="A452:A515" si="27">A451+(($I$6-$I$5)/$I$9)</f>
        <v>5813.433628318634</v>
      </c>
      <c r="B452">
        <v>43</v>
      </c>
      <c r="C452">
        <f t="shared" si="26"/>
        <v>1.4570996995419108E-7</v>
      </c>
    </row>
    <row r="453" spans="1:3" x14ac:dyDescent="0.3">
      <c r="A453" s="16">
        <f t="shared" si="27"/>
        <v>5826.3168141593424</v>
      </c>
      <c r="B453">
        <v>221</v>
      </c>
      <c r="C453">
        <f t="shared" si="26"/>
        <v>1.4000724417454647E-7</v>
      </c>
    </row>
    <row r="454" spans="1:3" x14ac:dyDescent="0.3">
      <c r="A454" s="16">
        <f t="shared" si="27"/>
        <v>5839.2000000000507</v>
      </c>
      <c r="B454">
        <v>2805</v>
      </c>
      <c r="C454">
        <f t="shared" si="26"/>
        <v>1.3451378370941271E-7</v>
      </c>
    </row>
    <row r="455" spans="1:3" x14ac:dyDescent="0.3">
      <c r="A455" s="16">
        <f t="shared" si="27"/>
        <v>5852.0831858407591</v>
      </c>
      <c r="B455">
        <v>68</v>
      </c>
      <c r="C455">
        <f t="shared" si="26"/>
        <v>1.2922249258417663E-7</v>
      </c>
    </row>
    <row r="456" spans="1:3" x14ac:dyDescent="0.3">
      <c r="A456" s="16">
        <f t="shared" si="27"/>
        <v>5864.9663716814675</v>
      </c>
      <c r="B456">
        <v>183</v>
      </c>
      <c r="C456">
        <f t="shared" si="26"/>
        <v>1.2412649205587902E-7</v>
      </c>
    </row>
    <row r="457" spans="1:3" x14ac:dyDescent="0.3">
      <c r="A457" s="16">
        <f t="shared" si="27"/>
        <v>5877.8495575221759</v>
      </c>
      <c r="B457">
        <v>133</v>
      </c>
      <c r="C457">
        <f t="shared" si="26"/>
        <v>1.1921911486004564E-7</v>
      </c>
    </row>
    <row r="458" spans="1:3" x14ac:dyDescent="0.3">
      <c r="A458" s="16">
        <f t="shared" si="27"/>
        <v>5890.7327433628843</v>
      </c>
      <c r="B458">
        <v>2489</v>
      </c>
      <c r="C458">
        <f t="shared" si="26"/>
        <v>1.1449389957682566E-7</v>
      </c>
    </row>
    <row r="459" spans="1:3" x14ac:dyDescent="0.3">
      <c r="A459" s="16">
        <f t="shared" si="27"/>
        <v>5903.6159292035927</v>
      </c>
      <c r="B459">
        <v>69</v>
      </c>
      <c r="C459">
        <f t="shared" si="26"/>
        <v>1.0994458511516237E-7</v>
      </c>
    </row>
    <row r="460" spans="1:3" x14ac:dyDescent="0.3">
      <c r="A460" s="16">
        <f t="shared" si="27"/>
        <v>5916.4991150443011</v>
      </c>
      <c r="B460">
        <v>279</v>
      </c>
      <c r="C460">
        <f t="shared" si="26"/>
        <v>1.0556510531368658E-7</v>
      </c>
    </row>
    <row r="461" spans="1:3" x14ac:dyDescent="0.3">
      <c r="A461" s="16">
        <f t="shared" si="27"/>
        <v>5929.3823008850095</v>
      </c>
      <c r="B461">
        <v>210</v>
      </c>
      <c r="C461">
        <f t="shared" si="26"/>
        <v>1.0134958365699388E-7</v>
      </c>
    </row>
    <row r="462" spans="1:3" x14ac:dyDescent="0.3">
      <c r="A462" s="16">
        <f t="shared" si="27"/>
        <v>5942.2654867257179</v>
      </c>
      <c r="B462">
        <v>2100</v>
      </c>
      <c r="C462">
        <f t="shared" si="26"/>
        <v>9.7292328105937187E-8</v>
      </c>
    </row>
    <row r="463" spans="1:3" x14ac:dyDescent="0.3">
      <c r="A463" s="16">
        <f t="shared" si="27"/>
        <v>5955.1486725664263</v>
      </c>
      <c r="B463">
        <v>252</v>
      </c>
      <c r="C463">
        <f t="shared" si="26"/>
        <v>9.3387826040537322E-8</v>
      </c>
    </row>
    <row r="464" spans="1:3" x14ac:dyDescent="0.3">
      <c r="A464" s="16">
        <f t="shared" si="27"/>
        <v>5968.0318584071347</v>
      </c>
      <c r="B464">
        <v>1280</v>
      </c>
      <c r="C464">
        <f t="shared" si="26"/>
        <v>8.9630739314094901E-8</v>
      </c>
    </row>
    <row r="465" spans="1:3" x14ac:dyDescent="0.3">
      <c r="A465" s="16">
        <f t="shared" si="27"/>
        <v>5980.9150442478431</v>
      </c>
      <c r="B465">
        <v>157</v>
      </c>
      <c r="C465">
        <f t="shared" si="26"/>
        <v>8.6015899417059553E-8</v>
      </c>
    </row>
    <row r="466" spans="1:3" x14ac:dyDescent="0.3">
      <c r="A466" s="16">
        <f t="shared" si="27"/>
        <v>5993.7982300885515</v>
      </c>
      <c r="B466">
        <v>194</v>
      </c>
      <c r="C466">
        <f t="shared" si="26"/>
        <v>8.253830274919612E-8</v>
      </c>
    </row>
    <row r="467" spans="1:3" x14ac:dyDescent="0.3">
      <c r="A467" s="16">
        <f t="shared" si="27"/>
        <v>6006.6814159292599</v>
      </c>
      <c r="B467">
        <v>82</v>
      </c>
      <c r="C467">
        <f t="shared" si="26"/>
        <v>7.919310599856731E-8</v>
      </c>
    </row>
    <row r="468" spans="1:3" x14ac:dyDescent="0.3">
      <c r="A468" s="16">
        <f t="shared" si="27"/>
        <v>6019.5646017699682</v>
      </c>
      <c r="B468">
        <v>4233</v>
      </c>
      <c r="C468">
        <f t="shared" si="26"/>
        <v>7.5975621625835726E-8</v>
      </c>
    </row>
    <row r="469" spans="1:3" x14ac:dyDescent="0.3">
      <c r="A469" s="16">
        <f t="shared" si="27"/>
        <v>6032.4477876106766</v>
      </c>
      <c r="B469">
        <v>1297</v>
      </c>
      <c r="C469">
        <f t="shared" si="26"/>
        <v>7.2881313452377678E-8</v>
      </c>
    </row>
    <row r="470" spans="1:3" x14ac:dyDescent="0.3">
      <c r="A470" s="16">
        <f t="shared" si="27"/>
        <v>6045.330973451385</v>
      </c>
      <c r="B470">
        <v>165</v>
      </c>
      <c r="C470">
        <f t="shared" si="26"/>
        <v>6.9905792350681239E-8</v>
      </c>
    </row>
    <row r="471" spans="1:3" x14ac:dyDescent="0.3">
      <c r="A471" s="16">
        <f t="shared" si="27"/>
        <v>6058.2141592920934</v>
      </c>
      <c r="B471">
        <v>119</v>
      </c>
      <c r="C471">
        <f t="shared" si="26"/>
        <v>6.7044812035498577E-8</v>
      </c>
    </row>
    <row r="472" spans="1:3" x14ac:dyDescent="0.3">
      <c r="A472" s="16">
        <f t="shared" si="27"/>
        <v>6071.0973451328018</v>
      </c>
      <c r="B472">
        <v>1797</v>
      </c>
      <c r="C472">
        <f t="shared" si="26"/>
        <v>6.4294264954207839E-8</v>
      </c>
    </row>
    <row r="473" spans="1:3" x14ac:dyDescent="0.3">
      <c r="A473" s="16">
        <f t="shared" si="27"/>
        <v>6083.9805309735102</v>
      </c>
      <c r="B473">
        <v>261</v>
      </c>
      <c r="C473">
        <f t="shared" si="26"/>
        <v>6.1650178274834209E-8</v>
      </c>
    </row>
    <row r="474" spans="1:3" x14ac:dyDescent="0.3">
      <c r="A474" s="16">
        <f t="shared" si="27"/>
        <v>6096.8637168142186</v>
      </c>
      <c r="B474">
        <v>157</v>
      </c>
      <c r="C474">
        <f t="shared" si="26"/>
        <v>5.9108709970173591E-8</v>
      </c>
    </row>
    <row r="475" spans="1:3" x14ac:dyDescent="0.3">
      <c r="A475" s="16">
        <f t="shared" si="27"/>
        <v>6109.746902654927</v>
      </c>
      <c r="B475">
        <v>3533</v>
      </c>
      <c r="C475">
        <f t="shared" si="26"/>
        <v>5.6666144996459319E-8</v>
      </c>
    </row>
    <row r="476" spans="1:3" x14ac:dyDescent="0.3">
      <c r="A476" s="16">
        <f t="shared" si="27"/>
        <v>6122.6300884956354</v>
      </c>
      <c r="B476">
        <v>155</v>
      </c>
      <c r="C476">
        <f t="shared" si="26"/>
        <v>5.4318891565006736E-8</v>
      </c>
    </row>
    <row r="477" spans="1:3" x14ac:dyDescent="0.3">
      <c r="A477" s="16">
        <f t="shared" si="27"/>
        <v>6135.5132743363438</v>
      </c>
      <c r="B477">
        <v>132</v>
      </c>
      <c r="C477">
        <f t="shared" si="26"/>
        <v>5.2063477505270258E-8</v>
      </c>
    </row>
    <row r="478" spans="1:3" x14ac:dyDescent="0.3">
      <c r="A478" s="16">
        <f t="shared" si="27"/>
        <v>6148.3964601770522</v>
      </c>
      <c r="B478">
        <v>1354</v>
      </c>
      <c r="C478">
        <f t="shared" si="26"/>
        <v>4.9896546717748873E-8</v>
      </c>
    </row>
    <row r="479" spans="1:3" x14ac:dyDescent="0.3">
      <c r="A479" s="16">
        <f t="shared" si="27"/>
        <v>6161.2796460177606</v>
      </c>
      <c r="B479">
        <v>48</v>
      </c>
      <c r="C479">
        <f t="shared" si="26"/>
        <v>4.781485571517317E-8</v>
      </c>
    </row>
    <row r="480" spans="1:3" x14ac:dyDescent="0.3">
      <c r="A480" s="16">
        <f t="shared" si="27"/>
        <v>6174.162831858469</v>
      </c>
      <c r="B480">
        <v>110</v>
      </c>
      <c r="C480">
        <f t="shared" si="26"/>
        <v>4.5815270250413337E-8</v>
      </c>
    </row>
    <row r="481" spans="1:3" x14ac:dyDescent="0.3">
      <c r="A481" s="16">
        <f t="shared" si="27"/>
        <v>6187.0460176991774</v>
      </c>
      <c r="B481">
        <v>172</v>
      </c>
      <c r="C481">
        <f t="shared" si="26"/>
        <v>4.3894762029549658E-8</v>
      </c>
    </row>
    <row r="482" spans="1:3" x14ac:dyDescent="0.3">
      <c r="A482" s="16">
        <f t="shared" si="27"/>
        <v>6199.9292035398857</v>
      </c>
      <c r="B482">
        <v>307</v>
      </c>
      <c r="C482">
        <f t="shared" si="26"/>
        <v>4.2050405508548036E-8</v>
      </c>
    </row>
    <row r="483" spans="1:3" x14ac:dyDescent="0.3">
      <c r="A483" s="16">
        <f t="shared" si="27"/>
        <v>6212.8123893805941</v>
      </c>
      <c r="B483">
        <v>160</v>
      </c>
      <c r="C483">
        <f t="shared" si="26"/>
        <v>4.0279374771995814E-8</v>
      </c>
    </row>
    <row r="484" spans="1:3" x14ac:dyDescent="0.3">
      <c r="A484" s="16">
        <f t="shared" si="27"/>
        <v>6225.6955752213025</v>
      </c>
      <c r="B484">
        <v>1467</v>
      </c>
      <c r="C484">
        <f t="shared" si="26"/>
        <v>3.8578940492352742E-8</v>
      </c>
    </row>
    <row r="485" spans="1:3" x14ac:dyDescent="0.3">
      <c r="A485" s="16">
        <f t="shared" si="27"/>
        <v>6238.5787610620109</v>
      </c>
      <c r="B485">
        <v>2662</v>
      </c>
      <c r="C485">
        <f t="shared" si="26"/>
        <v>3.6946466968184468E-8</v>
      </c>
    </row>
    <row r="486" spans="1:3" x14ac:dyDescent="0.3">
      <c r="A486" s="16">
        <f t="shared" si="27"/>
        <v>6251.4619469027193</v>
      </c>
      <c r="B486">
        <v>452</v>
      </c>
      <c r="C486">
        <f t="shared" si="26"/>
        <v>3.5379409239851491E-8</v>
      </c>
    </row>
    <row r="487" spans="1:3" x14ac:dyDescent="0.3">
      <c r="A487" s="16">
        <f t="shared" si="27"/>
        <v>6264.3451327434277</v>
      </c>
      <c r="B487">
        <v>158</v>
      </c>
      <c r="C487">
        <f t="shared" si="26"/>
        <v>3.3875310281137088E-8</v>
      </c>
    </row>
    <row r="488" spans="1:3" x14ac:dyDescent="0.3">
      <c r="A488" s="16">
        <f t="shared" si="27"/>
        <v>6277.2283185841361</v>
      </c>
      <c r="B488">
        <v>225</v>
      </c>
      <c r="C488">
        <f t="shared" si="26"/>
        <v>3.243179826530945E-8</v>
      </c>
    </row>
    <row r="489" spans="1:3" x14ac:dyDescent="0.3">
      <c r="A489" s="16">
        <f t="shared" si="27"/>
        <v>6290.1115044248445</v>
      </c>
      <c r="B489">
        <v>65</v>
      </c>
      <c r="C489">
        <f t="shared" si="26"/>
        <v>3.1046583904120277E-8</v>
      </c>
    </row>
    <row r="490" spans="1:3" x14ac:dyDescent="0.3">
      <c r="A490" s="16">
        <f t="shared" si="27"/>
        <v>6302.9946902655529</v>
      </c>
      <c r="B490">
        <v>163</v>
      </c>
      <c r="C490">
        <f t="shared" si="26"/>
        <v>2.9717457858258414E-8</v>
      </c>
    </row>
    <row r="491" spans="1:3" x14ac:dyDescent="0.3">
      <c r="A491" s="16">
        <f t="shared" si="27"/>
        <v>6315.8778761062613</v>
      </c>
      <c r="B491">
        <v>85</v>
      </c>
      <c r="C491">
        <f t="shared" si="26"/>
        <v>2.8442288217786557E-8</v>
      </c>
    </row>
    <row r="492" spans="1:3" x14ac:dyDescent="0.3">
      <c r="A492" s="16">
        <f t="shared" si="27"/>
        <v>6328.7610619469697</v>
      </c>
      <c r="B492">
        <v>217</v>
      </c>
      <c r="C492">
        <f t="shared" si="26"/>
        <v>2.7219018051103092E-8</v>
      </c>
    </row>
    <row r="493" spans="1:3" x14ac:dyDescent="0.3">
      <c r="A493" s="16">
        <f t="shared" si="27"/>
        <v>6341.6442477876781</v>
      </c>
      <c r="B493">
        <v>150</v>
      </c>
      <c r="C493">
        <f t="shared" si="26"/>
        <v>2.6045663020985419E-8</v>
      </c>
    </row>
    <row r="494" spans="1:3" x14ac:dyDescent="0.3">
      <c r="A494" s="16">
        <f t="shared" si="27"/>
        <v>6354.5274336283865</v>
      </c>
      <c r="B494">
        <v>3272</v>
      </c>
      <c r="C494">
        <f t="shared" si="26"/>
        <v>2.4920309066285146E-8</v>
      </c>
    </row>
    <row r="495" spans="1:3" x14ac:dyDescent="0.3">
      <c r="A495" s="16">
        <f t="shared" si="27"/>
        <v>6367.4106194690949</v>
      </c>
      <c r="B495">
        <v>300</v>
      </c>
      <c r="C495">
        <f t="shared" si="26"/>
        <v>2.3841110147859134E-8</v>
      </c>
    </row>
    <row r="496" spans="1:3" x14ac:dyDescent="0.3">
      <c r="A496" s="16">
        <f t="shared" si="27"/>
        <v>6380.2938053098032</v>
      </c>
      <c r="B496">
        <v>126</v>
      </c>
      <c r="C496">
        <f t="shared" si="26"/>
        <v>2.2806286057338116E-8</v>
      </c>
    </row>
    <row r="497" spans="1:3" x14ac:dyDescent="0.3">
      <c r="A497" s="16">
        <f t="shared" si="27"/>
        <v>6393.1769911505116</v>
      </c>
      <c r="B497">
        <v>2320</v>
      </c>
      <c r="C497">
        <f t="shared" si="26"/>
        <v>2.1814120287348722E-8</v>
      </c>
    </row>
    <row r="498" spans="1:3" x14ac:dyDescent="0.3">
      <c r="A498" s="16">
        <f t="shared" si="27"/>
        <v>6406.06017699122</v>
      </c>
      <c r="B498">
        <v>81</v>
      </c>
      <c r="C498">
        <f t="shared" si="26"/>
        <v>2.0862957961821379E-8</v>
      </c>
    </row>
    <row r="499" spans="1:3" x14ac:dyDescent="0.3">
      <c r="A499" s="16">
        <f t="shared" si="27"/>
        <v>6418.9433628319284</v>
      </c>
      <c r="B499">
        <v>1887</v>
      </c>
      <c r="C499">
        <f t="shared" si="26"/>
        <v>1.9951203825034019E-8</v>
      </c>
    </row>
    <row r="500" spans="1:3" x14ac:dyDescent="0.3">
      <c r="A500" s="16">
        <f t="shared" si="27"/>
        <v>6431.8265486726368</v>
      </c>
      <c r="B500">
        <v>4358</v>
      </c>
      <c r="C500">
        <f t="shared" si="26"/>
        <v>1.9077320288056813E-8</v>
      </c>
    </row>
    <row r="501" spans="1:3" x14ac:dyDescent="0.3">
      <c r="A501" s="16">
        <f t="shared" si="27"/>
        <v>6444.7097345133452</v>
      </c>
      <c r="B501">
        <v>53</v>
      </c>
      <c r="C501">
        <f t="shared" si="26"/>
        <v>1.8239825531283768E-8</v>
      </c>
    </row>
    <row r="502" spans="1:3" x14ac:dyDescent="0.3">
      <c r="A502" s="16">
        <f t="shared" si="27"/>
        <v>6457.5929203540536</v>
      </c>
      <c r="B502">
        <v>2414</v>
      </c>
      <c r="C502">
        <f t="shared" si="26"/>
        <v>1.7437291661750472E-8</v>
      </c>
    </row>
    <row r="503" spans="1:3" x14ac:dyDescent="0.3">
      <c r="A503" s="16">
        <f t="shared" si="27"/>
        <v>6470.476106194762</v>
      </c>
      <c r="B503">
        <v>80</v>
      </c>
      <c r="C503">
        <f t="shared" si="26"/>
        <v>1.666834292395872E-8</v>
      </c>
    </row>
    <row r="504" spans="1:3" x14ac:dyDescent="0.3">
      <c r="A504" s="16">
        <f t="shared" si="27"/>
        <v>6483.3592920354704</v>
      </c>
      <c r="B504">
        <v>193</v>
      </c>
      <c r="C504">
        <f t="shared" si="26"/>
        <v>1.5931653962945864E-8</v>
      </c>
    </row>
    <row r="505" spans="1:3" x14ac:dyDescent="0.3">
      <c r="A505" s="16">
        <f t="shared" si="27"/>
        <v>6496.2424778761788</v>
      </c>
      <c r="B505">
        <v>52</v>
      </c>
      <c r="C505">
        <f t="shared" si="26"/>
        <v>1.5225948138354464E-8</v>
      </c>
    </row>
    <row r="506" spans="1:3" x14ac:dyDescent="0.3">
      <c r="A506" s="16">
        <f t="shared" si="27"/>
        <v>6509.1256637168872</v>
      </c>
      <c r="B506">
        <v>290</v>
      </c>
      <c r="C506">
        <f t="shared" si="26"/>
        <v>1.4549995888277249E-8</v>
      </c>
    </row>
    <row r="507" spans="1:3" x14ac:dyDescent="0.3">
      <c r="A507" s="16">
        <f t="shared" si="27"/>
        <v>6522.0088495575956</v>
      </c>
      <c r="B507">
        <v>122</v>
      </c>
      <c r="C507">
        <f t="shared" si="26"/>
        <v>1.3902613141671824E-8</v>
      </c>
    </row>
    <row r="508" spans="1:3" x14ac:dyDescent="0.3">
      <c r="A508" s="16">
        <f t="shared" si="27"/>
        <v>6534.892035398304</v>
      </c>
      <c r="B508">
        <v>1470</v>
      </c>
      <c r="C508">
        <f t="shared" si="26"/>
        <v>1.3282659778156428E-8</v>
      </c>
    </row>
    <row r="509" spans="1:3" x14ac:dyDescent="0.3">
      <c r="A509" s="16">
        <f t="shared" si="27"/>
        <v>6547.7752212390124</v>
      </c>
      <c r="B509">
        <v>165</v>
      </c>
      <c r="C509">
        <f t="shared" si="26"/>
        <v>1.2689038134019546E-8</v>
      </c>
    </row>
    <row r="510" spans="1:3" x14ac:dyDescent="0.3">
      <c r="A510" s="16">
        <f t="shared" si="27"/>
        <v>6560.6584070797207</v>
      </c>
      <c r="B510">
        <v>182</v>
      </c>
      <c r="C510">
        <f t="shared" si="26"/>
        <v>1.2120691553293937E-8</v>
      </c>
    </row>
    <row r="511" spans="1:3" x14ac:dyDescent="0.3">
      <c r="A511" s="16">
        <f t="shared" si="27"/>
        <v>6573.5415929204291</v>
      </c>
      <c r="B511">
        <v>199</v>
      </c>
      <c r="C511">
        <f t="shared" si="26"/>
        <v>1.1576602982765162E-8</v>
      </c>
    </row>
    <row r="512" spans="1:3" x14ac:dyDescent="0.3">
      <c r="A512" s="16">
        <f t="shared" si="27"/>
        <v>6586.4247787611375</v>
      </c>
      <c r="B512">
        <v>56</v>
      </c>
      <c r="C512">
        <f t="shared" si="26"/>
        <v>1.1055793609804077E-8</v>
      </c>
    </row>
    <row r="513" spans="1:3" x14ac:dyDescent="0.3">
      <c r="A513" s="16">
        <f t="shared" si="27"/>
        <v>6599.3079646018459</v>
      </c>
      <c r="B513">
        <v>1460</v>
      </c>
      <c r="C513">
        <f t="shared" si="26"/>
        <v>1.0557321541932647E-8</v>
      </c>
    </row>
    <row r="514" spans="1:3" x14ac:dyDescent="0.3">
      <c r="A514" s="16">
        <f t="shared" si="27"/>
        <v>6612.1911504425543</v>
      </c>
      <c r="B514">
        <v>123</v>
      </c>
      <c r="C514">
        <f t="shared" si="26"/>
        <v>1.0080280527050561E-8</v>
      </c>
    </row>
    <row r="515" spans="1:3" x14ac:dyDescent="0.3">
      <c r="A515" s="16">
        <f t="shared" si="27"/>
        <v>6625.0743362832627</v>
      </c>
      <c r="B515">
        <v>159</v>
      </c>
      <c r="C515">
        <f t="shared" ref="C515:C566" si="28">_xlfn.NORM.DIST(A515,$I$3,$I$8,FALSE)</f>
        <v>9.6237987132707177E-9</v>
      </c>
    </row>
    <row r="516" spans="1:3" x14ac:dyDescent="0.3">
      <c r="A516" s="16">
        <f t="shared" ref="A516:A566" si="29">A515+(($I$6-$I$5)/$I$9)</f>
        <v>6637.9575221239711</v>
      </c>
      <c r="B516">
        <v>110</v>
      </c>
      <c r="C516">
        <f t="shared" si="28"/>
        <v>9.1870374473304195E-9</v>
      </c>
    </row>
    <row r="517" spans="1:3" x14ac:dyDescent="0.3">
      <c r="A517" s="16">
        <f t="shared" si="29"/>
        <v>6650.8407079646795</v>
      </c>
      <c r="B517">
        <v>236</v>
      </c>
      <c r="C517">
        <f t="shared" si="28"/>
        <v>8.7691901105644811E-9</v>
      </c>
    </row>
    <row r="518" spans="1:3" x14ac:dyDescent="0.3">
      <c r="A518" s="16">
        <f t="shared" si="29"/>
        <v>6663.7238938053879</v>
      </c>
      <c r="B518">
        <v>191</v>
      </c>
      <c r="C518">
        <f t="shared" si="28"/>
        <v>8.3694809914458952E-9</v>
      </c>
    </row>
    <row r="519" spans="1:3" x14ac:dyDescent="0.3">
      <c r="A519" s="16">
        <f t="shared" si="29"/>
        <v>6676.6070796460963</v>
      </c>
      <c r="B519">
        <v>3934</v>
      </c>
      <c r="C519">
        <f t="shared" si="28"/>
        <v>7.9871641937183971E-9</v>
      </c>
    </row>
    <row r="520" spans="1:3" x14ac:dyDescent="0.3">
      <c r="A520" s="16">
        <f t="shared" si="29"/>
        <v>6689.4902654868047</v>
      </c>
      <c r="B520">
        <v>80</v>
      </c>
      <c r="C520">
        <f t="shared" si="28"/>
        <v>7.6215225791653672E-9</v>
      </c>
    </row>
    <row r="521" spans="1:3" x14ac:dyDescent="0.3">
      <c r="A521" s="16">
        <f t="shared" si="29"/>
        <v>6702.3734513275131</v>
      </c>
      <c r="B521">
        <v>462</v>
      </c>
      <c r="C521">
        <f t="shared" si="28"/>
        <v>7.2718667440772679E-9</v>
      </c>
    </row>
    <row r="522" spans="1:3" x14ac:dyDescent="0.3">
      <c r="A522" s="16">
        <f t="shared" si="29"/>
        <v>6715.2566371682215</v>
      </c>
      <c r="B522">
        <v>179</v>
      </c>
      <c r="C522">
        <f t="shared" si="28"/>
        <v>6.9375340284997066E-9</v>
      </c>
    </row>
    <row r="523" spans="1:3" x14ac:dyDescent="0.3">
      <c r="A523" s="16">
        <f t="shared" si="29"/>
        <v>6728.1398230089299</v>
      </c>
      <c r="B523">
        <v>1866</v>
      </c>
      <c r="C523">
        <f t="shared" si="28"/>
        <v>6.6178875573625624E-9</v>
      </c>
    </row>
    <row r="524" spans="1:3" x14ac:dyDescent="0.3">
      <c r="A524" s="16">
        <f t="shared" si="29"/>
        <v>6741.0230088496382</v>
      </c>
      <c r="B524">
        <v>156</v>
      </c>
      <c r="C524">
        <f t="shared" si="28"/>
        <v>6.3123153126094272E-9</v>
      </c>
    </row>
    <row r="525" spans="1:3" x14ac:dyDescent="0.3">
      <c r="A525" s="16">
        <f t="shared" si="29"/>
        <v>6753.9061946903466</v>
      </c>
      <c r="B525">
        <v>255</v>
      </c>
      <c r="C525">
        <f t="shared" si="28"/>
        <v>6.0202292354647473E-9</v>
      </c>
    </row>
    <row r="526" spans="1:3" x14ac:dyDescent="0.3">
      <c r="A526" s="16">
        <f t="shared" si="29"/>
        <v>6766.789380531055</v>
      </c>
      <c r="B526">
        <v>2261</v>
      </c>
      <c r="C526">
        <f t="shared" si="28"/>
        <v>5.7410643579952968E-9</v>
      </c>
    </row>
    <row r="527" spans="1:3" x14ac:dyDescent="0.3">
      <c r="A527" s="16">
        <f t="shared" si="29"/>
        <v>6779.6725663717634</v>
      </c>
      <c r="B527">
        <v>40</v>
      </c>
      <c r="C527">
        <f t="shared" si="28"/>
        <v>5.4742779631395804E-9</v>
      </c>
    </row>
    <row r="528" spans="1:3" x14ac:dyDescent="0.3">
      <c r="A528" s="16">
        <f t="shared" si="29"/>
        <v>6792.5557522124718</v>
      </c>
      <c r="B528">
        <v>2289</v>
      </c>
      <c r="C528">
        <f t="shared" si="28"/>
        <v>5.2193487723977471E-9</v>
      </c>
    </row>
    <row r="529" spans="1:3" x14ac:dyDescent="0.3">
      <c r="A529" s="16">
        <f t="shared" si="29"/>
        <v>6805.4389380531802</v>
      </c>
      <c r="B529">
        <v>65</v>
      </c>
      <c r="C529">
        <f t="shared" si="28"/>
        <v>4.975776160392186E-9</v>
      </c>
    </row>
    <row r="530" spans="1:3" x14ac:dyDescent="0.3">
      <c r="A530" s="16">
        <f t="shared" si="29"/>
        <v>6818.3221238938886</v>
      </c>
      <c r="B530">
        <v>3777</v>
      </c>
      <c r="C530">
        <f t="shared" si="28"/>
        <v>4.7430793955263917E-9</v>
      </c>
    </row>
    <row r="531" spans="1:3" x14ac:dyDescent="0.3">
      <c r="A531" s="16">
        <f t="shared" si="29"/>
        <v>6831.205309734597</v>
      </c>
      <c r="B531">
        <v>184</v>
      </c>
      <c r="C531">
        <f t="shared" si="28"/>
        <v>4.5207969059872311E-9</v>
      </c>
    </row>
    <row r="532" spans="1:3" x14ac:dyDescent="0.3">
      <c r="A532" s="16">
        <f t="shared" si="29"/>
        <v>6844.0884955753054</v>
      </c>
      <c r="B532">
        <v>85</v>
      </c>
      <c r="C532">
        <f t="shared" si="28"/>
        <v>4.3084855703534479E-9</v>
      </c>
    </row>
    <row r="533" spans="1:3" x14ac:dyDescent="0.3">
      <c r="A533" s="16">
        <f t="shared" si="29"/>
        <v>6856.9716814160138</v>
      </c>
      <c r="B533">
        <v>144</v>
      </c>
      <c r="C533">
        <f t="shared" si="28"/>
        <v>4.1057200320895187E-9</v>
      </c>
    </row>
    <row r="534" spans="1:3" x14ac:dyDescent="0.3">
      <c r="A534" s="16">
        <f t="shared" si="29"/>
        <v>6869.8548672567222</v>
      </c>
      <c r="B534">
        <v>1902</v>
      </c>
      <c r="C534">
        <f t="shared" si="28"/>
        <v>3.9120920372213104E-9</v>
      </c>
    </row>
    <row r="535" spans="1:3" x14ac:dyDescent="0.3">
      <c r="A535" s="16">
        <f t="shared" si="29"/>
        <v>6882.7380530974306</v>
      </c>
      <c r="B535">
        <v>105</v>
      </c>
      <c r="C535">
        <f t="shared" si="28"/>
        <v>3.7272097945066662E-9</v>
      </c>
    </row>
    <row r="536" spans="1:3" x14ac:dyDescent="0.3">
      <c r="A536" s="16">
        <f t="shared" si="29"/>
        <v>6895.621238938139</v>
      </c>
      <c r="B536">
        <v>132</v>
      </c>
      <c r="C536">
        <f t="shared" si="28"/>
        <v>3.5506973574299763E-9</v>
      </c>
    </row>
    <row r="537" spans="1:3" x14ac:dyDescent="0.3">
      <c r="A537" s="16">
        <f t="shared" si="29"/>
        <v>6908.5044247788474</v>
      </c>
      <c r="B537">
        <v>96</v>
      </c>
      <c r="C537">
        <f t="shared" si="28"/>
        <v>3.3821940273665244E-9</v>
      </c>
    </row>
    <row r="538" spans="1:3" x14ac:dyDescent="0.3">
      <c r="A538" s="16">
        <f t="shared" si="29"/>
        <v>6921.3876106195557</v>
      </c>
      <c r="B538">
        <v>114</v>
      </c>
      <c r="C538">
        <f t="shared" si="28"/>
        <v>3.2213537772776631E-9</v>
      </c>
    </row>
    <row r="539" spans="1:3" x14ac:dyDescent="0.3">
      <c r="A539" s="16">
        <f t="shared" si="29"/>
        <v>6934.2707964602641</v>
      </c>
      <c r="B539">
        <v>203</v>
      </c>
      <c r="C539">
        <f t="shared" si="28"/>
        <v>3.0678446953143803E-9</v>
      </c>
    </row>
    <row r="540" spans="1:3" x14ac:dyDescent="0.3">
      <c r="A540" s="16">
        <f t="shared" si="29"/>
        <v>6947.1539823009725</v>
      </c>
      <c r="B540">
        <v>1559</v>
      </c>
      <c r="C540">
        <f t="shared" si="28"/>
        <v>2.9213484477213593E-9</v>
      </c>
    </row>
    <row r="541" spans="1:3" x14ac:dyDescent="0.3">
      <c r="A541" s="16">
        <f t="shared" si="29"/>
        <v>6960.0371681416809</v>
      </c>
      <c r="B541">
        <v>1548</v>
      </c>
      <c r="C541">
        <f t="shared" si="28"/>
        <v>2.7815597604495886E-9</v>
      </c>
    </row>
    <row r="542" spans="1:3" x14ac:dyDescent="0.3">
      <c r="A542" s="16">
        <f t="shared" si="29"/>
        <v>6972.9203539823893</v>
      </c>
      <c r="B542">
        <v>80</v>
      </c>
      <c r="C542">
        <f t="shared" si="28"/>
        <v>2.6481859189001543E-9</v>
      </c>
    </row>
    <row r="543" spans="1:3" x14ac:dyDescent="0.3">
      <c r="A543" s="16">
        <f t="shared" si="29"/>
        <v>6985.8035398230977</v>
      </c>
      <c r="B543">
        <v>131</v>
      </c>
      <c r="C543">
        <f t="shared" si="28"/>
        <v>2.5209462852366125E-9</v>
      </c>
    </row>
    <row r="544" spans="1:3" x14ac:dyDescent="0.3">
      <c r="A544" s="16">
        <f t="shared" si="29"/>
        <v>6998.6867256638061</v>
      </c>
      <c r="B544">
        <v>112</v>
      </c>
      <c r="C544">
        <f t="shared" si="28"/>
        <v>2.3995718327178949E-9</v>
      </c>
    </row>
    <row r="545" spans="1:3" x14ac:dyDescent="0.3">
      <c r="A545" s="16">
        <f t="shared" si="29"/>
        <v>7011.5699115045145</v>
      </c>
      <c r="B545">
        <v>155</v>
      </c>
      <c r="C545">
        <f t="shared" si="28"/>
        <v>2.2838046965179267E-9</v>
      </c>
    </row>
    <row r="546" spans="1:3" x14ac:dyDescent="0.3">
      <c r="A546" s="16">
        <f t="shared" si="29"/>
        <v>7024.4530973452229</v>
      </c>
      <c r="B546">
        <v>266</v>
      </c>
      <c r="C546">
        <f t="shared" si="28"/>
        <v>2.1733977405118708E-9</v>
      </c>
    </row>
    <row r="547" spans="1:3" x14ac:dyDescent="0.3">
      <c r="A547" s="16">
        <f t="shared" si="29"/>
        <v>7037.3362831859313</v>
      </c>
      <c r="B547">
        <v>155</v>
      </c>
      <c r="C547">
        <f t="shared" si="28"/>
        <v>2.0681141395230097E-9</v>
      </c>
    </row>
    <row r="548" spans="1:3" x14ac:dyDescent="0.3">
      <c r="A548" s="16">
        <f t="shared" si="29"/>
        <v>7050.2194690266397</v>
      </c>
      <c r="B548">
        <v>207</v>
      </c>
      <c r="C548">
        <f t="shared" si="28"/>
        <v>1.9677269765374174E-9</v>
      </c>
    </row>
    <row r="549" spans="1:3" x14ac:dyDescent="0.3">
      <c r="A549" s="16">
        <f t="shared" si="29"/>
        <v>7063.1026548673481</v>
      </c>
      <c r="B549">
        <v>245</v>
      </c>
      <c r="C549">
        <f t="shared" si="28"/>
        <v>1.8720188544069155E-9</v>
      </c>
    </row>
    <row r="550" spans="1:3" x14ac:dyDescent="0.3">
      <c r="A550" s="16">
        <f t="shared" si="29"/>
        <v>7075.9858407080565</v>
      </c>
      <c r="B550">
        <v>1573</v>
      </c>
      <c r="C550">
        <f t="shared" si="28"/>
        <v>1.7807815215738446E-9</v>
      </c>
    </row>
    <row r="551" spans="1:3" x14ac:dyDescent="0.3">
      <c r="A551" s="16">
        <f t="shared" si="29"/>
        <v>7088.8690265487649</v>
      </c>
      <c r="B551">
        <v>114</v>
      </c>
      <c r="C551">
        <f t="shared" si="28"/>
        <v>1.6938155113636797E-9</v>
      </c>
    </row>
    <row r="552" spans="1:3" x14ac:dyDescent="0.3">
      <c r="A552" s="16">
        <f t="shared" si="29"/>
        <v>7101.7522123894732</v>
      </c>
      <c r="B552">
        <v>93</v>
      </c>
      <c r="C552">
        <f t="shared" si="28"/>
        <v>1.6109297944042707E-9</v>
      </c>
    </row>
    <row r="553" spans="1:3" x14ac:dyDescent="0.3">
      <c r="A553" s="16">
        <f t="shared" si="29"/>
        <v>7114.6353982301816</v>
      </c>
      <c r="B553">
        <v>1681</v>
      </c>
      <c r="C553">
        <f t="shared" si="28"/>
        <v>1.5319414437423996E-9</v>
      </c>
    </row>
    <row r="554" spans="1:3" x14ac:dyDescent="0.3">
      <c r="A554" s="16">
        <f t="shared" si="29"/>
        <v>7127.51858407089</v>
      </c>
      <c r="B554">
        <v>32</v>
      </c>
      <c r="C554">
        <f t="shared" si="28"/>
        <v>1.456675312240526E-9</v>
      </c>
    </row>
    <row r="555" spans="1:3" x14ac:dyDescent="0.3">
      <c r="A555" s="16">
        <f t="shared" si="29"/>
        <v>7140.4017699115984</v>
      </c>
      <c r="B555">
        <v>135</v>
      </c>
      <c r="C555">
        <f t="shared" si="28"/>
        <v>1.3849637218482252E-9</v>
      </c>
    </row>
    <row r="556" spans="1:3" x14ac:dyDescent="0.3">
      <c r="A556" s="16">
        <f t="shared" si="29"/>
        <v>7153.2849557523068</v>
      </c>
      <c r="B556">
        <v>140</v>
      </c>
      <c r="C556">
        <f t="shared" si="28"/>
        <v>1.3166461643543032E-9</v>
      </c>
    </row>
    <row r="557" spans="1:3" x14ac:dyDescent="0.3">
      <c r="A557" s="16">
        <f t="shared" si="29"/>
        <v>7166.1681415930152</v>
      </c>
      <c r="B557">
        <v>92</v>
      </c>
      <c r="C557">
        <f t="shared" si="28"/>
        <v>1.2515690132367395E-9</v>
      </c>
    </row>
    <row r="558" spans="1:3" x14ac:dyDescent="0.3">
      <c r="A558" s="16">
        <f t="shared" si="29"/>
        <v>7179.0513274337236</v>
      </c>
      <c r="B558">
        <v>1015</v>
      </c>
      <c r="C558">
        <f t="shared" si="28"/>
        <v>1.1895852462387923E-9</v>
      </c>
    </row>
    <row r="559" spans="1:3" x14ac:dyDescent="0.3">
      <c r="A559" s="16">
        <f t="shared" si="29"/>
        <v>7191.934513274432</v>
      </c>
      <c r="B559">
        <v>323</v>
      </c>
      <c r="C559">
        <f t="shared" si="28"/>
        <v>1.1305541783100082E-9</v>
      </c>
    </row>
    <row r="560" spans="1:3" x14ac:dyDescent="0.3">
      <c r="A560" s="16">
        <f t="shared" si="29"/>
        <v>7204.8176991151404</v>
      </c>
      <c r="B560">
        <v>2326</v>
      </c>
      <c r="C560">
        <f t="shared" si="28"/>
        <v>1.0743412045617406E-9</v>
      </c>
    </row>
    <row r="561" spans="1:3" x14ac:dyDescent="0.3">
      <c r="A561" s="16">
        <f t="shared" si="29"/>
        <v>7217.7008849558488</v>
      </c>
      <c r="B561">
        <v>381</v>
      </c>
      <c r="C561">
        <f t="shared" si="28"/>
        <v>1.0208175528967938E-9</v>
      </c>
    </row>
    <row r="562" spans="1:3" x14ac:dyDescent="0.3">
      <c r="A562" s="16">
        <f t="shared" si="29"/>
        <v>7230.5840707965572</v>
      </c>
      <c r="B562">
        <v>480</v>
      </c>
      <c r="C562">
        <f t="shared" si="28"/>
        <v>9.6986004598297066E-10</v>
      </c>
    </row>
    <row r="563" spans="1:3" x14ac:dyDescent="0.3">
      <c r="A563" s="16">
        <f t="shared" si="29"/>
        <v>7243.4672566372656</v>
      </c>
      <c r="B563">
        <v>226</v>
      </c>
      <c r="C563">
        <f t="shared" si="28"/>
        <v>9.2135087225004332E-10</v>
      </c>
    </row>
    <row r="564" spans="1:3" x14ac:dyDescent="0.3">
      <c r="A564" s="16">
        <f t="shared" si="29"/>
        <v>7256.350442477974</v>
      </c>
      <c r="B564">
        <v>241</v>
      </c>
      <c r="C564">
        <f t="shared" si="28"/>
        <v>8.7517736559932525E-10</v>
      </c>
    </row>
    <row r="565" spans="1:3" x14ac:dyDescent="0.3">
      <c r="A565" s="16">
        <f t="shared" si="29"/>
        <v>7269.2336283186823</v>
      </c>
      <c r="B565">
        <v>132</v>
      </c>
      <c r="C565">
        <f t="shared" si="28"/>
        <v>8.3123179352422776E-10</v>
      </c>
    </row>
    <row r="566" spans="1:3" x14ac:dyDescent="0.3">
      <c r="A566" s="16">
        <f t="shared" si="29"/>
        <v>7282.1168141593907</v>
      </c>
      <c r="B566">
        <v>2043</v>
      </c>
      <c r="C566">
        <f t="shared" si="28"/>
        <v>7.8941115334947404E-10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Category_Pivot</vt:lpstr>
      <vt:lpstr>Subcategory_Pivot</vt:lpstr>
      <vt:lpstr>Date_Pivot</vt:lpstr>
      <vt:lpstr>Crowdfunding Goal Analysis</vt:lpstr>
      <vt:lpstr>Statistical Analysis</vt:lpstr>
      <vt:lpstr>Normal Distribution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Grant Kerkman</cp:lastModifiedBy>
  <dcterms:created xsi:type="dcterms:W3CDTF">2021-09-29T18:52:28Z</dcterms:created>
  <dcterms:modified xsi:type="dcterms:W3CDTF">2023-06-13T02:41:26Z</dcterms:modified>
</cp:coreProperties>
</file>