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ntseiter/Dropbox/github/CTC-Labor-Response/"/>
    </mc:Choice>
  </mc:AlternateContent>
  <xr:revisionPtr revIDLastSave="0" documentId="13_ncr:1_{EC3E8924-6FDF-4C48-A458-EB3316E69746}" xr6:coauthVersionLast="46" xr6:coauthVersionMax="46" xr10:uidLastSave="{00000000-0000-0000-0000-000000000000}"/>
  <bookViews>
    <workbookView xWindow="38400" yWindow="460" windowWidth="38400" windowHeight="21140" xr2:uid="{00000000-000D-0000-FFFF-FFFF00000000}"/>
  </bookViews>
  <sheets>
    <sheet name="Labor Supply Mode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5" l="1"/>
  <c r="G56" i="5"/>
  <c r="K56" i="5" s="1"/>
  <c r="G57" i="5"/>
  <c r="K57" i="5" s="1"/>
  <c r="G58" i="5"/>
  <c r="K58" i="5" s="1"/>
  <c r="G59" i="5"/>
  <c r="K59" i="5" s="1"/>
  <c r="G60" i="5"/>
  <c r="K60" i="5" s="1"/>
  <c r="G61" i="5"/>
  <c r="K61" i="5" s="1"/>
  <c r="G62" i="5"/>
  <c r="K62" i="5" s="1"/>
  <c r="G63" i="5"/>
  <c r="K63" i="5" s="1"/>
  <c r="G64" i="5"/>
  <c r="K64" i="5" s="1"/>
  <c r="G55" i="5"/>
  <c r="K55" i="5" s="1"/>
  <c r="H25" i="5" l="1"/>
  <c r="H26" i="5"/>
  <c r="H27" i="5"/>
  <c r="H28" i="5"/>
  <c r="H29" i="5"/>
  <c r="H30" i="5"/>
  <c r="H31" i="5"/>
  <c r="H32" i="5"/>
  <c r="H33" i="5"/>
  <c r="H24" i="5"/>
  <c r="G25" i="5"/>
  <c r="K25" i="5" s="1"/>
  <c r="G26" i="5"/>
  <c r="K26" i="5" s="1"/>
  <c r="G27" i="5"/>
  <c r="K27" i="5" s="1"/>
  <c r="G28" i="5"/>
  <c r="K28" i="5" s="1"/>
  <c r="G29" i="5"/>
  <c r="K29" i="5" s="1"/>
  <c r="G30" i="5"/>
  <c r="K30" i="5" s="1"/>
  <c r="G31" i="5"/>
  <c r="K31" i="5" s="1"/>
  <c r="G32" i="5"/>
  <c r="K32" i="5" s="1"/>
  <c r="G33" i="5"/>
  <c r="K33" i="5" s="1"/>
  <c r="G24" i="5"/>
  <c r="K24" i="5" s="1"/>
  <c r="H64" i="5"/>
  <c r="L64" i="5" s="1"/>
  <c r="D77" i="5" s="1"/>
  <c r="H63" i="5"/>
  <c r="L63" i="5" s="1"/>
  <c r="D76" i="5" s="1"/>
  <c r="H62" i="5"/>
  <c r="L62" i="5" s="1"/>
  <c r="D75" i="5" s="1"/>
  <c r="H61" i="5"/>
  <c r="L61" i="5" s="1"/>
  <c r="D74" i="5" s="1"/>
  <c r="H60" i="5"/>
  <c r="L60" i="5" s="1"/>
  <c r="D73" i="5" s="1"/>
  <c r="H59" i="5"/>
  <c r="L59" i="5" s="1"/>
  <c r="D72" i="5" s="1"/>
  <c r="H58" i="5"/>
  <c r="L58" i="5" s="1"/>
  <c r="D71" i="5" s="1"/>
  <c r="H57" i="5"/>
  <c r="L57" i="5" s="1"/>
  <c r="D70" i="5" s="1"/>
  <c r="H56" i="5"/>
  <c r="L56" i="5" s="1"/>
  <c r="D69" i="5" s="1"/>
  <c r="H55" i="5"/>
  <c r="L55" i="5" s="1"/>
  <c r="D68" i="5" s="1"/>
  <c r="L29" i="5" l="1"/>
  <c r="L25" i="5"/>
  <c r="H70" i="5"/>
  <c r="L70" i="5"/>
  <c r="H72" i="5"/>
  <c r="L72" i="5"/>
  <c r="L75" i="5"/>
  <c r="H75" i="5"/>
  <c r="H73" i="5"/>
  <c r="L73" i="5"/>
  <c r="L71" i="5"/>
  <c r="H71" i="5"/>
  <c r="L74" i="5"/>
  <c r="H74" i="5"/>
  <c r="L77" i="5"/>
  <c r="H77" i="5"/>
  <c r="L76" i="5"/>
  <c r="H76" i="5"/>
  <c r="H68" i="5"/>
  <c r="L68" i="5"/>
  <c r="H69" i="5"/>
  <c r="L69" i="5"/>
  <c r="L24" i="5"/>
  <c r="L32" i="5"/>
  <c r="L31" i="5"/>
  <c r="L30" i="5"/>
  <c r="L28" i="5"/>
  <c r="D41" i="5" s="1"/>
  <c r="L27" i="5"/>
  <c r="D40" i="5" s="1"/>
  <c r="L33" i="5"/>
  <c r="D46" i="5" s="1"/>
  <c r="L26" i="5"/>
  <c r="D39" i="5" s="1"/>
  <c r="L43" i="5" l="1"/>
  <c r="D43" i="5"/>
  <c r="L44" i="5"/>
  <c r="D44" i="5"/>
  <c r="L45" i="5"/>
  <c r="D45" i="5"/>
  <c r="H37" i="5"/>
  <c r="D37" i="5"/>
  <c r="H38" i="5"/>
  <c r="D38" i="5"/>
  <c r="L38" i="5"/>
  <c r="H42" i="5"/>
  <c r="D42" i="5"/>
  <c r="L42" i="5"/>
  <c r="L37" i="5"/>
  <c r="L78" i="5"/>
  <c r="D78" i="5"/>
  <c r="H78" i="5"/>
  <c r="H43" i="5"/>
  <c r="H45" i="5"/>
  <c r="H44" i="5"/>
  <c r="L46" i="5"/>
  <c r="H46" i="5"/>
  <c r="L39" i="5"/>
  <c r="H39" i="5"/>
  <c r="H40" i="5"/>
  <c r="L40" i="5"/>
  <c r="L41" i="5"/>
  <c r="H41" i="5"/>
  <c r="D47" i="5" l="1"/>
  <c r="H47" i="5"/>
  <c r="H48" i="5" s="1"/>
  <c r="H49" i="5" s="1"/>
  <c r="H81" i="5"/>
  <c r="H79" i="5"/>
  <c r="H80" i="5" s="1"/>
  <c r="D79" i="5"/>
  <c r="D80" i="5" s="1"/>
  <c r="D81" i="5"/>
  <c r="D5" i="5" s="1"/>
  <c r="L79" i="5"/>
  <c r="L80" i="5" s="1"/>
  <c r="L81" i="5"/>
  <c r="E5" i="5" s="1"/>
  <c r="L47" i="5"/>
  <c r="L48" i="5" s="1"/>
  <c r="L49" i="5" s="1"/>
  <c r="H50" i="5" l="1"/>
  <c r="C4" i="5" s="1"/>
  <c r="C6" i="5" s="1"/>
  <c r="L50" i="5"/>
  <c r="E4" i="5" s="1"/>
  <c r="E6" i="5" s="1"/>
  <c r="D50" i="5"/>
  <c r="D4" i="5" s="1"/>
  <c r="D6" i="5" s="1"/>
  <c r="D48" i="5"/>
  <c r="D49" i="5" s="1"/>
</calcChain>
</file>

<file path=xl/sharedStrings.xml><?xml version="1.0" encoding="utf-8"?>
<sst xmlns="http://schemas.openxmlformats.org/spreadsheetml/2006/main" count="231" uniqueCount="40">
  <si>
    <t>0-10p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</si>
  <si>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</si>
  <si>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</si>
  <si>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</si>
  <si>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</si>
  <si>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</si>
  <si>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</si>
  <si>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</si>
  <si>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</si>
  <si>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</si>
  <si>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ALL</t>
  </si>
  <si>
    <t>Baseline</t>
  </si>
  <si>
    <t>Total</t>
  </si>
  <si>
    <t>Substitution Effect</t>
  </si>
  <si>
    <t>Income Effect</t>
  </si>
  <si>
    <t>Full Time Equivalent Jobs (Thousands)</t>
  </si>
  <si>
    <t>Lower Estimate</t>
  </si>
  <si>
    <t>Central Estimate</t>
  </si>
  <si>
    <t>Higher Estimate</t>
  </si>
  <si>
    <t>Subst. Elasticities</t>
  </si>
  <si>
    <t>Income Elasticities</t>
  </si>
  <si>
    <t>Model Inputs:</t>
  </si>
  <si>
    <t>Income Decile</t>
  </si>
  <si>
    <t>Reform</t>
  </si>
  <si>
    <t>Marginal Effective Tax Rate on Labor Income (%)</t>
  </si>
  <si>
    <t>Average Effective Tax Rate on All Income (%)</t>
  </si>
  <si>
    <t>After-Tax Marginal Wage Rate (%)</t>
  </si>
  <si>
    <t>After-Tax Average Wage Rate (%)</t>
  </si>
  <si>
    <t>∆ After-Tax Marginal Wage Rate (%)</t>
  </si>
  <si>
    <t>∆ After-Tax Average Wage Rate (%)</t>
  </si>
  <si>
    <t>Share of Labor Earnings</t>
  </si>
  <si>
    <t>Earnings-Weighted Avg. Pct Change in Labor Supply (Central Est.)</t>
  </si>
  <si>
    <t>Earnings-Weighted Avg. Pct Change in Labor Supply (Lower Est.)</t>
  </si>
  <si>
    <t>Earnings-Weighted Avg. Pct Change in Labor Supply (Higher Est.)</t>
  </si>
  <si>
    <t>Total Change in Hours Worked</t>
  </si>
  <si>
    <t>Full-Time Equivalent Jobs</t>
  </si>
  <si>
    <t>New Total Hours Worked</t>
  </si>
  <si>
    <t>Current U.S. Average Hourly Earnings ($)</t>
  </si>
  <si>
    <t>Total U.S. 2021 Wages and Salaries ($, billions)</t>
  </si>
  <si>
    <t>Estimate of Total Hours Worked 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</si>
</sst>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1" applyNumberFormat="1" applyFont="1"/>
    <xf numFmtId="0" fontId="1" fillId="0" borderId="0" xfId="0" applyFont="1"/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 applyAlignment="1">
      <alignment horizontal="left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left"/>
    </xf>
    <xf numFmtId="165" fontId="1" fillId="0" borderId="7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4" fontId="0" fillId="0" borderId="5" xfId="2" applyFont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44" fontId="0" fillId="0" borderId="8" xfId="2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11" xfId="0" applyNumberForma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0" xfId="1" applyNumberFormat="1" applyFont="1" applyBorder="1"/>
    <xf numFmtId="10" fontId="0" fillId="0" borderId="13" xfId="0" applyNumberFormat="1" applyBorder="1"/>
    <xf numFmtId="2" fontId="1" fillId="0" borderId="3" xfId="1" applyNumberFormat="1" applyFont="1" applyBorder="1"/>
    <xf numFmtId="2" fontId="1" fillId="0" borderId="5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8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0" fontId="0" fillId="0" borderId="13" xfId="1" applyNumberFormat="1" applyFont="1" applyBorder="1"/>
    <xf numFmtId="164" fontId="0" fillId="0" borderId="15" xfId="1" applyNumberFormat="1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4" fontId="0" fillId="0" borderId="13" xfId="1" applyNumberFormat="1" applyFont="1" applyBorder="1"/>
    <xf numFmtId="164" fontId="0" fillId="0" borderId="16" xfId="1" applyNumberFormat="1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52D7-C522-4B64-A3D8-310440867E58}">
  <dimension ref="A1:R81"/>
  <sheetViews>
    <sheetView tabSelected="1" workbookViewId="0">
      <selection activeCell="N51" sqref="N51"/>
    </sheetView>
  </sheetViews>
  <sheetFormatPr baseColWidth="10" defaultColWidth="8.83203125" defaultRowHeight="15" x14ac:dyDescent="0.2"/>
  <cols>
    <col min="1" max="1" width="8.83203125" customWidth="1"/>
    <col min="2" max="12" width="18.83203125" customWidth="1"/>
  </cols>
  <sheetData>
    <row r="1" spans="1:18" ht="16" thickBot="1" x14ac:dyDescent="0.25"/>
    <row r="2" spans="1:18" ht="16" thickBot="1" x14ac:dyDescent="0.25">
      <c r="B2" s="19" t="s">
        <v>15</v>
      </c>
      <c r="C2" s="20"/>
      <c r="D2" s="20"/>
      <c r="E2" s="21"/>
      <c r="G2" s="19" t="s">
        <v>21</v>
      </c>
      <c r="H2" s="20"/>
      <c r="I2" s="20"/>
      <c r="J2" s="21"/>
    </row>
    <row r="3" spans="1:18" x14ac:dyDescent="0.2">
      <c r="B3" s="12"/>
      <c r="C3" s="50" t="s">
        <v>16</v>
      </c>
      <c r="D3" s="50" t="s">
        <v>17</v>
      </c>
      <c r="E3" s="63" t="s">
        <v>18</v>
      </c>
      <c r="G3" s="40" t="s">
        <v>37</v>
      </c>
      <c r="H3" s="41"/>
      <c r="I3" s="41"/>
      <c r="J3" s="22">
        <v>30.01</v>
      </c>
    </row>
    <row r="4" spans="1:18" ht="16" thickBot="1" x14ac:dyDescent="0.25">
      <c r="A4" s="8"/>
      <c r="B4" s="13" t="s">
        <v>13</v>
      </c>
      <c r="C4" s="14">
        <f>H50</f>
        <v>-140.64758835138534</v>
      </c>
      <c r="D4" s="14">
        <f>D50</f>
        <v>-220.99555782288192</v>
      </c>
      <c r="E4" s="15">
        <f>L50</f>
        <v>-299.94151019140003</v>
      </c>
      <c r="G4" s="23" t="s">
        <v>38</v>
      </c>
      <c r="H4" s="24"/>
      <c r="I4" s="24"/>
      <c r="J4" s="25">
        <v>9794</v>
      </c>
    </row>
    <row r="5" spans="1:18" ht="16" thickBot="1" x14ac:dyDescent="0.25">
      <c r="B5" s="13" t="s">
        <v>14</v>
      </c>
      <c r="C5" s="14">
        <v>0</v>
      </c>
      <c r="D5" s="14">
        <f>D81</f>
        <v>-74.909440476218336</v>
      </c>
      <c r="E5" s="15">
        <f>L81</f>
        <v>-149.81888095243667</v>
      </c>
      <c r="R5" s="5"/>
    </row>
    <row r="6" spans="1:18" ht="16" thickBot="1" x14ac:dyDescent="0.25">
      <c r="B6" s="16" t="s">
        <v>12</v>
      </c>
      <c r="C6" s="17">
        <f>C4+C5</f>
        <v>-140.64758835138534</v>
      </c>
      <c r="D6" s="17">
        <f>D4+D5</f>
        <v>-295.90499829910027</v>
      </c>
      <c r="E6" s="18">
        <f>E4+E5</f>
        <v>-449.76039114383673</v>
      </c>
      <c r="G6" s="26" t="s">
        <v>39</v>
      </c>
      <c r="H6" s="27"/>
      <c r="I6" s="27"/>
      <c r="J6" s="28">
        <f>J4/J3</f>
        <v>326.35788070643116</v>
      </c>
    </row>
    <row r="7" spans="1:18" ht="16" thickBot="1" x14ac:dyDescent="0.25">
      <c r="C7" s="9"/>
      <c r="D7" s="9"/>
      <c r="E7" s="9"/>
    </row>
    <row r="8" spans="1:18" ht="16" thickBot="1" x14ac:dyDescent="0.25">
      <c r="B8" s="29" t="s">
        <v>19</v>
      </c>
      <c r="C8" s="30" t="s">
        <v>16</v>
      </c>
      <c r="D8" s="30" t="s">
        <v>17</v>
      </c>
      <c r="E8" s="31" t="s">
        <v>18</v>
      </c>
      <c r="G8" s="29" t="s">
        <v>20</v>
      </c>
      <c r="H8" s="30" t="s">
        <v>16</v>
      </c>
      <c r="I8" s="30" t="s">
        <v>17</v>
      </c>
      <c r="J8" s="31" t="s">
        <v>18</v>
      </c>
    </row>
    <row r="9" spans="1:18" x14ac:dyDescent="0.2">
      <c r="B9" s="32" t="s">
        <v>0</v>
      </c>
      <c r="C9" s="33">
        <v>0.15</v>
      </c>
      <c r="D9" s="33">
        <v>0.31</v>
      </c>
      <c r="E9" s="34">
        <v>0.47</v>
      </c>
      <c r="G9" s="32" t="s">
        <v>0</v>
      </c>
      <c r="H9" s="33">
        <v>0</v>
      </c>
      <c r="I9" s="33">
        <v>-0.05</v>
      </c>
      <c r="J9" s="34">
        <v>-0.1</v>
      </c>
    </row>
    <row r="10" spans="1:18" x14ac:dyDescent="0.2">
      <c r="B10" s="32" t="s">
        <v>1</v>
      </c>
      <c r="C10" s="33">
        <v>0.15</v>
      </c>
      <c r="D10" s="33">
        <v>0.28000000000000003</v>
      </c>
      <c r="E10" s="34">
        <v>0.42</v>
      </c>
      <c r="G10" s="32" t="s">
        <v>1</v>
      </c>
      <c r="H10" s="33">
        <v>0</v>
      </c>
      <c r="I10" s="33">
        <v>-0.05</v>
      </c>
      <c r="J10" s="34">
        <v>-0.1</v>
      </c>
    </row>
    <row r="11" spans="1:18" x14ac:dyDescent="0.2">
      <c r="B11" s="32" t="s">
        <v>2</v>
      </c>
      <c r="C11" s="33">
        <v>0.15</v>
      </c>
      <c r="D11" s="33">
        <v>0.27</v>
      </c>
      <c r="E11" s="34">
        <v>0.38</v>
      </c>
      <c r="G11" s="32" t="s">
        <v>2</v>
      </c>
      <c r="H11" s="33">
        <v>0</v>
      </c>
      <c r="I11" s="33">
        <v>-0.05</v>
      </c>
      <c r="J11" s="34">
        <v>-0.1</v>
      </c>
    </row>
    <row r="12" spans="1:18" x14ac:dyDescent="0.2">
      <c r="B12" s="32" t="s">
        <v>3</v>
      </c>
      <c r="C12" s="33">
        <v>0.15</v>
      </c>
      <c r="D12" s="33">
        <v>0.27</v>
      </c>
      <c r="E12" s="34">
        <v>0.38</v>
      </c>
      <c r="G12" s="32" t="s">
        <v>3</v>
      </c>
      <c r="H12" s="33">
        <v>0</v>
      </c>
      <c r="I12" s="33">
        <v>-0.05</v>
      </c>
      <c r="J12" s="34">
        <v>-0.1</v>
      </c>
    </row>
    <row r="13" spans="1:18" x14ac:dyDescent="0.2">
      <c r="B13" s="32" t="s">
        <v>4</v>
      </c>
      <c r="C13" s="33">
        <v>0.15</v>
      </c>
      <c r="D13" s="33">
        <v>0.25</v>
      </c>
      <c r="E13" s="34">
        <v>0.35</v>
      </c>
      <c r="G13" s="32" t="s">
        <v>4</v>
      </c>
      <c r="H13" s="33">
        <v>0</v>
      </c>
      <c r="I13" s="33">
        <v>-0.05</v>
      </c>
      <c r="J13" s="34">
        <v>-0.1</v>
      </c>
    </row>
    <row r="14" spans="1:18" x14ac:dyDescent="0.2">
      <c r="B14" s="32" t="s">
        <v>5</v>
      </c>
      <c r="C14" s="33">
        <v>0.15</v>
      </c>
      <c r="D14" s="33">
        <v>0.25</v>
      </c>
      <c r="E14" s="34">
        <v>0.35</v>
      </c>
      <c r="G14" s="32" t="s">
        <v>5</v>
      </c>
      <c r="H14" s="33">
        <v>0</v>
      </c>
      <c r="I14" s="33">
        <v>-0.05</v>
      </c>
      <c r="J14" s="34">
        <v>-0.1</v>
      </c>
    </row>
    <row r="15" spans="1:18" x14ac:dyDescent="0.2">
      <c r="B15" s="32" t="s">
        <v>6</v>
      </c>
      <c r="C15" s="33">
        <v>0.15</v>
      </c>
      <c r="D15" s="33">
        <v>0.22</v>
      </c>
      <c r="E15" s="34">
        <v>0.28999999999999998</v>
      </c>
      <c r="G15" s="32" t="s">
        <v>6</v>
      </c>
      <c r="H15" s="33">
        <v>0</v>
      </c>
      <c r="I15" s="33">
        <v>-0.05</v>
      </c>
      <c r="J15" s="34">
        <v>-0.1</v>
      </c>
    </row>
    <row r="16" spans="1:18" x14ac:dyDescent="0.2">
      <c r="B16" s="32" t="s">
        <v>7</v>
      </c>
      <c r="C16" s="33">
        <v>0.15</v>
      </c>
      <c r="D16" s="33">
        <v>0.22</v>
      </c>
      <c r="E16" s="34">
        <v>0.28999999999999998</v>
      </c>
      <c r="G16" s="32" t="s">
        <v>7</v>
      </c>
      <c r="H16" s="33">
        <v>0</v>
      </c>
      <c r="I16" s="33">
        <v>-0.05</v>
      </c>
      <c r="J16" s="34">
        <v>-0.1</v>
      </c>
    </row>
    <row r="17" spans="2:14" x14ac:dyDescent="0.2">
      <c r="B17" s="32" t="s">
        <v>8</v>
      </c>
      <c r="C17" s="33">
        <v>0.15</v>
      </c>
      <c r="D17" s="33">
        <v>0.22</v>
      </c>
      <c r="E17" s="34">
        <v>0.28999999999999998</v>
      </c>
      <c r="G17" s="32" t="s">
        <v>8</v>
      </c>
      <c r="H17" s="33">
        <v>0</v>
      </c>
      <c r="I17" s="33">
        <v>-0.05</v>
      </c>
      <c r="J17" s="34">
        <v>-0.1</v>
      </c>
    </row>
    <row r="18" spans="2:14" x14ac:dyDescent="0.2">
      <c r="B18" s="32" t="s">
        <v>9</v>
      </c>
      <c r="C18" s="33">
        <v>0.15</v>
      </c>
      <c r="D18" s="33">
        <v>0.22</v>
      </c>
      <c r="E18" s="34">
        <v>0.28999999999999998</v>
      </c>
      <c r="G18" s="32" t="s">
        <v>9</v>
      </c>
      <c r="H18" s="33">
        <v>0</v>
      </c>
      <c r="I18" s="33">
        <v>-0.05</v>
      </c>
      <c r="J18" s="34">
        <v>-0.1</v>
      </c>
    </row>
    <row r="19" spans="2:14" x14ac:dyDescent="0.2">
      <c r="B19" s="35" t="s">
        <v>10</v>
      </c>
      <c r="C19" s="36">
        <v>0.15</v>
      </c>
      <c r="D19" s="36">
        <v>0.25</v>
      </c>
      <c r="E19" s="37">
        <v>0.35</v>
      </c>
      <c r="G19" s="35" t="s">
        <v>10</v>
      </c>
      <c r="H19" s="36">
        <v>0</v>
      </c>
      <c r="I19" s="36">
        <v>-0.05</v>
      </c>
      <c r="J19" s="37">
        <v>-0.1</v>
      </c>
    </row>
    <row r="20" spans="2:14" x14ac:dyDescent="0.2">
      <c r="B20" s="33"/>
      <c r="C20" s="33"/>
      <c r="D20" s="33"/>
      <c r="E20" s="33"/>
      <c r="G20" s="33"/>
      <c r="H20" s="33"/>
      <c r="I20" s="33"/>
      <c r="J20" s="33"/>
    </row>
    <row r="21" spans="2:14" ht="19" x14ac:dyDescent="0.25">
      <c r="B21" s="62" t="s">
        <v>13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</row>
    <row r="22" spans="2:14" x14ac:dyDescent="0.2">
      <c r="B22" s="59" t="s">
        <v>24</v>
      </c>
      <c r="C22" s="60"/>
      <c r="D22" s="61"/>
      <c r="F22" s="59" t="s">
        <v>26</v>
      </c>
      <c r="G22" s="60"/>
      <c r="H22" s="61"/>
      <c r="J22" s="59" t="s">
        <v>28</v>
      </c>
      <c r="K22" s="60"/>
      <c r="L22" s="61"/>
    </row>
    <row r="23" spans="2:14" x14ac:dyDescent="0.2">
      <c r="B23" s="49" t="s">
        <v>22</v>
      </c>
      <c r="C23" s="50" t="s">
        <v>11</v>
      </c>
      <c r="D23" s="51" t="s">
        <v>23</v>
      </c>
      <c r="F23" s="49" t="s">
        <v>22</v>
      </c>
      <c r="G23" s="50" t="s">
        <v>11</v>
      </c>
      <c r="H23" s="51" t="s">
        <v>23</v>
      </c>
      <c r="J23" s="49" t="s">
        <v>22</v>
      </c>
      <c r="K23" s="50" t="s">
        <v>11</v>
      </c>
      <c r="L23" s="51" t="s">
        <v>23</v>
      </c>
    </row>
    <row r="24" spans="2:14" x14ac:dyDescent="0.2">
      <c r="B24" s="32" t="s">
        <v>0</v>
      </c>
      <c r="C24" s="42">
        <v>6.7160695076026677E-2</v>
      </c>
      <c r="D24" s="57">
        <v>7.1538000000000004E-2</v>
      </c>
      <c r="E24" s="1"/>
      <c r="F24" s="32" t="s">
        <v>0</v>
      </c>
      <c r="G24" s="42">
        <f>1-C24</f>
        <v>0.93283930492397338</v>
      </c>
      <c r="H24" s="57">
        <f>1-D24</f>
        <v>0.92846200000000001</v>
      </c>
      <c r="I24" s="3"/>
      <c r="J24" s="32" t="s">
        <v>0</v>
      </c>
      <c r="K24" s="42">
        <f>G24/$G24</f>
        <v>1</v>
      </c>
      <c r="L24" s="57">
        <f>H24/$G24</f>
        <v>0.99530754664724364</v>
      </c>
      <c r="N24" s="3"/>
    </row>
    <row r="25" spans="2:14" x14ac:dyDescent="0.2">
      <c r="B25" s="32" t="s">
        <v>1</v>
      </c>
      <c r="C25" s="42">
        <v>4.5484705542355813E-2</v>
      </c>
      <c r="D25" s="57">
        <v>6.2212999999999997E-2</v>
      </c>
      <c r="E25" s="1"/>
      <c r="F25" s="32" t="s">
        <v>1</v>
      </c>
      <c r="G25" s="42">
        <f>1-C25</f>
        <v>0.95451529445764416</v>
      </c>
      <c r="H25" s="57">
        <f>1-D25</f>
        <v>0.93778700000000004</v>
      </c>
      <c r="I25" s="3"/>
      <c r="J25" s="32" t="s">
        <v>1</v>
      </c>
      <c r="K25" s="42">
        <f>G25/$G25</f>
        <v>1</v>
      </c>
      <c r="L25" s="57">
        <f>H25/$G25</f>
        <v>0.98247456635343999</v>
      </c>
      <c r="N25" s="3"/>
    </row>
    <row r="26" spans="2:14" x14ac:dyDescent="0.2">
      <c r="B26" s="32" t="s">
        <v>2</v>
      </c>
      <c r="C26" s="42">
        <v>9.6311929862760381E-2</v>
      </c>
      <c r="D26" s="57">
        <v>0.114481</v>
      </c>
      <c r="E26" s="1"/>
      <c r="F26" s="32" t="s">
        <v>2</v>
      </c>
      <c r="G26" s="42">
        <f>1-C26</f>
        <v>0.90368807013723962</v>
      </c>
      <c r="H26" s="57">
        <f>1-D26</f>
        <v>0.88551899999999995</v>
      </c>
      <c r="I26" s="3"/>
      <c r="J26" s="32" t="s">
        <v>2</v>
      </c>
      <c r="K26" s="42">
        <f>G26/$G26</f>
        <v>1</v>
      </c>
      <c r="L26" s="57">
        <f>H26/$G26</f>
        <v>0.97989453359223788</v>
      </c>
      <c r="N26" s="3"/>
    </row>
    <row r="27" spans="2:14" x14ac:dyDescent="0.2">
      <c r="B27" s="32" t="s">
        <v>3</v>
      </c>
      <c r="C27" s="42">
        <v>0.14909355738236199</v>
      </c>
      <c r="D27" s="57">
        <v>0.168875</v>
      </c>
      <c r="E27" s="1"/>
      <c r="F27" s="32" t="s">
        <v>3</v>
      </c>
      <c r="G27" s="42">
        <f>1-C27</f>
        <v>0.85090644261763804</v>
      </c>
      <c r="H27" s="57">
        <f>1-D27</f>
        <v>0.831125</v>
      </c>
      <c r="I27" s="3"/>
      <c r="J27" s="32" t="s">
        <v>3</v>
      </c>
      <c r="K27" s="42">
        <f>G27/$G27</f>
        <v>1</v>
      </c>
      <c r="L27" s="57">
        <f>H27/$G27</f>
        <v>0.97675250576692718</v>
      </c>
      <c r="N27" s="3"/>
    </row>
    <row r="28" spans="2:14" x14ac:dyDescent="0.2">
      <c r="B28" s="32" t="s">
        <v>4</v>
      </c>
      <c r="C28" s="42">
        <v>0.18728851171472721</v>
      </c>
      <c r="D28" s="57">
        <v>0.19851099999999999</v>
      </c>
      <c r="E28" s="1"/>
      <c r="F28" s="32" t="s">
        <v>4</v>
      </c>
      <c r="G28" s="42">
        <f>1-C28</f>
        <v>0.81271148828527284</v>
      </c>
      <c r="H28" s="57">
        <f>1-D28</f>
        <v>0.80148900000000001</v>
      </c>
      <c r="I28" s="3"/>
      <c r="J28" s="32" t="s">
        <v>4</v>
      </c>
      <c r="K28" s="42">
        <f>G28/$G28</f>
        <v>1</v>
      </c>
      <c r="L28" s="57">
        <f>H28/$G28</f>
        <v>0.98619130103728325</v>
      </c>
      <c r="N28" s="3"/>
    </row>
    <row r="29" spans="2:14" x14ac:dyDescent="0.2">
      <c r="B29" s="32" t="s">
        <v>5</v>
      </c>
      <c r="C29" s="42">
        <v>0.2006393756819829</v>
      </c>
      <c r="D29" s="57">
        <v>0.20381299999999999</v>
      </c>
      <c r="E29" s="1"/>
      <c r="F29" s="32" t="s">
        <v>5</v>
      </c>
      <c r="G29" s="42">
        <f>1-C29</f>
        <v>0.79936062431801713</v>
      </c>
      <c r="H29" s="57">
        <f>1-D29</f>
        <v>0.79618699999999998</v>
      </c>
      <c r="I29" s="3"/>
      <c r="J29" s="32" t="s">
        <v>5</v>
      </c>
      <c r="K29" s="42">
        <f>G29/$G29</f>
        <v>1</v>
      </c>
      <c r="L29" s="57">
        <f>H29/$G29</f>
        <v>0.99602979653804591</v>
      </c>
      <c r="N29" s="3"/>
    </row>
    <row r="30" spans="2:14" x14ac:dyDescent="0.2">
      <c r="B30" s="32" t="s">
        <v>6</v>
      </c>
      <c r="C30" s="42">
        <v>0.2247440953493372</v>
      </c>
      <c r="D30" s="57">
        <v>0.22554099999999999</v>
      </c>
      <c r="E30" s="1"/>
      <c r="F30" s="32" t="s">
        <v>6</v>
      </c>
      <c r="G30" s="42">
        <f>1-C30</f>
        <v>0.77525590465066285</v>
      </c>
      <c r="H30" s="57">
        <f>1-D30</f>
        <v>0.77445900000000001</v>
      </c>
      <c r="I30" s="3"/>
      <c r="J30" s="32" t="s">
        <v>6</v>
      </c>
      <c r="K30" s="42">
        <f>G30/$G30</f>
        <v>1</v>
      </c>
      <c r="L30" s="57">
        <f>H30/$G30</f>
        <v>0.99897207535488308</v>
      </c>
      <c r="N30" s="3"/>
    </row>
    <row r="31" spans="2:14" x14ac:dyDescent="0.2">
      <c r="B31" s="32" t="s">
        <v>7</v>
      </c>
      <c r="C31" s="42">
        <v>0.23852418914100551</v>
      </c>
      <c r="D31" s="57">
        <v>0.238899</v>
      </c>
      <c r="E31" s="1"/>
      <c r="F31" s="32" t="s">
        <v>7</v>
      </c>
      <c r="G31" s="42">
        <f>1-C31</f>
        <v>0.76147581085899452</v>
      </c>
      <c r="H31" s="57">
        <f>1-D31</f>
        <v>0.76110100000000003</v>
      </c>
      <c r="I31" s="3"/>
      <c r="J31" s="32" t="s">
        <v>7</v>
      </c>
      <c r="K31" s="42">
        <f>G31/$G31</f>
        <v>1</v>
      </c>
      <c r="L31" s="57">
        <f>H31/$G31</f>
        <v>0.99950778363061632</v>
      </c>
      <c r="N31" s="3"/>
    </row>
    <row r="32" spans="2:14" x14ac:dyDescent="0.2">
      <c r="B32" s="32" t="s">
        <v>8</v>
      </c>
      <c r="C32" s="42">
        <v>0.27186566045550881</v>
      </c>
      <c r="D32" s="57">
        <v>0.27294200000000002</v>
      </c>
      <c r="E32" s="1"/>
      <c r="F32" s="32" t="s">
        <v>8</v>
      </c>
      <c r="G32" s="42">
        <f>1-C32</f>
        <v>0.72813433954449125</v>
      </c>
      <c r="H32" s="57">
        <f>1-D32</f>
        <v>0.72705799999999998</v>
      </c>
      <c r="I32" s="3"/>
      <c r="J32" s="32" t="s">
        <v>8</v>
      </c>
      <c r="K32" s="42">
        <f>G32/$G32</f>
        <v>1</v>
      </c>
      <c r="L32" s="57">
        <f>H32/$G32</f>
        <v>0.99852178439329675</v>
      </c>
      <c r="N32" s="3"/>
    </row>
    <row r="33" spans="2:18" x14ac:dyDescent="0.2">
      <c r="B33" s="35" t="s">
        <v>9</v>
      </c>
      <c r="C33" s="53">
        <v>0.28952595227231048</v>
      </c>
      <c r="D33" s="58">
        <v>0.29465400000000003</v>
      </c>
      <c r="E33" s="1"/>
      <c r="F33" s="35" t="s">
        <v>9</v>
      </c>
      <c r="G33" s="53">
        <f>1-C33</f>
        <v>0.71047404772768952</v>
      </c>
      <c r="H33" s="58">
        <f>1-D33</f>
        <v>0.70534600000000003</v>
      </c>
      <c r="I33" s="3"/>
      <c r="J33" s="35" t="s">
        <v>9</v>
      </c>
      <c r="K33" s="53">
        <f>G33/$G33</f>
        <v>1</v>
      </c>
      <c r="L33" s="58">
        <f>H33/$G33</f>
        <v>0.99278221668463396</v>
      </c>
      <c r="N33" s="3"/>
    </row>
    <row r="34" spans="2:18" x14ac:dyDescent="0.2">
      <c r="C34" s="1"/>
      <c r="D34" s="2"/>
      <c r="E34" s="1"/>
      <c r="G34" s="3"/>
      <c r="H34" s="3"/>
      <c r="I34" s="3"/>
      <c r="K34" s="3"/>
      <c r="L34" s="3"/>
      <c r="N34" s="3"/>
    </row>
    <row r="35" spans="2:18" ht="16" x14ac:dyDescent="0.2">
      <c r="B35" s="54" t="s">
        <v>31</v>
      </c>
      <c r="C35" s="55"/>
      <c r="D35" s="56"/>
      <c r="F35" s="54" t="s">
        <v>32</v>
      </c>
      <c r="G35" s="55"/>
      <c r="H35" s="56"/>
      <c r="J35" s="54" t="s">
        <v>33</v>
      </c>
      <c r="K35" s="55"/>
      <c r="L35" s="56"/>
    </row>
    <row r="36" spans="2:18" x14ac:dyDescent="0.2">
      <c r="B36" s="49" t="s">
        <v>22</v>
      </c>
      <c r="C36" s="50" t="s">
        <v>30</v>
      </c>
      <c r="D36" s="51" t="s">
        <v>23</v>
      </c>
      <c r="F36" s="49" t="s">
        <v>22</v>
      </c>
      <c r="G36" s="50"/>
      <c r="H36" s="51" t="s">
        <v>23</v>
      </c>
      <c r="J36" s="49" t="s">
        <v>22</v>
      </c>
      <c r="K36" s="50"/>
      <c r="L36" s="51" t="s">
        <v>23</v>
      </c>
    </row>
    <row r="37" spans="2:18" x14ac:dyDescent="0.2">
      <c r="B37" s="32" t="s">
        <v>0</v>
      </c>
      <c r="C37" s="42">
        <v>2.8290663559545994E-3</v>
      </c>
      <c r="D37" s="52">
        <f>(L24/$K24-1)*$D9*C37</f>
        <v>-4.1153311912225117E-6</v>
      </c>
      <c r="F37" s="32" t="s">
        <v>0</v>
      </c>
      <c r="G37" s="42"/>
      <c r="H37" s="52">
        <f>(L24/$K24-1)*$C9*C37</f>
        <v>-1.9912892860754086E-6</v>
      </c>
      <c r="I37" s="2"/>
      <c r="J37" s="32" t="s">
        <v>0</v>
      </c>
      <c r="K37" s="42"/>
      <c r="L37" s="52">
        <f>(L24/$K24-1)*$E9*C37</f>
        <v>-6.2393730963696136E-6</v>
      </c>
    </row>
    <row r="38" spans="2:18" x14ac:dyDescent="0.2">
      <c r="B38" s="32" t="s">
        <v>1</v>
      </c>
      <c r="C38" s="42">
        <v>1.099555464272765E-2</v>
      </c>
      <c r="D38" s="52">
        <f>(L25/$K25-1)*$D10*C38</f>
        <v>-5.3956521723509511E-5</v>
      </c>
      <c r="E38" s="4"/>
      <c r="F38" s="32" t="s">
        <v>1</v>
      </c>
      <c r="G38" s="42"/>
      <c r="H38" s="52">
        <f>(L25/$K25-1)*$C10*C38</f>
        <v>-2.8905279494737238E-5</v>
      </c>
      <c r="I38" s="2"/>
      <c r="J38" s="32" t="s">
        <v>1</v>
      </c>
      <c r="K38" s="42"/>
      <c r="L38" s="52">
        <f>(L25/$K25-1)*$E10*C38</f>
        <v>-8.0934782585264259E-5</v>
      </c>
      <c r="N38" s="4"/>
      <c r="R38" s="2"/>
    </row>
    <row r="39" spans="2:18" x14ac:dyDescent="0.2">
      <c r="B39" s="32" t="s">
        <v>2</v>
      </c>
      <c r="C39" s="42">
        <v>1.8733626534205846E-2</v>
      </c>
      <c r="D39" s="52">
        <f>(L26/$K26-1)*$D11*C39</f>
        <v>-1.0169504072433992E-4</v>
      </c>
      <c r="E39" s="4"/>
      <c r="F39" s="32" t="s">
        <v>2</v>
      </c>
      <c r="G39" s="42"/>
      <c r="H39" s="52">
        <f>(L26/$K26-1)*$C11*C39</f>
        <v>-5.649724484685551E-5</v>
      </c>
      <c r="I39" s="2"/>
      <c r="J39" s="32" t="s">
        <v>2</v>
      </c>
      <c r="K39" s="42"/>
      <c r="L39" s="52">
        <f>(L26/$K26-1)*$E11*C39</f>
        <v>-1.4312635361203395E-4</v>
      </c>
      <c r="N39" s="4"/>
      <c r="R39" s="2"/>
    </row>
    <row r="40" spans="2:18" x14ac:dyDescent="0.2">
      <c r="B40" s="32" t="s">
        <v>3</v>
      </c>
      <c r="C40" s="42">
        <v>2.9045863451764832E-2</v>
      </c>
      <c r="D40" s="52">
        <f>(L27/$K27-1)*$D12*C40</f>
        <v>-1.8231575663417137E-4</v>
      </c>
      <c r="E40" s="4"/>
      <c r="F40" s="32" t="s">
        <v>3</v>
      </c>
      <c r="G40" s="42"/>
      <c r="H40" s="52">
        <f>(L27/$K27-1)*$C12*C40</f>
        <v>-1.0128653146342852E-4</v>
      </c>
      <c r="I40" s="2"/>
      <c r="J40" s="32" t="s">
        <v>3</v>
      </c>
      <c r="K40" s="42"/>
      <c r="L40" s="52">
        <f>(L27/$K27-1)*$E12*C40</f>
        <v>-2.5659254637401893E-4</v>
      </c>
      <c r="N40" s="4"/>
      <c r="R40" s="2"/>
    </row>
    <row r="41" spans="2:18" x14ac:dyDescent="0.2">
      <c r="B41" s="32" t="s">
        <v>4</v>
      </c>
      <c r="C41" s="42">
        <v>4.3051618137324464E-2</v>
      </c>
      <c r="D41" s="52">
        <f>(L28/$K28-1)*$D13*C41</f>
        <v>-1.4862170867903748E-4</v>
      </c>
      <c r="E41" s="4"/>
      <c r="F41" s="32" t="s">
        <v>4</v>
      </c>
      <c r="G41" s="42"/>
      <c r="H41" s="52">
        <f>(L28/$K28-1)*$C13*C41</f>
        <v>-8.9173025207422475E-5</v>
      </c>
      <c r="I41" s="2"/>
      <c r="J41" s="32" t="s">
        <v>4</v>
      </c>
      <c r="K41" s="42"/>
      <c r="L41" s="52">
        <f>(L28/$K28-1)*$E13*C41</f>
        <v>-2.0807039215065245E-4</v>
      </c>
      <c r="N41" s="4"/>
      <c r="R41" s="2"/>
    </row>
    <row r="42" spans="2:18" x14ac:dyDescent="0.2">
      <c r="B42" s="32" t="s">
        <v>5</v>
      </c>
      <c r="C42" s="42">
        <v>5.8563202895888414E-2</v>
      </c>
      <c r="D42" s="52">
        <f>(L29/$K29-1)*$D14*C42</f>
        <v>-5.8126957720094018E-5</v>
      </c>
      <c r="E42" s="4"/>
      <c r="F42" s="32" t="s">
        <v>5</v>
      </c>
      <c r="G42" s="42"/>
      <c r="H42" s="52">
        <f>(L29/$K29-1)*$C14*C42</f>
        <v>-3.4876174632056411E-5</v>
      </c>
      <c r="I42" s="2"/>
      <c r="J42" s="32" t="s">
        <v>5</v>
      </c>
      <c r="K42" s="42"/>
      <c r="L42" s="52">
        <f>(L29/$K29-1)*$E14*C42</f>
        <v>-8.1377740808131612E-5</v>
      </c>
      <c r="N42" s="4"/>
      <c r="R42" s="2"/>
    </row>
    <row r="43" spans="2:18" x14ac:dyDescent="0.2">
      <c r="B43" s="32" t="s">
        <v>6</v>
      </c>
      <c r="C43" s="42">
        <v>8.0488774304735583E-2</v>
      </c>
      <c r="D43" s="52">
        <f>(L30/$K30-1)*$D15*C43</f>
        <v>-1.820200684788002E-5</v>
      </c>
      <c r="E43" s="4"/>
      <c r="F43" s="32" t="s">
        <v>6</v>
      </c>
      <c r="G43" s="42"/>
      <c r="H43" s="52">
        <f>(L30/$K30-1)*$C15*C43</f>
        <v>-1.2410459214463652E-5</v>
      </c>
      <c r="I43" s="2"/>
      <c r="J43" s="32" t="s">
        <v>6</v>
      </c>
      <c r="K43" s="42"/>
      <c r="L43" s="52">
        <f>(L30/$K30-1)*$E15*C43</f>
        <v>-2.399355448129639E-5</v>
      </c>
      <c r="N43" s="4"/>
      <c r="R43" s="2"/>
    </row>
    <row r="44" spans="2:18" x14ac:dyDescent="0.2">
      <c r="B44" s="32" t="s">
        <v>7</v>
      </c>
      <c r="C44" s="42">
        <v>0.11672692873515308</v>
      </c>
      <c r="D44" s="52">
        <f>(L31/$K31-1)*$D16*C44</f>
        <v>-1.2640079115691414E-5</v>
      </c>
      <c r="E44" s="4"/>
      <c r="F44" s="32" t="s">
        <v>7</v>
      </c>
      <c r="G44" s="42"/>
      <c r="H44" s="52">
        <f>(L31/$K31-1)*$C16*C44</f>
        <v>-8.6182357606986913E-6</v>
      </c>
      <c r="I44" s="2"/>
      <c r="J44" s="32" t="s">
        <v>7</v>
      </c>
      <c r="K44" s="42"/>
      <c r="L44" s="52">
        <f>(L31/$K31-1)*$E16*C44</f>
        <v>-1.6661922470684134E-5</v>
      </c>
      <c r="N44" s="4"/>
      <c r="R44" s="2"/>
    </row>
    <row r="45" spans="2:18" x14ac:dyDescent="0.2">
      <c r="B45" s="32" t="s">
        <v>8</v>
      </c>
      <c r="C45" s="42">
        <v>0.18784905426254581</v>
      </c>
      <c r="D45" s="52">
        <f>(L32/$K32-1)*$D17*C45</f>
        <v>-6.1089908817374923E-5</v>
      </c>
      <c r="E45" s="4"/>
      <c r="F45" s="32" t="s">
        <v>8</v>
      </c>
      <c r="G45" s="42"/>
      <c r="H45" s="52">
        <f>(L32/$K32-1)*$C17*C45</f>
        <v>-4.1652210557301074E-5</v>
      </c>
      <c r="I45" s="2"/>
      <c r="J45" s="32" t="s">
        <v>8</v>
      </c>
      <c r="K45" s="42"/>
      <c r="L45" s="52">
        <f>(L32/$K32-1)*$E17*C45</f>
        <v>-8.0527607077448746E-5</v>
      </c>
      <c r="N45" s="4"/>
      <c r="R45" s="2"/>
    </row>
    <row r="46" spans="2:18" x14ac:dyDescent="0.2">
      <c r="B46" s="32" t="s">
        <v>9</v>
      </c>
      <c r="C46" s="42">
        <v>0.44936416585440059</v>
      </c>
      <c r="D46" s="52">
        <f>(L33/$K33-1)*$D18*C46</f>
        <v>-7.1355089934199993E-4</v>
      </c>
      <c r="E46" s="4"/>
      <c r="F46" s="32" t="s">
        <v>9</v>
      </c>
      <c r="G46" s="42"/>
      <c r="H46" s="52">
        <f>(L33/$K33-1)*$C18*C46</f>
        <v>-4.8651197682409082E-4</v>
      </c>
      <c r="I46" s="2"/>
      <c r="J46" s="32" t="s">
        <v>9</v>
      </c>
      <c r="K46" s="42"/>
      <c r="L46" s="52">
        <f>(L33/$K33-1)*$E18*C46</f>
        <v>-9.4058982185990893E-4</v>
      </c>
      <c r="N46" s="4"/>
      <c r="R46" s="2"/>
    </row>
    <row r="47" spans="2:18" ht="16" thickBot="1" x14ac:dyDescent="0.25">
      <c r="B47" s="32" t="s">
        <v>10</v>
      </c>
      <c r="C47" s="42">
        <v>1</v>
      </c>
      <c r="D47" s="43">
        <f>SUM(D37:D46)</f>
        <v>-1.354314210795321E-3</v>
      </c>
      <c r="E47" s="4"/>
      <c r="F47" s="32" t="s">
        <v>10</v>
      </c>
      <c r="G47" s="42"/>
      <c r="H47" s="43">
        <f>SUM(H37:H46)</f>
        <v>-8.6192242728712972E-4</v>
      </c>
      <c r="I47" s="4"/>
      <c r="J47" s="32" t="s">
        <v>10</v>
      </c>
      <c r="K47" s="42"/>
      <c r="L47" s="43">
        <f>SUM(L37:L46)</f>
        <v>-1.8381140945158089E-3</v>
      </c>
      <c r="N47" s="4"/>
      <c r="R47" s="2"/>
    </row>
    <row r="48" spans="2:18" x14ac:dyDescent="0.2">
      <c r="B48" s="10" t="s">
        <v>36</v>
      </c>
      <c r="C48" s="11"/>
      <c r="D48" s="44">
        <f>$J$6*(1+D47)</f>
        <v>325.91588959078541</v>
      </c>
      <c r="E48" s="4"/>
      <c r="F48" s="10" t="s">
        <v>36</v>
      </c>
      <c r="G48" s="11"/>
      <c r="H48" s="44">
        <f>$J$6*(1+H47)</f>
        <v>326.07658552972839</v>
      </c>
      <c r="I48" s="7"/>
      <c r="J48" s="10" t="s">
        <v>36</v>
      </c>
      <c r="K48" s="11"/>
      <c r="L48" s="44">
        <f>$J$6*(1+L47)</f>
        <v>325.75799768604833</v>
      </c>
      <c r="N48" s="4"/>
      <c r="R48" s="4"/>
    </row>
    <row r="49" spans="2:18" x14ac:dyDescent="0.2">
      <c r="B49" s="38" t="s">
        <v>34</v>
      </c>
      <c r="C49" s="39"/>
      <c r="D49" s="45">
        <f>D48-$J$6</f>
        <v>-0.44199111564574878</v>
      </c>
      <c r="F49" s="38" t="s">
        <v>34</v>
      </c>
      <c r="G49" s="39"/>
      <c r="H49" s="45">
        <f>H48-$J$6</f>
        <v>-0.28129517670276982</v>
      </c>
      <c r="I49" s="5"/>
      <c r="J49" s="38" t="s">
        <v>34</v>
      </c>
      <c r="K49" s="39"/>
      <c r="L49" s="45">
        <f>L48-$J$6</f>
        <v>-0.59988302038283337</v>
      </c>
      <c r="N49" s="7"/>
      <c r="R49" s="7"/>
    </row>
    <row r="50" spans="2:18" ht="16" thickBot="1" x14ac:dyDescent="0.25">
      <c r="B50" s="46" t="s">
        <v>35</v>
      </c>
      <c r="C50" s="47"/>
      <c r="D50" s="48">
        <f>D47*($J$6*1000)/2</f>
        <v>-220.99555782288192</v>
      </c>
      <c r="F50" s="46" t="s">
        <v>35</v>
      </c>
      <c r="G50" s="47"/>
      <c r="H50" s="48">
        <f>H47*($J$6*1000)/2</f>
        <v>-140.64758835138534</v>
      </c>
      <c r="I50" s="6"/>
      <c r="J50" s="46" t="s">
        <v>35</v>
      </c>
      <c r="K50" s="47"/>
      <c r="L50" s="48">
        <f>L47*($J$6*1000)/2</f>
        <v>-299.94151019140003</v>
      </c>
      <c r="N50" s="5"/>
      <c r="R50" s="5"/>
    </row>
    <row r="51" spans="2:18" x14ac:dyDescent="0.2">
      <c r="D51" s="6"/>
      <c r="H51" s="6"/>
      <c r="I51" s="6"/>
      <c r="L51" s="6"/>
      <c r="N51" s="5"/>
      <c r="O51" s="5"/>
    </row>
    <row r="52" spans="2:18" ht="19" x14ac:dyDescent="0.25">
      <c r="B52" s="62" t="s">
        <v>14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N52" s="6"/>
      <c r="O52" s="6"/>
    </row>
    <row r="53" spans="2:18" x14ac:dyDescent="0.2">
      <c r="B53" s="59" t="s">
        <v>25</v>
      </c>
      <c r="C53" s="60"/>
      <c r="D53" s="61"/>
      <c r="F53" s="59" t="s">
        <v>27</v>
      </c>
      <c r="G53" s="60"/>
      <c r="H53" s="61"/>
      <c r="J53" s="59" t="s">
        <v>29</v>
      </c>
      <c r="K53" s="60"/>
      <c r="L53" s="61"/>
    </row>
    <row r="54" spans="2:18" x14ac:dyDescent="0.2">
      <c r="B54" s="49" t="s">
        <v>22</v>
      </c>
      <c r="C54" s="50" t="s">
        <v>11</v>
      </c>
      <c r="D54" s="51" t="s">
        <v>23</v>
      </c>
      <c r="F54" s="49" t="s">
        <v>22</v>
      </c>
      <c r="G54" s="50" t="s">
        <v>11</v>
      </c>
      <c r="H54" s="51" t="s">
        <v>23</v>
      </c>
      <c r="J54" s="49" t="s">
        <v>22</v>
      </c>
      <c r="K54" s="50" t="s">
        <v>11</v>
      </c>
      <c r="L54" s="51" t="s">
        <v>23</v>
      </c>
    </row>
    <row r="55" spans="2:18" x14ac:dyDescent="0.2">
      <c r="B55" s="32" t="s">
        <v>0</v>
      </c>
      <c r="C55" s="42">
        <v>5.4737703767329782E-2</v>
      </c>
      <c r="D55" s="57">
        <v>-6.4709191842757585E-2</v>
      </c>
      <c r="E55" s="1"/>
      <c r="F55" s="32" t="s">
        <v>0</v>
      </c>
      <c r="G55" s="42">
        <f>1-C55</f>
        <v>0.94526229623267022</v>
      </c>
      <c r="H55" s="57">
        <f>1-D55</f>
        <v>1.0647091918427576</v>
      </c>
      <c r="I55" s="3"/>
      <c r="J55" s="32" t="s">
        <v>0</v>
      </c>
      <c r="K55" s="42">
        <f>G55/$G55</f>
        <v>1</v>
      </c>
      <c r="L55" s="57">
        <f>H55/$G55</f>
        <v>1.1263637575370786</v>
      </c>
      <c r="N55" s="3"/>
    </row>
    <row r="56" spans="2:18" x14ac:dyDescent="0.2">
      <c r="B56" s="32" t="s">
        <v>1</v>
      </c>
      <c r="C56" s="42">
        <v>4.4545139882945506E-5</v>
      </c>
      <c r="D56" s="57">
        <v>-5.8541420797822652E-2</v>
      </c>
      <c r="E56" s="1"/>
      <c r="F56" s="32" t="s">
        <v>1</v>
      </c>
      <c r="G56" s="42">
        <f>1-C56</f>
        <v>0.99995545486011705</v>
      </c>
      <c r="H56" s="57">
        <f>1-D56</f>
        <v>1.0585414207978228</v>
      </c>
      <c r="I56" s="3"/>
      <c r="J56" s="32" t="s">
        <v>1</v>
      </c>
      <c r="K56" s="42">
        <f>G56/$G56</f>
        <v>1</v>
      </c>
      <c r="L56" s="57">
        <f>H56/$G56</f>
        <v>1.058588575774009</v>
      </c>
      <c r="N56" s="3"/>
    </row>
    <row r="57" spans="2:18" x14ac:dyDescent="0.2">
      <c r="B57" s="32" t="s">
        <v>2</v>
      </c>
      <c r="C57" s="42">
        <v>-5.5121702301866859E-3</v>
      </c>
      <c r="D57" s="57">
        <v>-5.5661642978767634E-2</v>
      </c>
      <c r="E57" s="1"/>
      <c r="F57" s="32" t="s">
        <v>2</v>
      </c>
      <c r="G57" s="42">
        <f>1-C57</f>
        <v>1.0055121702301868</v>
      </c>
      <c r="H57" s="57">
        <f>1-D57</f>
        <v>1.0556616429787677</v>
      </c>
      <c r="I57" s="3"/>
      <c r="J57" s="32" t="s">
        <v>2</v>
      </c>
      <c r="K57" s="42">
        <f>G57/$G57</f>
        <v>1</v>
      </c>
      <c r="L57" s="57">
        <f>H57/$G57</f>
        <v>1.049874555707367</v>
      </c>
      <c r="N57" s="3"/>
    </row>
    <row r="58" spans="2:18" x14ac:dyDescent="0.2">
      <c r="B58" s="32" t="s">
        <v>3</v>
      </c>
      <c r="C58" s="42">
        <v>4.3162728980411069E-2</v>
      </c>
      <c r="D58" s="57">
        <v>1.1674862656455121E-2</v>
      </c>
      <c r="E58" s="1"/>
      <c r="F58" s="32" t="s">
        <v>3</v>
      </c>
      <c r="G58" s="42">
        <f>1-C58</f>
        <v>0.95683727101958893</v>
      </c>
      <c r="H58" s="57">
        <f>1-D58</f>
        <v>0.98832513734354488</v>
      </c>
      <c r="I58" s="3"/>
      <c r="J58" s="32" t="s">
        <v>3</v>
      </c>
      <c r="K58" s="42">
        <f>G58/$G58</f>
        <v>1</v>
      </c>
      <c r="L58" s="57">
        <f>H58/$G58</f>
        <v>1.0329082773817988</v>
      </c>
      <c r="N58" s="3"/>
    </row>
    <row r="59" spans="2:18" x14ac:dyDescent="0.2">
      <c r="B59" s="32" t="s">
        <v>4</v>
      </c>
      <c r="C59" s="42">
        <v>9.0498036091787526E-2</v>
      </c>
      <c r="D59" s="57">
        <v>7.0936833355517814E-2</v>
      </c>
      <c r="E59" s="1"/>
      <c r="F59" s="32" t="s">
        <v>4</v>
      </c>
      <c r="G59" s="42">
        <f>1-C59</f>
        <v>0.90950196390821247</v>
      </c>
      <c r="H59" s="57">
        <f>1-D59</f>
        <v>0.92906316664448219</v>
      </c>
      <c r="I59" s="3"/>
      <c r="J59" s="32" t="s">
        <v>4</v>
      </c>
      <c r="K59" s="42">
        <f>G59/$G59</f>
        <v>1</v>
      </c>
      <c r="L59" s="57">
        <f>H59/$G59</f>
        <v>1.0215075981278956</v>
      </c>
      <c r="N59" s="3"/>
    </row>
    <row r="60" spans="2:18" x14ac:dyDescent="0.2">
      <c r="B60" s="32" t="s">
        <v>5</v>
      </c>
      <c r="C60" s="42">
        <v>0.12822858067972032</v>
      </c>
      <c r="D60" s="57">
        <v>0.1150270444680126</v>
      </c>
      <c r="E60" s="1"/>
      <c r="F60" s="32" t="s">
        <v>5</v>
      </c>
      <c r="G60" s="42">
        <f>1-C60</f>
        <v>0.87177141932027968</v>
      </c>
      <c r="H60" s="57">
        <f>1-D60</f>
        <v>0.8849729555319874</v>
      </c>
      <c r="I60" s="3"/>
      <c r="J60" s="32" t="s">
        <v>5</v>
      </c>
      <c r="K60" s="42">
        <f>G60/$G60</f>
        <v>1</v>
      </c>
      <c r="L60" s="57">
        <f>H60/$G60</f>
        <v>1.0151433459725039</v>
      </c>
      <c r="N60" s="3"/>
    </row>
    <row r="61" spans="2:18" x14ac:dyDescent="0.2">
      <c r="B61" s="32" t="s">
        <v>6</v>
      </c>
      <c r="C61" s="42">
        <v>0.16630305883448027</v>
      </c>
      <c r="D61" s="57">
        <v>0.15712692512617821</v>
      </c>
      <c r="E61" s="1"/>
      <c r="F61" s="32" t="s">
        <v>6</v>
      </c>
      <c r="G61" s="42">
        <f>1-C61</f>
        <v>0.83369694116551973</v>
      </c>
      <c r="H61" s="57">
        <f>1-D61</f>
        <v>0.84287307487382179</v>
      </c>
      <c r="I61" s="3"/>
      <c r="J61" s="32" t="s">
        <v>6</v>
      </c>
      <c r="K61" s="42">
        <f>G61/$G61</f>
        <v>1</v>
      </c>
      <c r="L61" s="57">
        <f>H61/$G61</f>
        <v>1.0110065579651446</v>
      </c>
      <c r="N61" s="3"/>
    </row>
    <row r="62" spans="2:18" x14ac:dyDescent="0.2">
      <c r="B62" s="32" t="s">
        <v>7</v>
      </c>
      <c r="C62" s="42">
        <v>0.20410426077243904</v>
      </c>
      <c r="D62" s="57">
        <v>0.19618861364844209</v>
      </c>
      <c r="E62" s="1"/>
      <c r="F62" s="32" t="s">
        <v>7</v>
      </c>
      <c r="G62" s="42">
        <f>1-C62</f>
        <v>0.79589573922756096</v>
      </c>
      <c r="H62" s="57">
        <f>1-D62</f>
        <v>0.80381138635155791</v>
      </c>
      <c r="I62" s="3"/>
      <c r="J62" s="32" t="s">
        <v>7</v>
      </c>
      <c r="K62" s="42">
        <f>G62/$G62</f>
        <v>1</v>
      </c>
      <c r="L62" s="57">
        <f>H62/$G62</f>
        <v>1.0099455829876403</v>
      </c>
      <c r="N62" s="3"/>
    </row>
    <row r="63" spans="2:18" x14ac:dyDescent="0.2">
      <c r="B63" s="32" t="s">
        <v>8</v>
      </c>
      <c r="C63" s="42">
        <v>0.24309541210241603</v>
      </c>
      <c r="D63" s="57">
        <v>0.23564319260015631</v>
      </c>
      <c r="E63" s="1"/>
      <c r="F63" s="32" t="s">
        <v>8</v>
      </c>
      <c r="G63" s="42">
        <f>1-C63</f>
        <v>0.75690458789758397</v>
      </c>
      <c r="H63" s="57">
        <f>1-D63</f>
        <v>0.76435680739984369</v>
      </c>
      <c r="I63" s="3"/>
      <c r="J63" s="32" t="s">
        <v>8</v>
      </c>
      <c r="K63" s="42">
        <f>G63/$G63</f>
        <v>1</v>
      </c>
      <c r="L63" s="57">
        <f>H63/$G63</f>
        <v>1.0098456524394435</v>
      </c>
      <c r="N63" s="3"/>
    </row>
    <row r="64" spans="2:18" x14ac:dyDescent="0.2">
      <c r="B64" s="35" t="s">
        <v>9</v>
      </c>
      <c r="C64" s="53">
        <v>0.31890848468977029</v>
      </c>
      <c r="D64" s="58">
        <v>0.31802896790889812</v>
      </c>
      <c r="E64" s="1"/>
      <c r="F64" s="35" t="s">
        <v>9</v>
      </c>
      <c r="G64" s="53">
        <f>1-C64</f>
        <v>0.68109151531022971</v>
      </c>
      <c r="H64" s="58">
        <f>1-D64</f>
        <v>0.68197103209110188</v>
      </c>
      <c r="I64" s="3"/>
      <c r="J64" s="35" t="s">
        <v>9</v>
      </c>
      <c r="K64" s="53">
        <f>G64/$G64</f>
        <v>1</v>
      </c>
      <c r="L64" s="58">
        <f>H64/$G64</f>
        <v>1.0012913342202943</v>
      </c>
      <c r="N64" s="3"/>
    </row>
    <row r="66" spans="2:18" ht="16" x14ac:dyDescent="0.2">
      <c r="B66" s="54" t="s">
        <v>31</v>
      </c>
      <c r="C66" s="55"/>
      <c r="D66" s="56"/>
      <c r="F66" s="54" t="s">
        <v>32</v>
      </c>
      <c r="G66" s="55"/>
      <c r="H66" s="56"/>
      <c r="J66" s="54" t="s">
        <v>33</v>
      </c>
      <c r="K66" s="55"/>
      <c r="L66" s="56"/>
    </row>
    <row r="67" spans="2:18" x14ac:dyDescent="0.2">
      <c r="B67" s="49" t="s">
        <v>22</v>
      </c>
      <c r="C67" s="50" t="s">
        <v>30</v>
      </c>
      <c r="D67" s="51" t="s">
        <v>23</v>
      </c>
      <c r="F67" s="49" t="s">
        <v>22</v>
      </c>
      <c r="G67" s="50"/>
      <c r="H67" s="51" t="s">
        <v>23</v>
      </c>
      <c r="J67" s="49" t="s">
        <v>22</v>
      </c>
      <c r="K67" s="50"/>
      <c r="L67" s="51" t="s">
        <v>23</v>
      </c>
    </row>
    <row r="68" spans="2:18" x14ac:dyDescent="0.2">
      <c r="B68" s="32" t="s">
        <v>0</v>
      </c>
      <c r="C68" s="42">
        <v>2.8290663559545994E-3</v>
      </c>
      <c r="D68" s="52">
        <f>(L55/$K55-1)*$I9*C68</f>
        <v>-1.7874572753007679E-5</v>
      </c>
      <c r="E68" s="2"/>
      <c r="F68" s="32" t="s">
        <v>0</v>
      </c>
      <c r="G68" s="42"/>
      <c r="H68" s="52">
        <f>(L55/$K55-1)*$H9*C68</f>
        <v>0</v>
      </c>
      <c r="I68" s="4"/>
      <c r="J68" s="32" t="s">
        <v>0</v>
      </c>
      <c r="K68" s="42"/>
      <c r="L68" s="52">
        <f>(L55/$K55-1)*$J9*C68</f>
        <v>-3.5749145506015358E-5</v>
      </c>
      <c r="R68" s="2"/>
    </row>
    <row r="69" spans="2:18" x14ac:dyDescent="0.2">
      <c r="B69" s="32" t="s">
        <v>1</v>
      </c>
      <c r="C69" s="42">
        <v>1.099555464272765E-2</v>
      </c>
      <c r="D69" s="52">
        <f>(L56/$K56-1)*$I10*C69</f>
        <v>-3.2210694318135272E-5</v>
      </c>
      <c r="E69" s="2"/>
      <c r="F69" s="32" t="s">
        <v>1</v>
      </c>
      <c r="G69" s="42"/>
      <c r="H69" s="52">
        <f>(L56/$K56-1)*$H10*C69</f>
        <v>0</v>
      </c>
      <c r="I69" s="4"/>
      <c r="J69" s="32" t="s">
        <v>1</v>
      </c>
      <c r="K69" s="42"/>
      <c r="L69" s="52">
        <f>(L56/$K56-1)*$J10*C69</f>
        <v>-6.4421388636270543E-5</v>
      </c>
      <c r="R69" s="2"/>
    </row>
    <row r="70" spans="2:18" x14ac:dyDescent="0.2">
      <c r="B70" s="32" t="s">
        <v>2</v>
      </c>
      <c r="C70" s="42">
        <v>1.8733626534205846E-2</v>
      </c>
      <c r="D70" s="52">
        <f>(L57/$K57-1)*$I11*C70</f>
        <v>-4.6716565009062897E-5</v>
      </c>
      <c r="E70" s="2"/>
      <c r="F70" s="32" t="s">
        <v>2</v>
      </c>
      <c r="G70" s="42"/>
      <c r="H70" s="52">
        <f>(L57/$K57-1)*$H11*C70</f>
        <v>0</v>
      </c>
      <c r="I70" s="4"/>
      <c r="J70" s="32" t="s">
        <v>2</v>
      </c>
      <c r="K70" s="42"/>
      <c r="L70" s="52">
        <f>(L57/$K57-1)*$J11*C70</f>
        <v>-9.3433130018125794E-5</v>
      </c>
      <c r="R70" s="2"/>
    </row>
    <row r="71" spans="2:18" x14ac:dyDescent="0.2">
      <c r="B71" s="32" t="s">
        <v>3</v>
      </c>
      <c r="C71" s="42">
        <v>2.9045863451764832E-2</v>
      </c>
      <c r="D71" s="52">
        <f>(L58/$K58-1)*$I12*C71</f>
        <v>-4.7792466563226454E-5</v>
      </c>
      <c r="E71" s="2"/>
      <c r="F71" s="32" t="s">
        <v>3</v>
      </c>
      <c r="G71" s="42"/>
      <c r="H71" s="52">
        <f>(L58/$K58-1)*$H12*C71</f>
        <v>0</v>
      </c>
      <c r="I71" s="4"/>
      <c r="J71" s="32" t="s">
        <v>3</v>
      </c>
      <c r="K71" s="42"/>
      <c r="L71" s="52">
        <f>(L58/$K58-1)*$J12*C71</f>
        <v>-9.5584933126452909E-5</v>
      </c>
      <c r="R71" s="2"/>
    </row>
    <row r="72" spans="2:18" x14ac:dyDescent="0.2">
      <c r="B72" s="32" t="s">
        <v>4</v>
      </c>
      <c r="C72" s="42">
        <v>4.3051618137324464E-2</v>
      </c>
      <c r="D72" s="52">
        <f>(L59/$K59-1)*$I13*C72</f>
        <v>-4.6296845082659794E-5</v>
      </c>
      <c r="E72" s="2"/>
      <c r="F72" s="32" t="s">
        <v>4</v>
      </c>
      <c r="G72" s="42"/>
      <c r="H72" s="52">
        <f>(L59/$K59-1)*$H13*C72</f>
        <v>0</v>
      </c>
      <c r="I72" s="4"/>
      <c r="J72" s="32" t="s">
        <v>4</v>
      </c>
      <c r="K72" s="42"/>
      <c r="L72" s="52">
        <f>(L59/$K59-1)*$J13*C72</f>
        <v>-9.2593690165319588E-5</v>
      </c>
      <c r="R72" s="2"/>
    </row>
    <row r="73" spans="2:18" x14ac:dyDescent="0.2">
      <c r="B73" s="32" t="s">
        <v>5</v>
      </c>
      <c r="C73" s="42">
        <v>5.8563202895888414E-2</v>
      </c>
      <c r="D73" s="52">
        <f>(L60/$K60-1)*$I14*C73</f>
        <v>-4.4342142135518988E-5</v>
      </c>
      <c r="E73" s="2"/>
      <c r="F73" s="32" t="s">
        <v>5</v>
      </c>
      <c r="G73" s="42"/>
      <c r="H73" s="52">
        <f>(L60/$K60-1)*$H14*C73</f>
        <v>0</v>
      </c>
      <c r="I73" s="4"/>
      <c r="J73" s="32" t="s">
        <v>5</v>
      </c>
      <c r="K73" s="42"/>
      <c r="L73" s="52">
        <f>(L60/$K60-1)*$J14*C73</f>
        <v>-8.8684284271037977E-5</v>
      </c>
      <c r="R73" s="2"/>
    </row>
    <row r="74" spans="2:18" x14ac:dyDescent="0.2">
      <c r="B74" s="32" t="s">
        <v>6</v>
      </c>
      <c r="C74" s="42">
        <v>8.0488774304735583E-2</v>
      </c>
      <c r="D74" s="52">
        <f>(L61/$K61-1)*$I15*C74</f>
        <v>-4.4295217996425689E-5</v>
      </c>
      <c r="E74" s="2"/>
      <c r="F74" s="32" t="s">
        <v>6</v>
      </c>
      <c r="G74" s="42"/>
      <c r="H74" s="52">
        <f>(L61/$K61-1)*$H15*C74</f>
        <v>0</v>
      </c>
      <c r="I74" s="4"/>
      <c r="J74" s="32" t="s">
        <v>6</v>
      </c>
      <c r="K74" s="42"/>
      <c r="L74" s="52">
        <f>(L61/$K61-1)*$J15*C74</f>
        <v>-8.8590435992851377E-5</v>
      </c>
      <c r="R74" s="2"/>
    </row>
    <row r="75" spans="2:18" x14ac:dyDescent="0.2">
      <c r="B75" s="32" t="s">
        <v>7</v>
      </c>
      <c r="C75" s="42">
        <v>0.11672692873515308</v>
      </c>
      <c r="D75" s="52">
        <f>(L62/$K62-1)*$I16*C75</f>
        <v>-5.8045867831391755E-5</v>
      </c>
      <c r="E75" s="2"/>
      <c r="F75" s="32" t="s">
        <v>7</v>
      </c>
      <c r="G75" s="42"/>
      <c r="H75" s="52">
        <f>(L62/$K62-1)*$H16*C75</f>
        <v>0</v>
      </c>
      <c r="I75" s="4"/>
      <c r="J75" s="32" t="s">
        <v>7</v>
      </c>
      <c r="K75" s="42"/>
      <c r="L75" s="52">
        <f>(L62/$K62-1)*$J16*C75</f>
        <v>-1.1609173566278351E-4</v>
      </c>
      <c r="R75" s="2"/>
    </row>
    <row r="76" spans="2:18" x14ac:dyDescent="0.2">
      <c r="B76" s="32" t="s">
        <v>8</v>
      </c>
      <c r="C76" s="42">
        <v>0.18784905426254581</v>
      </c>
      <c r="D76" s="52">
        <f>(L63/$K63-1)*$I17*C76</f>
        <v>-9.2474824967359097E-5</v>
      </c>
      <c r="E76" s="2"/>
      <c r="F76" s="32" t="s">
        <v>8</v>
      </c>
      <c r="G76" s="42"/>
      <c r="H76" s="52">
        <f>(L63/$K63-1)*$H17*C76</f>
        <v>0</v>
      </c>
      <c r="I76" s="4"/>
      <c r="J76" s="32" t="s">
        <v>8</v>
      </c>
      <c r="K76" s="42"/>
      <c r="L76" s="52">
        <f>(L63/$K63-1)*$J17*C76</f>
        <v>-1.8494964993471819E-4</v>
      </c>
      <c r="R76" s="2"/>
    </row>
    <row r="77" spans="2:18" x14ac:dyDescent="0.2">
      <c r="B77" s="32" t="s">
        <v>9</v>
      </c>
      <c r="C77" s="42">
        <v>0.44936416585440059</v>
      </c>
      <c r="D77" s="52">
        <f>(L64/$K64-1)*$I18*C77</f>
        <v>-2.9013966237088653E-5</v>
      </c>
      <c r="E77" s="2"/>
      <c r="F77" s="32" t="s">
        <v>9</v>
      </c>
      <c r="G77" s="42"/>
      <c r="H77" s="52">
        <f>(L64/$K64-1)*$H18*C77</f>
        <v>0</v>
      </c>
      <c r="I77" s="4"/>
      <c r="J77" s="32" t="s">
        <v>9</v>
      </c>
      <c r="K77" s="42"/>
      <c r="L77" s="52">
        <f>(L64/$K64-1)*$J18*C77</f>
        <v>-5.8027932474177306E-5</v>
      </c>
      <c r="R77" s="2"/>
    </row>
    <row r="78" spans="2:18" ht="16" thickBot="1" x14ac:dyDescent="0.25">
      <c r="B78" s="32" t="s">
        <v>10</v>
      </c>
      <c r="C78" s="42">
        <v>1</v>
      </c>
      <c r="D78" s="43">
        <f>SUM(D68:D77)</f>
        <v>-4.5906316289387634E-4</v>
      </c>
      <c r="E78" s="4"/>
      <c r="F78" s="32" t="s">
        <v>10</v>
      </c>
      <c r="G78" s="42"/>
      <c r="H78" s="43">
        <f>SUM(H68:H77)</f>
        <v>0</v>
      </c>
      <c r="I78" s="4"/>
      <c r="J78" s="32" t="s">
        <v>10</v>
      </c>
      <c r="K78" s="42"/>
      <c r="L78" s="43">
        <f>SUM(L68:L77)</f>
        <v>-9.1812632578775269E-4</v>
      </c>
      <c r="R78" s="4"/>
    </row>
    <row r="79" spans="2:18" x14ac:dyDescent="0.2">
      <c r="B79" s="10" t="s">
        <v>36</v>
      </c>
      <c r="C79" s="11"/>
      <c r="D79" s="44">
        <f>$J$6*(1+D78)</f>
        <v>326.20806182547869</v>
      </c>
      <c r="E79" s="7"/>
      <c r="F79" s="10" t="s">
        <v>36</v>
      </c>
      <c r="G79" s="11"/>
      <c r="H79" s="44">
        <f>$J$6*(1+H78)</f>
        <v>326.35788070643116</v>
      </c>
      <c r="I79" s="7"/>
      <c r="J79" s="10" t="s">
        <v>36</v>
      </c>
      <c r="K79" s="11"/>
      <c r="L79" s="44">
        <f>$J$6*(1+L78)</f>
        <v>326.05824294452628</v>
      </c>
      <c r="R79" s="7"/>
    </row>
    <row r="80" spans="2:18" x14ac:dyDescent="0.2">
      <c r="B80" s="38" t="s">
        <v>34</v>
      </c>
      <c r="C80" s="39"/>
      <c r="D80" s="45">
        <f>D79-J6</f>
        <v>-0.14981888095246632</v>
      </c>
      <c r="E80" s="5"/>
      <c r="F80" s="38" t="s">
        <v>34</v>
      </c>
      <c r="G80" s="39"/>
      <c r="H80" s="45">
        <f>H79-$J$6</f>
        <v>0</v>
      </c>
      <c r="I80" s="5"/>
      <c r="J80" s="38" t="s">
        <v>34</v>
      </c>
      <c r="K80" s="39"/>
      <c r="L80" s="45">
        <f>L79-$J$6</f>
        <v>-0.29963776190487579</v>
      </c>
      <c r="R80" s="5"/>
    </row>
    <row r="81" spans="2:18" ht="16" thickBot="1" x14ac:dyDescent="0.25">
      <c r="B81" s="46" t="s">
        <v>35</v>
      </c>
      <c r="C81" s="47"/>
      <c r="D81" s="48">
        <f>D78*(J6*1000)/2</f>
        <v>-74.909440476218336</v>
      </c>
      <c r="E81" s="6"/>
      <c r="F81" s="46" t="s">
        <v>35</v>
      </c>
      <c r="G81" s="47"/>
      <c r="H81" s="48">
        <f>H78*($J$6*1000)/2</f>
        <v>0</v>
      </c>
      <c r="I81" s="6"/>
      <c r="J81" s="46" t="s">
        <v>35</v>
      </c>
      <c r="K81" s="47"/>
      <c r="L81" s="48">
        <f>L78*($J$6*1000)/2</f>
        <v>-149.81888095243667</v>
      </c>
      <c r="R81" s="6"/>
    </row>
  </sheetData>
  <mergeCells count="37">
    <mergeCell ref="J80:K80"/>
    <mergeCell ref="J81:K81"/>
    <mergeCell ref="B21:L21"/>
    <mergeCell ref="B52:L52"/>
    <mergeCell ref="B66:D66"/>
    <mergeCell ref="F66:H66"/>
    <mergeCell ref="J66:L66"/>
    <mergeCell ref="B79:C79"/>
    <mergeCell ref="B80:C80"/>
    <mergeCell ref="B81:C81"/>
    <mergeCell ref="F79:G79"/>
    <mergeCell ref="F80:G80"/>
    <mergeCell ref="F81:G81"/>
    <mergeCell ref="J79:K79"/>
    <mergeCell ref="B50:C50"/>
    <mergeCell ref="F50:G50"/>
    <mergeCell ref="J50:K50"/>
    <mergeCell ref="B48:C48"/>
    <mergeCell ref="F48:G48"/>
    <mergeCell ref="J48:K48"/>
    <mergeCell ref="B49:C49"/>
    <mergeCell ref="F49:G49"/>
    <mergeCell ref="J49:K49"/>
    <mergeCell ref="B35:D35"/>
    <mergeCell ref="F35:H35"/>
    <mergeCell ref="J35:L35"/>
    <mergeCell ref="B22:D22"/>
    <mergeCell ref="B53:D53"/>
    <mergeCell ref="F22:H22"/>
    <mergeCell ref="F53:H53"/>
    <mergeCell ref="J22:L22"/>
    <mergeCell ref="J53:L53"/>
    <mergeCell ref="B2:E2"/>
    <mergeCell ref="G2:J2"/>
    <mergeCell ref="G3:I3"/>
    <mergeCell ref="G4:I4"/>
    <mergeCell ref="G6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 Supply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2021-03-04T19:30:19Z</dcterms:created>
  <dcterms:modified xsi:type="dcterms:W3CDTF">2021-04-02T20:05:23Z</dcterms:modified>
</cp:coreProperties>
</file>