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60" yWindow="2660" windowWidth="2536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1" i="1"/>
  <c r="I12" i="1"/>
  <c r="L12" i="1"/>
  <c r="J12" i="1"/>
  <c r="K12" i="1"/>
  <c r="E12" i="1"/>
  <c r="I11" i="1"/>
  <c r="L11" i="1"/>
  <c r="J11" i="1"/>
  <c r="K11" i="1"/>
  <c r="I10" i="1"/>
  <c r="L10" i="1"/>
  <c r="J10" i="1"/>
  <c r="K10" i="1"/>
  <c r="E10" i="1"/>
  <c r="I6" i="1"/>
  <c r="L6" i="1"/>
  <c r="J6" i="1"/>
  <c r="K6" i="1"/>
  <c r="E6" i="1"/>
  <c r="I5" i="1"/>
  <c r="L5" i="1"/>
  <c r="J5" i="1"/>
  <c r="K5" i="1"/>
  <c r="I4" i="1"/>
  <c r="L4" i="1"/>
  <c r="J4" i="1"/>
  <c r="K4" i="1"/>
  <c r="E4" i="1"/>
</calcChain>
</file>

<file path=xl/sharedStrings.xml><?xml version="1.0" encoding="utf-8"?>
<sst xmlns="http://schemas.openxmlformats.org/spreadsheetml/2006/main" count="65" uniqueCount="37">
  <si>
    <t>References</t>
  </si>
  <si>
    <t>Fuel type</t>
  </si>
  <si>
    <t>Species represented</t>
  </si>
  <si>
    <t>Ulex parviflorus, Cistus albidus, Rosmarinus officinalis</t>
  </si>
  <si>
    <t>Weight of Available Fuel (tons/acre)</t>
  </si>
  <si>
    <t>Rate of Spread feet/minute</t>
  </si>
  <si>
    <t>Length of fire front (feet)</t>
  </si>
  <si>
    <t>Mediterranean shrubs</t>
  </si>
  <si>
    <t>Grasslands</t>
  </si>
  <si>
    <t>Mediterranean pines</t>
  </si>
  <si>
    <t>Brachypodium retusum</t>
  </si>
  <si>
    <t>Fuel Model</t>
  </si>
  <si>
    <r>
      <t xml:space="preserve">All parameters are based on comparable the 13 fuel models developed by Anderson 1982 and subsequent application of these fuel models to Spanish vegetation communities in </t>
    </r>
    <r>
      <rPr>
        <i/>
        <sz val="12"/>
        <color theme="1"/>
        <rFont val="Calibri"/>
        <scheme val="minor"/>
      </rPr>
      <t>MAPA Clave fotográfica para la identificación de modelos de combustible ICONA 1989</t>
    </r>
    <r>
      <rPr>
        <sz val="12"/>
        <color theme="1"/>
        <rFont val="Calibri"/>
        <family val="2"/>
        <scheme val="minor"/>
      </rPr>
      <t>. These parameters from these fuel models are then adjusted for the Netlogo world parameters (cell size) and by empirical observations from more recent publications.</t>
    </r>
  </si>
  <si>
    <t>See Mobley, H.E., 1976. Southern Forestry Smoke Management Guidebook. U.S. Department of Agriculture, Forest Service, Southeastern Forest Experiment Station, Asheville, NC., pg 33, equation 1 for more details on calculating heat realease rates</t>
  </si>
  <si>
    <t>Fuel Heat Release Rate Worksheet</t>
  </si>
  <si>
    <t>HRR (cal/sec)</t>
  </si>
  <si>
    <t>Fraction of fuel in advancing front burning (0.01-1.00)</t>
  </si>
  <si>
    <t xml:space="preserve">This parameter is based off the ratio of the dead fuel load to total fuel load within the Anderson 1982 13 fuel models. Although this is not a precise measurement, it offers a reasonable estimation of fuel burning and consumption without assuming seasonality, current moisture content, or other parameters that are difficult to estimate in a prehistoric context and add unnecessary computations to a model meant to estimate broad trends rather than specific burning scenarios </t>
  </si>
  <si>
    <t>Calculation (1 =Upper equation, 2 = Lower equation)</t>
  </si>
  <si>
    <t>Non-Scientific Notation</t>
  </si>
  <si>
    <t>Height of Plume with 3 m/sec</t>
  </si>
  <si>
    <t>1-hour fuels</t>
  </si>
  <si>
    <t>10-hour fuels</t>
  </si>
  <si>
    <t>Parameter justifications</t>
  </si>
  <si>
    <t>This all comes from anderson's fuel models</t>
  </si>
  <si>
    <t>Height of Plume with no wind</t>
  </si>
  <si>
    <t>Pinus, Quercus, Ulex parviflorus, Cistus albidus, Rosmarinus officinalis</t>
  </si>
  <si>
    <t>0.01 assumes that 1/3 of the front 1 meter across an entire side of a cell is involved in the advancing front 30m/ 900 sqm in a 30m x 30m cell; this is a measurement of fuel evenness; all values kept the same fro comparison</t>
  </si>
  <si>
    <t>This assumes that the entire side of the cell is burning</t>
  </si>
  <si>
    <t>Calculated using formula in " Southern Forestry Smoke Management Guidebook" page 33</t>
  </si>
  <si>
    <t>Height of plume augmented by wind as in clark 1988 eq. 5</t>
  </si>
  <si>
    <t>Weight of Available Fuel (grams/cell) cell = 30m x 30m</t>
  </si>
  <si>
    <t>Anderson 1982; De Luis et al. 2004a, De Luis et al. 2004b</t>
  </si>
  <si>
    <t>Anderson 1982; De Luis et al. 2004a; Heim 1974; Elvira and Hernando 1989</t>
  </si>
  <si>
    <t>Anderson 1982</t>
  </si>
  <si>
    <t>Notes</t>
  </si>
  <si>
    <t>Taxa represented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</si>
</sst>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/>
    <xf numFmtId="11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C6" sqref="C6"/>
    </sheetView>
  </sheetViews>
  <sheetFormatPr baseColWidth="10" defaultRowHeight="15" x14ac:dyDescent="0"/>
  <cols>
    <col min="1" max="1" width="45" style="8" customWidth="1"/>
    <col min="2" max="2" width="25.5" customWidth="1"/>
    <col min="3" max="3" width="22.1640625" style="8" customWidth="1"/>
    <col min="4" max="4" width="34.33203125" style="8" customWidth="1"/>
    <col min="5" max="5" width="39.33203125" style="8" customWidth="1"/>
    <col min="6" max="7" width="25.5" style="8" customWidth="1"/>
    <col min="8" max="9" width="25.5" customWidth="1"/>
    <col min="10" max="10" width="25.5" style="4" customWidth="1"/>
    <col min="11" max="11" width="25.5" customWidth="1"/>
  </cols>
  <sheetData>
    <row r="1" spans="1:13">
      <c r="A1" s="1" t="s">
        <v>14</v>
      </c>
      <c r="B1" s="8"/>
      <c r="H1" s="8"/>
      <c r="I1" s="8"/>
      <c r="J1" s="8"/>
      <c r="K1" s="8"/>
      <c r="L1" s="8"/>
      <c r="M1" s="8"/>
    </row>
    <row r="2" spans="1:13">
      <c r="A2" s="8" t="s">
        <v>21</v>
      </c>
      <c r="B2" s="8"/>
      <c r="H2" s="8"/>
      <c r="I2" s="8"/>
      <c r="J2" s="8"/>
      <c r="K2" s="8"/>
      <c r="L2" s="8"/>
      <c r="M2" s="8"/>
    </row>
    <row r="3" spans="1:13">
      <c r="A3" s="1" t="s">
        <v>1</v>
      </c>
      <c r="B3" s="1" t="s">
        <v>11</v>
      </c>
      <c r="C3" s="1" t="s">
        <v>36</v>
      </c>
      <c r="D3" s="1" t="s">
        <v>4</v>
      </c>
      <c r="E3" s="1" t="s">
        <v>31</v>
      </c>
      <c r="F3" s="1" t="s">
        <v>16</v>
      </c>
      <c r="G3" s="1" t="s">
        <v>5</v>
      </c>
      <c r="H3" s="1" t="s">
        <v>6</v>
      </c>
      <c r="I3" s="1" t="s">
        <v>15</v>
      </c>
      <c r="J3" s="1" t="s">
        <v>19</v>
      </c>
      <c r="K3" s="1" t="s">
        <v>25</v>
      </c>
      <c r="L3" s="1" t="s">
        <v>18</v>
      </c>
      <c r="M3" s="1" t="s">
        <v>0</v>
      </c>
    </row>
    <row r="4" spans="1:13">
      <c r="A4" s="9" t="s">
        <v>8</v>
      </c>
      <c r="B4" s="8">
        <v>1</v>
      </c>
      <c r="C4" s="8" t="s">
        <v>10</v>
      </c>
      <c r="D4" s="8">
        <v>0.74</v>
      </c>
      <c r="E4" s="14">
        <f>((D4*907184.74)/(4046.86))*900</f>
        <v>149297.24201973874</v>
      </c>
      <c r="F4" s="8">
        <v>0.01</v>
      </c>
      <c r="G4" s="8">
        <v>85.8</v>
      </c>
      <c r="H4" s="2">
        <v>90</v>
      </c>
      <c r="I4" s="5">
        <f>((0.0012*D4*F4*G4*H4)*1000)*1000</f>
        <v>68571.360000000001</v>
      </c>
      <c r="J4" s="7">
        <f>I4</f>
        <v>68571.360000000001</v>
      </c>
      <c r="K4" s="7">
        <f>((J4*0.01)^(0.75))</f>
        <v>134.00070161635165</v>
      </c>
      <c r="L4" s="6">
        <f>IF(I4 &lt; 1400000, 1, 2)</f>
        <v>1</v>
      </c>
      <c r="M4" s="8" t="s">
        <v>32</v>
      </c>
    </row>
    <row r="5" spans="1:13" s="2" customFormat="1" ht="45">
      <c r="A5" s="2" t="s">
        <v>7</v>
      </c>
      <c r="B5" s="2">
        <v>4</v>
      </c>
      <c r="C5" s="3" t="s">
        <v>3</v>
      </c>
      <c r="D5" s="2">
        <v>5</v>
      </c>
      <c r="E5" s="14">
        <f>((D5*907184.74)/(4046.86))*900</f>
        <v>1008765.1487820186</v>
      </c>
      <c r="F5" s="8">
        <v>0.01</v>
      </c>
      <c r="G5" s="2">
        <v>82.5</v>
      </c>
      <c r="H5" s="2">
        <v>90</v>
      </c>
      <c r="I5" s="5">
        <f>((0.0012*D5*F5*G5*H5)*1000)*1000</f>
        <v>445499.99999999994</v>
      </c>
      <c r="J5" s="7">
        <f t="shared" ref="J5:J6" si="0">I5</f>
        <v>445499.99999999994</v>
      </c>
      <c r="K5" s="7">
        <f>((J5*0.085)^(0.6))</f>
        <v>558.41873496515996</v>
      </c>
      <c r="L5" s="6">
        <f>IF(I5 &lt; 1400000, 1, 2)</f>
        <v>1</v>
      </c>
      <c r="M5" s="2" t="s">
        <v>33</v>
      </c>
    </row>
    <row r="6" spans="1:13">
      <c r="A6" s="8" t="s">
        <v>9</v>
      </c>
      <c r="B6" s="8">
        <v>6</v>
      </c>
      <c r="C6" s="8" t="s">
        <v>26</v>
      </c>
      <c r="D6" s="8">
        <v>1.5</v>
      </c>
      <c r="E6" s="14">
        <f>((D6*907184.74)/(4046.86))*900</f>
        <v>302629.54463460553</v>
      </c>
      <c r="F6" s="8">
        <v>0.01</v>
      </c>
      <c r="G6" s="8">
        <v>32</v>
      </c>
      <c r="H6" s="2">
        <v>90</v>
      </c>
      <c r="I6" s="5">
        <f>((0.0012*D6*F6*G6*H6)*1000)*1000</f>
        <v>51840</v>
      </c>
      <c r="J6" s="7">
        <f t="shared" si="0"/>
        <v>51840</v>
      </c>
      <c r="K6" s="7">
        <f>((J6*0.01)^(0.75))</f>
        <v>108.64224832460557</v>
      </c>
      <c r="L6" s="6">
        <f>IF(I6 &lt; 1400000, 1, 2)</f>
        <v>1</v>
      </c>
      <c r="M6" s="8" t="s">
        <v>34</v>
      </c>
    </row>
    <row r="7" spans="1:13" s="8" customFormat="1">
      <c r="H7" s="2"/>
      <c r="I7" s="5"/>
      <c r="J7" s="7"/>
      <c r="K7" s="7"/>
      <c r="L7" s="6"/>
    </row>
    <row r="8" spans="1:13">
      <c r="A8" s="8" t="s">
        <v>22</v>
      </c>
      <c r="B8" s="8"/>
      <c r="H8" s="8"/>
      <c r="I8" s="8"/>
      <c r="J8" s="8"/>
      <c r="K8" s="8"/>
      <c r="L8" s="8"/>
      <c r="M8" s="8"/>
    </row>
    <row r="9" spans="1:13" s="8" customFormat="1">
      <c r="A9" s="1" t="s">
        <v>1</v>
      </c>
      <c r="B9" s="1" t="s">
        <v>11</v>
      </c>
      <c r="C9" s="1" t="s">
        <v>2</v>
      </c>
      <c r="D9" s="1" t="s">
        <v>4</v>
      </c>
      <c r="E9" s="1" t="s">
        <v>31</v>
      </c>
      <c r="F9" s="1" t="s">
        <v>16</v>
      </c>
      <c r="G9" s="1" t="s">
        <v>5</v>
      </c>
      <c r="H9" s="1" t="s">
        <v>6</v>
      </c>
      <c r="I9" s="1" t="s">
        <v>15</v>
      </c>
      <c r="J9" s="1" t="s">
        <v>19</v>
      </c>
      <c r="K9" s="1" t="s">
        <v>20</v>
      </c>
      <c r="L9" s="1" t="s">
        <v>18</v>
      </c>
      <c r="M9" s="1" t="s">
        <v>0</v>
      </c>
    </row>
    <row r="10" spans="1:13" s="8" customFormat="1">
      <c r="A10" s="9" t="s">
        <v>8</v>
      </c>
      <c r="B10" s="8">
        <v>1</v>
      </c>
      <c r="C10" s="8" t="s">
        <v>10</v>
      </c>
      <c r="D10" s="8">
        <v>0.74</v>
      </c>
      <c r="E10" s="14">
        <f>((D10*907184.74)/(4046.86))*900</f>
        <v>149297.24201973874</v>
      </c>
      <c r="F10" s="8">
        <v>0.01</v>
      </c>
      <c r="G10" s="8">
        <v>85.8</v>
      </c>
      <c r="H10" s="2">
        <v>90</v>
      </c>
      <c r="I10" s="5">
        <f>((0.0012*D10*F10*G10*H10)*1000)*1000</f>
        <v>68571.360000000001</v>
      </c>
      <c r="J10" s="7">
        <f>I10</f>
        <v>68571.360000000001</v>
      </c>
      <c r="K10" s="7">
        <f>((J10*0.01)^(0.75))</f>
        <v>134.00070161635165</v>
      </c>
      <c r="L10" s="6">
        <f>IF(I10 &lt; 1400000, 1, 2)</f>
        <v>1</v>
      </c>
      <c r="M10" s="8" t="s">
        <v>32</v>
      </c>
    </row>
    <row r="11" spans="1:13" s="2" customFormat="1" ht="45">
      <c r="A11" s="2" t="s">
        <v>7</v>
      </c>
      <c r="B11" s="2">
        <v>4</v>
      </c>
      <c r="C11" s="3" t="s">
        <v>3</v>
      </c>
      <c r="D11" s="2">
        <v>9</v>
      </c>
      <c r="E11" s="14">
        <f>((D11*907184.74)/(4046.86))*900</f>
        <v>1815777.2678076336</v>
      </c>
      <c r="F11" s="8">
        <v>0.01</v>
      </c>
      <c r="G11" s="2">
        <v>82.5</v>
      </c>
      <c r="H11" s="2">
        <v>90</v>
      </c>
      <c r="I11" s="5">
        <f>((0.0012*D11*F11*G11*H11)*1000)*1000</f>
        <v>801900</v>
      </c>
      <c r="J11" s="7">
        <f t="shared" ref="J11:J12" si="1">I11</f>
        <v>801900</v>
      </c>
      <c r="K11" s="7">
        <f>((J11*0.085)^(0.6))</f>
        <v>794.55411921478219</v>
      </c>
      <c r="L11" s="6">
        <f>IF(I11 &lt; 1400000, 1, 2)</f>
        <v>1</v>
      </c>
      <c r="M11" s="2" t="s">
        <v>33</v>
      </c>
    </row>
    <row r="12" spans="1:13" s="8" customFormat="1">
      <c r="A12" s="8" t="s">
        <v>9</v>
      </c>
      <c r="B12" s="8">
        <v>6</v>
      </c>
      <c r="C12" s="8" t="s">
        <v>26</v>
      </c>
      <c r="D12" s="8">
        <v>4</v>
      </c>
      <c r="E12" s="14">
        <f>((D12*907184.74)/(4046.86))*900</f>
        <v>807012.11902561481</v>
      </c>
      <c r="F12" s="8">
        <v>0.01</v>
      </c>
      <c r="G12" s="8">
        <v>32</v>
      </c>
      <c r="H12" s="2">
        <v>90</v>
      </c>
      <c r="I12" s="5">
        <f>((0.0012*D12*F12*G12*H12)*1000)*1000</f>
        <v>138239.99999999997</v>
      </c>
      <c r="J12" s="7">
        <f t="shared" si="1"/>
        <v>138239.99999999997</v>
      </c>
      <c r="K12" s="7">
        <f>((J12*0.01)^(0.75))</f>
        <v>226.71241012977765</v>
      </c>
      <c r="L12" s="6">
        <f>IF(I12 &lt; 1400000, 1, 2)</f>
        <v>1</v>
      </c>
      <c r="M12" s="8" t="s">
        <v>34</v>
      </c>
    </row>
    <row r="14" spans="1:13" s="8" customFormat="1"/>
    <row r="15" spans="1:13">
      <c r="A15" s="1" t="s">
        <v>35</v>
      </c>
    </row>
    <row r="16" spans="1:13" ht="58" customHeight="1">
      <c r="A16" s="12" t="s">
        <v>13</v>
      </c>
      <c r="B16" s="12"/>
      <c r="C16" s="12"/>
    </row>
    <row r="18" spans="1:7" ht="86" customHeight="1">
      <c r="A18" s="12" t="s">
        <v>12</v>
      </c>
      <c r="B18" s="12"/>
      <c r="C18" s="12"/>
      <c r="D18" s="9"/>
      <c r="E18" s="9"/>
      <c r="F18" s="9"/>
      <c r="G18" s="9"/>
    </row>
    <row r="20" spans="1:7">
      <c r="A20" s="1" t="s">
        <v>16</v>
      </c>
    </row>
    <row r="21" spans="1:7" s="8" customFormat="1" ht="92" customHeight="1">
      <c r="A21" s="12" t="s">
        <v>17</v>
      </c>
      <c r="B21" s="12"/>
      <c r="C21" s="12"/>
      <c r="D21" s="10"/>
      <c r="E21" s="10"/>
      <c r="F21" s="10"/>
      <c r="G21" s="10"/>
    </row>
    <row r="23" spans="1:7">
      <c r="A23" s="8" t="s">
        <v>23</v>
      </c>
    </row>
    <row r="24" spans="1:7">
      <c r="A24" s="11" t="s">
        <v>16</v>
      </c>
      <c r="B24" s="12" t="s">
        <v>27</v>
      </c>
      <c r="C24" s="12"/>
      <c r="D24" s="12"/>
    </row>
    <row r="25" spans="1:7">
      <c r="A25" s="1" t="s">
        <v>4</v>
      </c>
      <c r="B25" s="13" t="s">
        <v>24</v>
      </c>
      <c r="C25" s="13"/>
      <c r="D25" s="13"/>
    </row>
    <row r="26" spans="1:7">
      <c r="A26" s="1" t="s">
        <v>5</v>
      </c>
      <c r="B26" s="13" t="s">
        <v>24</v>
      </c>
      <c r="C26" s="13"/>
      <c r="D26" s="13"/>
    </row>
    <row r="27" spans="1:7">
      <c r="A27" s="1" t="s">
        <v>6</v>
      </c>
      <c r="B27" t="s">
        <v>28</v>
      </c>
    </row>
    <row r="28" spans="1:7">
      <c r="A28" s="1" t="s">
        <v>15</v>
      </c>
      <c r="B28" t="s">
        <v>29</v>
      </c>
    </row>
    <row r="29" spans="1:7">
      <c r="A29" s="1" t="s">
        <v>25</v>
      </c>
      <c r="B29" t="s">
        <v>30</v>
      </c>
    </row>
  </sheetData>
  <mergeCells count="6">
    <mergeCell ref="A18:C18"/>
    <mergeCell ref="A16:C16"/>
    <mergeCell ref="B24:D24"/>
    <mergeCell ref="B25:D25"/>
    <mergeCell ref="B26:D26"/>
    <mergeCell ref="A21:C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Snitker</dc:creator>
  <cp:lastModifiedBy>Grant Snitker</cp:lastModifiedBy>
  <dcterms:created xsi:type="dcterms:W3CDTF">2017-08-30T22:08:05Z</dcterms:created>
  <dcterms:modified xsi:type="dcterms:W3CDTF">2017-11-29T12:14:56Z</dcterms:modified>
</cp:coreProperties>
</file>