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esktop\Data Analysis for ATLAS\atlasinternship\"/>
    </mc:Choice>
  </mc:AlternateContent>
  <xr:revisionPtr revIDLastSave="0" documentId="13_ncr:1_{4A0CE1AF-0B08-4A61-B4A8-7BC1C879A176}" xr6:coauthVersionLast="44" xr6:coauthVersionMax="44" xr10:uidLastSave="{00000000-0000-0000-0000-000000000000}"/>
  <bookViews>
    <workbookView xWindow="-108" yWindow="-108" windowWidth="23256" windowHeight="13176" tabRatio="500" xr2:uid="{00000000-000D-0000-FFFF-FFFF00000000}"/>
  </bookViews>
  <sheets>
    <sheet name="Email Data" sheetId="1" r:id="rId1"/>
    <sheet name="Social Media Data" sheetId="2" r:id="rId2"/>
    <sheet name="Email Pivot" sheetId="3" r:id="rId3"/>
    <sheet name="Social Media Pivot" sheetId="4" r:id="rId4"/>
    <sheet name="Categories" sheetId="5" r:id="rId5"/>
  </sheets>
  <definedNames>
    <definedName name="categories_email">Categories!$A$2:$A$12</definedName>
    <definedName name="categories_social_media">Categories!$A$15:$A$18</definedName>
    <definedName name="Category_1">Categories!$A$1:$A$12</definedName>
  </definedNames>
  <calcPr calcId="191028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323" i="1" l="1"/>
  <c r="S323" i="1"/>
  <c r="T322" i="1"/>
  <c r="S322" i="1"/>
  <c r="T321" i="1"/>
  <c r="S321" i="1"/>
  <c r="T320" i="1"/>
  <c r="S320" i="1"/>
  <c r="S319" i="1"/>
  <c r="Q319" i="1"/>
  <c r="T319" i="1"/>
  <c r="T312" i="1" l="1" a="1"/>
  <c r="T312" i="1"/>
  <c r="S312" i="1" a="1"/>
  <c r="S312" i="1"/>
  <c r="T307" i="1" l="1" a="1"/>
  <c r="T307" i="1"/>
  <c r="S307" i="1" a="1"/>
  <c r="S307" i="1"/>
  <c r="T301" i="1" l="1" a="1"/>
  <c r="T301" i="1"/>
  <c r="S301" i="1" a="1"/>
  <c r="S301" i="1"/>
  <c r="T287" i="1" l="1" a="1"/>
  <c r="T287" i="1"/>
  <c r="S287" i="1" a="1"/>
  <c r="S287" i="1"/>
  <c r="H5" i="2" l="1"/>
  <c r="G5" i="2"/>
  <c r="H4" i="2"/>
  <c r="G4" i="2"/>
  <c r="H3" i="2"/>
  <c r="G3" i="2"/>
  <c r="H2" i="2"/>
  <c r="G2" i="2"/>
  <c r="T286" i="1"/>
  <c r="S286" i="1"/>
  <c r="R286" i="1"/>
  <c r="Q286" i="1"/>
  <c r="O286" i="1"/>
  <c r="J286" i="1"/>
  <c r="T285" i="1"/>
  <c r="S285" i="1"/>
  <c r="R285" i="1"/>
  <c r="Q285" i="1"/>
  <c r="O285" i="1"/>
  <c r="J285" i="1"/>
  <c r="T284" i="1"/>
  <c r="S284" i="1"/>
  <c r="R284" i="1"/>
  <c r="Q284" i="1"/>
  <c r="O284" i="1"/>
  <c r="J284" i="1"/>
  <c r="T283" i="1"/>
  <c r="S283" i="1"/>
  <c r="R283" i="1"/>
  <c r="Q283" i="1"/>
  <c r="O283" i="1"/>
  <c r="J283" i="1"/>
  <c r="T282" i="1"/>
  <c r="S282" i="1"/>
  <c r="R282" i="1"/>
  <c r="Q282" i="1"/>
  <c r="O282" i="1"/>
  <c r="J282" i="1"/>
  <c r="T281" i="1"/>
  <c r="S281" i="1"/>
  <c r="R281" i="1"/>
  <c r="Q281" i="1"/>
  <c r="O281" i="1"/>
  <c r="J281" i="1"/>
  <c r="T280" i="1"/>
  <c r="S280" i="1"/>
  <c r="R280" i="1"/>
  <c r="Q280" i="1"/>
  <c r="O280" i="1"/>
  <c r="J280" i="1"/>
  <c r="T279" i="1"/>
  <c r="S279" i="1"/>
  <c r="R279" i="1"/>
  <c r="Q279" i="1"/>
  <c r="O279" i="1"/>
  <c r="J279" i="1"/>
  <c r="T278" i="1"/>
  <c r="S278" i="1"/>
  <c r="R278" i="1"/>
  <c r="Q278" i="1"/>
  <c r="O278" i="1"/>
  <c r="J278" i="1"/>
  <c r="T277" i="1"/>
  <c r="S277" i="1"/>
  <c r="R277" i="1"/>
  <c r="Q277" i="1"/>
  <c r="O277" i="1"/>
  <c r="J277" i="1"/>
  <c r="T276" i="1"/>
  <c r="S276" i="1"/>
  <c r="R276" i="1"/>
  <c r="Q276" i="1"/>
  <c r="O276" i="1"/>
  <c r="J276" i="1"/>
  <c r="T275" i="1"/>
  <c r="S275" i="1"/>
  <c r="R275" i="1"/>
  <c r="Q275" i="1"/>
  <c r="O275" i="1"/>
  <c r="J275" i="1"/>
  <c r="T274" i="1"/>
  <c r="S274" i="1"/>
  <c r="R274" i="1"/>
  <c r="Q274" i="1"/>
  <c r="O274" i="1"/>
  <c r="J274" i="1"/>
  <c r="T273" i="1"/>
  <c r="S273" i="1"/>
  <c r="R273" i="1"/>
  <c r="Q273" i="1"/>
  <c r="O273" i="1"/>
  <c r="J273" i="1"/>
  <c r="T272" i="1"/>
  <c r="S272" i="1"/>
  <c r="R272" i="1"/>
  <c r="Q272" i="1"/>
  <c r="O272" i="1"/>
  <c r="J272" i="1"/>
  <c r="T271" i="1"/>
  <c r="S271" i="1"/>
  <c r="R271" i="1"/>
  <c r="Q271" i="1"/>
  <c r="O271" i="1"/>
  <c r="J271" i="1"/>
  <c r="T270" i="1"/>
  <c r="S270" i="1"/>
  <c r="R270" i="1"/>
  <c r="Q270" i="1"/>
  <c r="O270" i="1"/>
  <c r="J270" i="1"/>
  <c r="T269" i="1"/>
  <c r="S269" i="1"/>
  <c r="R269" i="1"/>
  <c r="Q269" i="1"/>
  <c r="O269" i="1"/>
  <c r="J269" i="1"/>
  <c r="T268" i="1"/>
  <c r="S268" i="1"/>
  <c r="R268" i="1"/>
  <c r="Q268" i="1"/>
  <c r="O268" i="1"/>
  <c r="J268" i="1"/>
  <c r="T267" i="1"/>
  <c r="S267" i="1"/>
  <c r="R267" i="1"/>
  <c r="Q267" i="1"/>
  <c r="O267" i="1"/>
  <c r="J267" i="1"/>
  <c r="T266" i="1"/>
  <c r="S266" i="1"/>
  <c r="R266" i="1"/>
  <c r="Q266" i="1"/>
  <c r="O266" i="1"/>
  <c r="J266" i="1"/>
  <c r="T265" i="1"/>
  <c r="S265" i="1"/>
  <c r="R265" i="1"/>
  <c r="Q265" i="1"/>
  <c r="O265" i="1"/>
  <c r="J265" i="1"/>
  <c r="T264" i="1"/>
  <c r="S264" i="1"/>
  <c r="R264" i="1"/>
  <c r="Q264" i="1"/>
  <c r="O264" i="1"/>
  <c r="J264" i="1"/>
  <c r="T263" i="1"/>
  <c r="S263" i="1"/>
  <c r="R263" i="1"/>
  <c r="Q263" i="1"/>
  <c r="O263" i="1"/>
  <c r="J263" i="1"/>
  <c r="T262" i="1"/>
  <c r="S262" i="1"/>
  <c r="R262" i="1"/>
  <c r="Q262" i="1"/>
  <c r="O262" i="1"/>
  <c r="J262" i="1"/>
  <c r="T261" i="1"/>
  <c r="S261" i="1"/>
  <c r="R261" i="1"/>
  <c r="Q261" i="1"/>
  <c r="O261" i="1"/>
  <c r="J261" i="1"/>
  <c r="T260" i="1"/>
  <c r="S260" i="1"/>
  <c r="R260" i="1"/>
  <c r="Q260" i="1"/>
  <c r="O260" i="1"/>
  <c r="J260" i="1"/>
  <c r="T259" i="1"/>
  <c r="S259" i="1"/>
  <c r="R259" i="1"/>
  <c r="Q259" i="1"/>
  <c r="O259" i="1"/>
  <c r="J259" i="1"/>
  <c r="T258" i="1"/>
  <c r="S258" i="1"/>
  <c r="R258" i="1"/>
  <c r="Q258" i="1"/>
  <c r="O258" i="1"/>
  <c r="J258" i="1"/>
  <c r="T257" i="1"/>
  <c r="S257" i="1"/>
  <c r="R257" i="1"/>
  <c r="Q257" i="1"/>
  <c r="O257" i="1"/>
  <c r="J257" i="1"/>
  <c r="T256" i="1"/>
  <c r="S256" i="1"/>
  <c r="R256" i="1"/>
  <c r="Q256" i="1"/>
  <c r="O256" i="1"/>
  <c r="J256" i="1"/>
  <c r="T255" i="1"/>
  <c r="S255" i="1"/>
  <c r="R255" i="1"/>
  <c r="Q255" i="1"/>
  <c r="O255" i="1"/>
  <c r="J255" i="1"/>
  <c r="T254" i="1"/>
  <c r="S254" i="1"/>
  <c r="R254" i="1"/>
  <c r="Q254" i="1"/>
  <c r="O254" i="1"/>
  <c r="J254" i="1"/>
  <c r="T253" i="1"/>
  <c r="S253" i="1"/>
  <c r="R253" i="1"/>
  <c r="Q253" i="1"/>
  <c r="O253" i="1"/>
  <c r="J253" i="1"/>
  <c r="T252" i="1"/>
  <c r="S252" i="1"/>
  <c r="R252" i="1"/>
  <c r="Q252" i="1"/>
  <c r="O252" i="1"/>
  <c r="J252" i="1"/>
  <c r="T251" i="1"/>
  <c r="S251" i="1"/>
  <c r="R251" i="1"/>
  <c r="Q251" i="1"/>
  <c r="O251" i="1"/>
  <c r="J251" i="1"/>
  <c r="T250" i="1"/>
  <c r="S250" i="1"/>
  <c r="R250" i="1"/>
  <c r="Q250" i="1"/>
  <c r="O250" i="1"/>
  <c r="J250" i="1"/>
  <c r="T249" i="1"/>
  <c r="S249" i="1"/>
  <c r="R249" i="1"/>
  <c r="Q249" i="1"/>
  <c r="O249" i="1"/>
  <c r="J249" i="1"/>
  <c r="T248" i="1"/>
  <c r="S248" i="1"/>
  <c r="R248" i="1"/>
  <c r="Q248" i="1"/>
  <c r="O248" i="1"/>
  <c r="J248" i="1"/>
  <c r="T247" i="1"/>
  <c r="S247" i="1"/>
  <c r="R247" i="1"/>
  <c r="Q247" i="1"/>
  <c r="O247" i="1"/>
  <c r="J247" i="1"/>
  <c r="T246" i="1"/>
  <c r="S246" i="1"/>
  <c r="R246" i="1"/>
  <c r="Q246" i="1"/>
  <c r="O246" i="1"/>
  <c r="J246" i="1"/>
  <c r="T245" i="1"/>
  <c r="S245" i="1"/>
  <c r="R245" i="1"/>
  <c r="Q245" i="1"/>
  <c r="O245" i="1"/>
  <c r="J245" i="1"/>
  <c r="T244" i="1"/>
  <c r="S244" i="1"/>
  <c r="R244" i="1"/>
  <c r="Q244" i="1"/>
  <c r="O244" i="1"/>
  <c r="J244" i="1"/>
  <c r="T243" i="1"/>
  <c r="S243" i="1"/>
  <c r="R243" i="1"/>
  <c r="Q243" i="1"/>
  <c r="O243" i="1"/>
  <c r="J243" i="1"/>
  <c r="T242" i="1"/>
  <c r="S242" i="1"/>
  <c r="R242" i="1"/>
  <c r="Q242" i="1"/>
  <c r="O242" i="1"/>
  <c r="J242" i="1"/>
  <c r="T241" i="1"/>
  <c r="S241" i="1"/>
  <c r="R241" i="1"/>
  <c r="Q241" i="1"/>
  <c r="O241" i="1"/>
  <c r="J241" i="1"/>
  <c r="T240" i="1"/>
  <c r="S240" i="1"/>
  <c r="R240" i="1"/>
  <c r="Q240" i="1"/>
  <c r="O240" i="1"/>
  <c r="J240" i="1"/>
  <c r="T239" i="1"/>
  <c r="S239" i="1"/>
  <c r="R239" i="1"/>
  <c r="Q239" i="1"/>
  <c r="O239" i="1"/>
  <c r="J239" i="1"/>
  <c r="T238" i="1"/>
  <c r="S238" i="1"/>
  <c r="R238" i="1"/>
  <c r="Q238" i="1"/>
  <c r="O238" i="1"/>
  <c r="J238" i="1"/>
  <c r="T237" i="1"/>
  <c r="S237" i="1"/>
  <c r="R237" i="1"/>
  <c r="Q237" i="1"/>
  <c r="O237" i="1"/>
  <c r="J237" i="1"/>
  <c r="T236" i="1"/>
  <c r="S236" i="1"/>
  <c r="R236" i="1"/>
  <c r="Q236" i="1"/>
  <c r="O236" i="1"/>
  <c r="J236" i="1"/>
  <c r="T235" i="1"/>
  <c r="S235" i="1"/>
  <c r="R235" i="1"/>
  <c r="Q235" i="1"/>
  <c r="O235" i="1"/>
  <c r="J235" i="1"/>
  <c r="T234" i="1"/>
  <c r="S234" i="1"/>
  <c r="R234" i="1"/>
  <c r="Q234" i="1"/>
  <c r="O234" i="1"/>
  <c r="J234" i="1"/>
  <c r="T233" i="1"/>
  <c r="S233" i="1"/>
  <c r="R233" i="1"/>
  <c r="Q233" i="1"/>
  <c r="O233" i="1"/>
  <c r="J233" i="1"/>
  <c r="T232" i="1"/>
  <c r="S232" i="1"/>
  <c r="R232" i="1"/>
  <c r="Q232" i="1"/>
  <c r="O232" i="1"/>
  <c r="J232" i="1"/>
  <c r="T231" i="1"/>
  <c r="S231" i="1"/>
  <c r="R231" i="1"/>
  <c r="Q231" i="1"/>
  <c r="O231" i="1"/>
  <c r="J231" i="1"/>
  <c r="T230" i="1"/>
  <c r="S230" i="1"/>
  <c r="R230" i="1"/>
  <c r="Q230" i="1"/>
  <c r="O230" i="1"/>
  <c r="J230" i="1"/>
  <c r="T229" i="1"/>
  <c r="S229" i="1"/>
  <c r="R229" i="1"/>
  <c r="Q229" i="1"/>
  <c r="O229" i="1"/>
  <c r="J229" i="1"/>
  <c r="T228" i="1"/>
  <c r="S228" i="1"/>
  <c r="R228" i="1"/>
  <c r="Q228" i="1"/>
  <c r="O228" i="1"/>
  <c r="J228" i="1"/>
  <c r="T227" i="1"/>
  <c r="S227" i="1"/>
  <c r="R227" i="1"/>
  <c r="Q227" i="1"/>
  <c r="O227" i="1"/>
  <c r="J227" i="1"/>
  <c r="T226" i="1"/>
  <c r="S226" i="1"/>
  <c r="R226" i="1"/>
  <c r="Q226" i="1"/>
  <c r="O226" i="1"/>
  <c r="J226" i="1"/>
  <c r="T225" i="1"/>
  <c r="S225" i="1"/>
  <c r="R225" i="1"/>
  <c r="Q225" i="1"/>
  <c r="O225" i="1"/>
  <c r="J225" i="1"/>
  <c r="T224" i="1"/>
  <c r="S224" i="1"/>
  <c r="R224" i="1"/>
  <c r="Q224" i="1"/>
  <c r="O224" i="1"/>
  <c r="J224" i="1"/>
  <c r="T223" i="1"/>
  <c r="S223" i="1"/>
  <c r="R223" i="1"/>
  <c r="Q223" i="1"/>
  <c r="O223" i="1"/>
  <c r="J223" i="1"/>
  <c r="T222" i="1"/>
  <c r="S222" i="1"/>
  <c r="R222" i="1"/>
  <c r="Q222" i="1"/>
  <c r="O222" i="1"/>
  <c r="J222" i="1"/>
  <c r="T221" i="1"/>
  <c r="S221" i="1"/>
  <c r="R221" i="1"/>
  <c r="Q221" i="1"/>
  <c r="O221" i="1"/>
  <c r="J221" i="1"/>
  <c r="T220" i="1"/>
  <c r="S220" i="1"/>
  <c r="R220" i="1"/>
  <c r="Q220" i="1"/>
  <c r="O220" i="1"/>
  <c r="J220" i="1"/>
  <c r="T219" i="1"/>
  <c r="S219" i="1"/>
  <c r="R219" i="1"/>
  <c r="Q219" i="1"/>
  <c r="O219" i="1"/>
  <c r="J219" i="1"/>
  <c r="T218" i="1"/>
  <c r="S218" i="1"/>
  <c r="R218" i="1"/>
  <c r="Q218" i="1"/>
  <c r="O218" i="1"/>
  <c r="J218" i="1"/>
  <c r="T217" i="1"/>
  <c r="S217" i="1"/>
  <c r="R217" i="1"/>
  <c r="Q217" i="1"/>
  <c r="O217" i="1"/>
  <c r="J217" i="1"/>
  <c r="T216" i="1"/>
  <c r="S216" i="1"/>
  <c r="R216" i="1"/>
  <c r="Q216" i="1"/>
  <c r="O216" i="1"/>
  <c r="J216" i="1"/>
  <c r="T215" i="1"/>
  <c r="S215" i="1"/>
  <c r="R215" i="1"/>
  <c r="Q215" i="1"/>
  <c r="O215" i="1"/>
  <c r="J215" i="1"/>
  <c r="T214" i="1"/>
  <c r="S214" i="1"/>
  <c r="R214" i="1"/>
  <c r="Q214" i="1"/>
  <c r="O214" i="1"/>
  <c r="J214" i="1"/>
  <c r="T213" i="1"/>
  <c r="S213" i="1"/>
  <c r="R213" i="1"/>
  <c r="Q213" i="1"/>
  <c r="O213" i="1"/>
  <c r="J213" i="1"/>
  <c r="T212" i="1"/>
  <c r="S212" i="1"/>
  <c r="R212" i="1"/>
  <c r="Q212" i="1"/>
  <c r="O212" i="1"/>
  <c r="J212" i="1"/>
  <c r="T211" i="1"/>
  <c r="S211" i="1"/>
  <c r="R211" i="1"/>
  <c r="Q211" i="1"/>
  <c r="O211" i="1"/>
  <c r="J211" i="1"/>
  <c r="T210" i="1"/>
  <c r="S210" i="1"/>
  <c r="R210" i="1"/>
  <c r="Q210" i="1"/>
  <c r="O210" i="1"/>
  <c r="J210" i="1"/>
  <c r="T209" i="1"/>
  <c r="S209" i="1"/>
  <c r="R209" i="1"/>
  <c r="Q209" i="1"/>
  <c r="O209" i="1"/>
  <c r="J209" i="1"/>
  <c r="T208" i="1"/>
  <c r="S208" i="1"/>
  <c r="R208" i="1"/>
  <c r="Q208" i="1"/>
  <c r="O208" i="1"/>
  <c r="J208" i="1"/>
  <c r="T207" i="1"/>
  <c r="S207" i="1"/>
  <c r="R207" i="1"/>
  <c r="Q207" i="1"/>
  <c r="O207" i="1"/>
  <c r="J207" i="1"/>
  <c r="T206" i="1"/>
  <c r="S206" i="1"/>
  <c r="R206" i="1"/>
  <c r="Q206" i="1"/>
  <c r="O206" i="1"/>
  <c r="J206" i="1"/>
  <c r="T205" i="1"/>
  <c r="S205" i="1"/>
  <c r="R205" i="1"/>
  <c r="Q205" i="1"/>
  <c r="O205" i="1"/>
  <c r="J205" i="1"/>
  <c r="T204" i="1"/>
  <c r="S204" i="1"/>
  <c r="R204" i="1"/>
  <c r="Q204" i="1"/>
  <c r="O204" i="1"/>
  <c r="J204" i="1"/>
  <c r="T203" i="1"/>
  <c r="S203" i="1"/>
  <c r="R203" i="1"/>
  <c r="Q203" i="1"/>
  <c r="O203" i="1"/>
  <c r="J203" i="1"/>
  <c r="T202" i="1"/>
  <c r="S202" i="1"/>
  <c r="R202" i="1"/>
  <c r="Q202" i="1"/>
  <c r="O202" i="1"/>
  <c r="J202" i="1"/>
  <c r="T201" i="1"/>
  <c r="S201" i="1"/>
  <c r="R201" i="1"/>
  <c r="Q201" i="1"/>
  <c r="O201" i="1"/>
  <c r="J201" i="1"/>
  <c r="T200" i="1"/>
  <c r="S200" i="1"/>
  <c r="R200" i="1"/>
  <c r="Q200" i="1"/>
  <c r="O200" i="1"/>
  <c r="J200" i="1"/>
  <c r="T199" i="1"/>
  <c r="S199" i="1"/>
  <c r="R199" i="1"/>
  <c r="Q199" i="1"/>
  <c r="O199" i="1"/>
  <c r="J199" i="1"/>
  <c r="T198" i="1"/>
  <c r="S198" i="1"/>
  <c r="R198" i="1"/>
  <c r="Q198" i="1"/>
  <c r="O198" i="1"/>
  <c r="J198" i="1"/>
  <c r="T197" i="1"/>
  <c r="S197" i="1"/>
  <c r="R197" i="1"/>
  <c r="Q197" i="1"/>
  <c r="O197" i="1"/>
  <c r="J197" i="1"/>
  <c r="T196" i="1"/>
  <c r="S196" i="1"/>
  <c r="R196" i="1"/>
  <c r="Q196" i="1"/>
  <c r="O196" i="1"/>
  <c r="J196" i="1"/>
  <c r="T195" i="1"/>
  <c r="S195" i="1"/>
  <c r="R195" i="1"/>
  <c r="Q195" i="1"/>
  <c r="O195" i="1"/>
  <c r="J195" i="1"/>
  <c r="T194" i="1"/>
  <c r="S194" i="1"/>
  <c r="R194" i="1"/>
  <c r="Q194" i="1"/>
  <c r="O194" i="1"/>
  <c r="J194" i="1"/>
  <c r="T193" i="1"/>
  <c r="S193" i="1"/>
  <c r="R193" i="1"/>
  <c r="Q193" i="1"/>
  <c r="O193" i="1"/>
  <c r="J193" i="1"/>
  <c r="T192" i="1"/>
  <c r="S192" i="1"/>
  <c r="R192" i="1"/>
  <c r="Q192" i="1"/>
  <c r="O192" i="1"/>
  <c r="J192" i="1"/>
  <c r="T191" i="1"/>
  <c r="S191" i="1"/>
  <c r="R191" i="1"/>
  <c r="Q191" i="1"/>
  <c r="O191" i="1"/>
  <c r="J191" i="1"/>
  <c r="T190" i="1"/>
  <c r="S190" i="1"/>
  <c r="R190" i="1"/>
  <c r="Q190" i="1"/>
  <c r="O190" i="1"/>
  <c r="J190" i="1"/>
  <c r="T189" i="1"/>
  <c r="S189" i="1"/>
  <c r="R189" i="1"/>
  <c r="Q189" i="1"/>
  <c r="O189" i="1"/>
  <c r="J189" i="1"/>
  <c r="T188" i="1"/>
  <c r="S188" i="1"/>
  <c r="R188" i="1"/>
  <c r="Q188" i="1"/>
  <c r="O188" i="1"/>
  <c r="J188" i="1"/>
  <c r="T187" i="1"/>
  <c r="S187" i="1"/>
  <c r="R187" i="1"/>
  <c r="Q187" i="1"/>
  <c r="O187" i="1"/>
  <c r="J187" i="1"/>
  <c r="T186" i="1"/>
  <c r="S186" i="1"/>
  <c r="R186" i="1"/>
  <c r="Q186" i="1"/>
  <c r="O186" i="1"/>
  <c r="J186" i="1"/>
  <c r="T185" i="1"/>
  <c r="S185" i="1"/>
  <c r="R185" i="1"/>
  <c r="Q185" i="1"/>
  <c r="O185" i="1"/>
  <c r="J185" i="1"/>
  <c r="T184" i="1"/>
  <c r="S184" i="1"/>
  <c r="R184" i="1"/>
  <c r="Q184" i="1"/>
  <c r="O184" i="1"/>
  <c r="J184" i="1"/>
  <c r="T183" i="1"/>
  <c r="S183" i="1"/>
  <c r="R183" i="1"/>
  <c r="Q183" i="1"/>
  <c r="O183" i="1"/>
  <c r="J183" i="1"/>
  <c r="T182" i="1"/>
  <c r="S182" i="1"/>
  <c r="R182" i="1"/>
  <c r="Q182" i="1"/>
  <c r="O182" i="1"/>
  <c r="J182" i="1"/>
  <c r="T181" i="1"/>
  <c r="S181" i="1"/>
  <c r="R181" i="1"/>
  <c r="Q181" i="1"/>
  <c r="O181" i="1"/>
  <c r="J181" i="1"/>
  <c r="T180" i="1"/>
  <c r="S180" i="1"/>
  <c r="R180" i="1"/>
  <c r="Q180" i="1"/>
  <c r="O180" i="1"/>
  <c r="J180" i="1"/>
  <c r="T179" i="1"/>
  <c r="S179" i="1"/>
  <c r="R179" i="1"/>
  <c r="Q179" i="1"/>
  <c r="O179" i="1"/>
  <c r="J179" i="1"/>
  <c r="T178" i="1"/>
  <c r="S178" i="1"/>
  <c r="R178" i="1"/>
  <c r="Q178" i="1"/>
  <c r="O178" i="1"/>
  <c r="J178" i="1"/>
  <c r="T177" i="1"/>
  <c r="S177" i="1"/>
  <c r="R177" i="1"/>
  <c r="Q177" i="1"/>
  <c r="O177" i="1"/>
  <c r="J177" i="1"/>
  <c r="T176" i="1"/>
  <c r="S176" i="1"/>
  <c r="R176" i="1"/>
  <c r="Q176" i="1"/>
  <c r="O176" i="1"/>
  <c r="J176" i="1"/>
  <c r="T175" i="1"/>
  <c r="S175" i="1"/>
  <c r="R175" i="1"/>
  <c r="Q175" i="1"/>
  <c r="O175" i="1"/>
  <c r="J175" i="1"/>
  <c r="T174" i="1"/>
  <c r="S174" i="1"/>
  <c r="R174" i="1"/>
  <c r="Q174" i="1"/>
  <c r="O174" i="1"/>
  <c r="J174" i="1"/>
  <c r="T173" i="1"/>
  <c r="S173" i="1"/>
  <c r="R173" i="1"/>
  <c r="Q173" i="1"/>
  <c r="O173" i="1"/>
  <c r="J173" i="1"/>
  <c r="T172" i="1"/>
  <c r="S172" i="1"/>
  <c r="R172" i="1"/>
  <c r="Q172" i="1"/>
  <c r="O172" i="1"/>
  <c r="J172" i="1"/>
  <c r="T171" i="1"/>
  <c r="S171" i="1"/>
  <c r="R171" i="1"/>
  <c r="Q171" i="1"/>
  <c r="O171" i="1"/>
  <c r="J171" i="1"/>
  <c r="T170" i="1"/>
  <c r="S170" i="1"/>
  <c r="R170" i="1"/>
  <c r="Q170" i="1"/>
  <c r="O170" i="1"/>
  <c r="J170" i="1"/>
  <c r="T169" i="1"/>
  <c r="S169" i="1"/>
  <c r="R169" i="1"/>
  <c r="Q169" i="1"/>
  <c r="O169" i="1"/>
  <c r="J169" i="1"/>
  <c r="T168" i="1"/>
  <c r="S168" i="1"/>
  <c r="R168" i="1"/>
  <c r="Q168" i="1"/>
  <c r="O168" i="1"/>
  <c r="J168" i="1"/>
  <c r="T167" i="1"/>
  <c r="S167" i="1"/>
  <c r="R167" i="1"/>
  <c r="Q167" i="1"/>
  <c r="O167" i="1"/>
  <c r="J167" i="1"/>
  <c r="T166" i="1"/>
  <c r="S166" i="1"/>
  <c r="R166" i="1"/>
  <c r="Q166" i="1"/>
  <c r="O166" i="1"/>
  <c r="J166" i="1"/>
  <c r="T165" i="1"/>
  <c r="S165" i="1"/>
  <c r="R165" i="1"/>
  <c r="Q165" i="1"/>
  <c r="O165" i="1"/>
  <c r="J165" i="1"/>
  <c r="T164" i="1"/>
  <c r="S164" i="1"/>
  <c r="R164" i="1"/>
  <c r="Q164" i="1"/>
  <c r="O164" i="1"/>
  <c r="J164" i="1"/>
  <c r="T163" i="1"/>
  <c r="S163" i="1"/>
  <c r="R163" i="1"/>
  <c r="Q163" i="1"/>
  <c r="O163" i="1"/>
  <c r="J163" i="1"/>
  <c r="T162" i="1"/>
  <c r="S162" i="1"/>
  <c r="R162" i="1"/>
  <c r="Q162" i="1"/>
  <c r="O162" i="1"/>
  <c r="J162" i="1"/>
  <c r="T161" i="1"/>
  <c r="S161" i="1"/>
  <c r="R161" i="1"/>
  <c r="Q161" i="1"/>
  <c r="O161" i="1"/>
  <c r="J161" i="1"/>
  <c r="T160" i="1"/>
  <c r="S160" i="1"/>
  <c r="R160" i="1"/>
  <c r="Q160" i="1"/>
  <c r="O160" i="1"/>
  <c r="J160" i="1"/>
  <c r="T159" i="1"/>
  <c r="S159" i="1"/>
  <c r="R159" i="1"/>
  <c r="Q159" i="1"/>
  <c r="O159" i="1"/>
  <c r="J159" i="1"/>
  <c r="T158" i="1"/>
  <c r="S158" i="1"/>
  <c r="R158" i="1"/>
  <c r="Q158" i="1"/>
  <c r="O158" i="1"/>
  <c r="J158" i="1"/>
  <c r="T157" i="1"/>
  <c r="S157" i="1"/>
  <c r="R157" i="1"/>
  <c r="Q157" i="1"/>
  <c r="O157" i="1"/>
  <c r="J157" i="1"/>
  <c r="T156" i="1"/>
  <c r="S156" i="1"/>
  <c r="R156" i="1"/>
  <c r="Q156" i="1"/>
  <c r="O156" i="1"/>
  <c r="J156" i="1"/>
  <c r="T155" i="1"/>
  <c r="S155" i="1"/>
  <c r="R155" i="1"/>
  <c r="Q155" i="1"/>
  <c r="O155" i="1"/>
  <c r="J155" i="1"/>
  <c r="T154" i="1"/>
  <c r="S154" i="1"/>
  <c r="R154" i="1"/>
  <c r="Q154" i="1"/>
  <c r="O154" i="1"/>
  <c r="J154" i="1"/>
  <c r="T153" i="1"/>
  <c r="S153" i="1"/>
  <c r="R153" i="1"/>
  <c r="Q153" i="1"/>
  <c r="O153" i="1"/>
  <c r="J153" i="1"/>
  <c r="T152" i="1"/>
  <c r="S152" i="1"/>
  <c r="R152" i="1"/>
  <c r="Q152" i="1"/>
  <c r="O152" i="1"/>
  <c r="J152" i="1"/>
  <c r="T151" i="1"/>
  <c r="S151" i="1"/>
  <c r="R151" i="1"/>
  <c r="Q151" i="1"/>
  <c r="O151" i="1"/>
  <c r="J151" i="1"/>
  <c r="T150" i="1"/>
  <c r="S150" i="1"/>
  <c r="R150" i="1"/>
  <c r="Q150" i="1"/>
  <c r="O150" i="1"/>
  <c r="J150" i="1"/>
  <c r="T149" i="1"/>
  <c r="S149" i="1"/>
  <c r="R149" i="1"/>
  <c r="Q149" i="1"/>
  <c r="O149" i="1"/>
  <c r="J149" i="1"/>
  <c r="T148" i="1"/>
  <c r="S148" i="1"/>
  <c r="R148" i="1"/>
  <c r="Q148" i="1"/>
  <c r="O148" i="1"/>
  <c r="J148" i="1"/>
  <c r="T147" i="1"/>
  <c r="S147" i="1"/>
  <c r="R147" i="1"/>
  <c r="Q147" i="1"/>
  <c r="O147" i="1"/>
  <c r="J147" i="1"/>
  <c r="T146" i="1"/>
  <c r="S146" i="1"/>
  <c r="R146" i="1"/>
  <c r="Q146" i="1"/>
  <c r="O146" i="1"/>
  <c r="J146" i="1"/>
  <c r="T145" i="1"/>
  <c r="S145" i="1"/>
  <c r="R145" i="1"/>
  <c r="Q145" i="1"/>
  <c r="O145" i="1"/>
  <c r="J145" i="1"/>
  <c r="T144" i="1"/>
  <c r="S144" i="1"/>
  <c r="R144" i="1"/>
  <c r="Q144" i="1"/>
  <c r="O144" i="1"/>
  <c r="J144" i="1"/>
  <c r="T143" i="1"/>
  <c r="S143" i="1"/>
  <c r="R143" i="1"/>
  <c r="Q143" i="1"/>
  <c r="O143" i="1"/>
  <c r="J143" i="1"/>
  <c r="T142" i="1"/>
  <c r="S142" i="1"/>
  <c r="R142" i="1"/>
  <c r="Q142" i="1"/>
  <c r="O142" i="1"/>
  <c r="J142" i="1"/>
  <c r="T141" i="1"/>
  <c r="S141" i="1"/>
  <c r="R141" i="1"/>
  <c r="Q141" i="1"/>
  <c r="O141" i="1"/>
  <c r="J141" i="1"/>
  <c r="T140" i="1"/>
  <c r="S140" i="1"/>
  <c r="R140" i="1"/>
  <c r="Q140" i="1"/>
  <c r="O140" i="1"/>
  <c r="J140" i="1"/>
  <c r="T139" i="1"/>
  <c r="S139" i="1"/>
  <c r="R139" i="1"/>
  <c r="Q139" i="1"/>
  <c r="O139" i="1"/>
  <c r="J139" i="1"/>
  <c r="T138" i="1"/>
  <c r="S138" i="1"/>
  <c r="R138" i="1"/>
  <c r="Q138" i="1"/>
  <c r="O138" i="1"/>
  <c r="J138" i="1"/>
  <c r="T137" i="1"/>
  <c r="S137" i="1"/>
  <c r="R137" i="1"/>
  <c r="Q137" i="1"/>
  <c r="O137" i="1"/>
  <c r="J137" i="1"/>
  <c r="T136" i="1"/>
  <c r="S136" i="1"/>
  <c r="R136" i="1"/>
  <c r="Q136" i="1"/>
  <c r="O136" i="1"/>
  <c r="J136" i="1"/>
  <c r="T135" i="1"/>
  <c r="S135" i="1"/>
  <c r="R135" i="1"/>
  <c r="Q135" i="1"/>
  <c r="O135" i="1"/>
  <c r="J135" i="1"/>
  <c r="T134" i="1"/>
  <c r="S134" i="1"/>
  <c r="R134" i="1"/>
  <c r="Q134" i="1"/>
  <c r="O134" i="1"/>
  <c r="J134" i="1"/>
  <c r="T133" i="1"/>
  <c r="S133" i="1"/>
  <c r="R133" i="1"/>
  <c r="Q133" i="1"/>
  <c r="O133" i="1"/>
  <c r="J133" i="1"/>
  <c r="T132" i="1"/>
  <c r="S132" i="1"/>
  <c r="R132" i="1"/>
  <c r="Q132" i="1"/>
  <c r="O132" i="1"/>
  <c r="J132" i="1"/>
  <c r="T131" i="1"/>
  <c r="S131" i="1"/>
  <c r="R131" i="1"/>
  <c r="Q131" i="1"/>
  <c r="O131" i="1"/>
  <c r="J131" i="1"/>
  <c r="T130" i="1"/>
  <c r="S130" i="1"/>
  <c r="R130" i="1"/>
  <c r="Q130" i="1"/>
  <c r="O130" i="1"/>
  <c r="J130" i="1"/>
  <c r="T129" i="1"/>
  <c r="S129" i="1"/>
  <c r="R129" i="1"/>
  <c r="Q129" i="1"/>
  <c r="O129" i="1"/>
  <c r="J129" i="1"/>
  <c r="T128" i="1"/>
  <c r="S128" i="1"/>
  <c r="R128" i="1"/>
  <c r="Q128" i="1"/>
  <c r="O128" i="1"/>
  <c r="J128" i="1"/>
  <c r="T127" i="1"/>
  <c r="S127" i="1"/>
  <c r="R127" i="1"/>
  <c r="Q127" i="1"/>
  <c r="O127" i="1"/>
  <c r="J127" i="1"/>
  <c r="T126" i="1"/>
  <c r="S126" i="1"/>
  <c r="R126" i="1"/>
  <c r="Q126" i="1"/>
  <c r="O126" i="1"/>
  <c r="J126" i="1"/>
  <c r="T125" i="1"/>
  <c r="S125" i="1"/>
  <c r="R125" i="1"/>
  <c r="Q125" i="1"/>
  <c r="J125" i="1"/>
  <c r="T124" i="1"/>
  <c r="S124" i="1"/>
  <c r="R124" i="1"/>
  <c r="Q124" i="1"/>
  <c r="O124" i="1"/>
  <c r="J124" i="1"/>
  <c r="T123" i="1"/>
  <c r="S123" i="1"/>
  <c r="R123" i="1"/>
  <c r="Q123" i="1"/>
  <c r="O123" i="1"/>
  <c r="J123" i="1"/>
  <c r="T122" i="1"/>
  <c r="S122" i="1"/>
  <c r="R122" i="1"/>
  <c r="Q122" i="1"/>
  <c r="O122" i="1"/>
  <c r="J122" i="1"/>
  <c r="T121" i="1"/>
  <c r="S121" i="1"/>
  <c r="R121" i="1"/>
  <c r="Q121" i="1"/>
  <c r="O121" i="1"/>
  <c r="J121" i="1"/>
  <c r="T120" i="1"/>
  <c r="S120" i="1"/>
  <c r="R120" i="1"/>
  <c r="Q120" i="1"/>
  <c r="O120" i="1"/>
  <c r="J120" i="1"/>
  <c r="T119" i="1"/>
  <c r="S119" i="1"/>
  <c r="R119" i="1"/>
  <c r="Q119" i="1"/>
  <c r="O119" i="1"/>
  <c r="J119" i="1"/>
  <c r="T118" i="1"/>
  <c r="S118" i="1"/>
  <c r="R118" i="1"/>
  <c r="Q118" i="1"/>
  <c r="O118" i="1"/>
  <c r="J118" i="1"/>
  <c r="T117" i="1"/>
  <c r="S117" i="1"/>
  <c r="R117" i="1"/>
  <c r="Q117" i="1"/>
  <c r="O117" i="1"/>
  <c r="J117" i="1"/>
  <c r="T116" i="1"/>
  <c r="S116" i="1"/>
  <c r="R116" i="1"/>
  <c r="Q116" i="1"/>
  <c r="O116" i="1"/>
  <c r="J116" i="1"/>
  <c r="T115" i="1"/>
  <c r="S115" i="1"/>
  <c r="R115" i="1"/>
  <c r="Q115" i="1"/>
  <c r="O115" i="1"/>
  <c r="J115" i="1"/>
  <c r="T114" i="1"/>
  <c r="S114" i="1"/>
  <c r="R114" i="1"/>
  <c r="Q114" i="1"/>
  <c r="O114" i="1"/>
  <c r="J114" i="1"/>
  <c r="T113" i="1"/>
  <c r="S113" i="1"/>
  <c r="R113" i="1"/>
  <c r="Q113" i="1"/>
  <c r="O113" i="1"/>
  <c r="J113" i="1"/>
  <c r="T112" i="1"/>
  <c r="S112" i="1"/>
  <c r="R112" i="1"/>
  <c r="Q112" i="1"/>
  <c r="O112" i="1"/>
  <c r="J112" i="1"/>
  <c r="T111" i="1"/>
  <c r="S111" i="1"/>
  <c r="R111" i="1"/>
  <c r="Q111" i="1"/>
  <c r="O111" i="1"/>
  <c r="J111" i="1"/>
  <c r="T110" i="1"/>
  <c r="S110" i="1"/>
  <c r="R110" i="1"/>
  <c r="Q110" i="1"/>
  <c r="O110" i="1"/>
  <c r="J110" i="1"/>
  <c r="T109" i="1"/>
  <c r="S109" i="1"/>
  <c r="R109" i="1"/>
  <c r="Q109" i="1"/>
  <c r="O109" i="1"/>
  <c r="J109" i="1"/>
  <c r="T108" i="1"/>
  <c r="S108" i="1"/>
  <c r="R108" i="1"/>
  <c r="Q108" i="1"/>
  <c r="O108" i="1"/>
  <c r="J108" i="1"/>
  <c r="T107" i="1"/>
  <c r="S107" i="1"/>
  <c r="R107" i="1"/>
  <c r="Q107" i="1"/>
  <c r="O107" i="1"/>
  <c r="J107" i="1"/>
  <c r="T106" i="1"/>
  <c r="S106" i="1"/>
  <c r="R106" i="1"/>
  <c r="Q106" i="1"/>
  <c r="O106" i="1"/>
  <c r="J106" i="1"/>
  <c r="T105" i="1"/>
  <c r="S105" i="1"/>
  <c r="R105" i="1"/>
  <c r="Q105" i="1"/>
  <c r="O105" i="1"/>
  <c r="J105" i="1"/>
  <c r="T104" i="1"/>
  <c r="S104" i="1"/>
  <c r="R104" i="1"/>
  <c r="Q104" i="1"/>
  <c r="O104" i="1"/>
  <c r="J104" i="1"/>
  <c r="T103" i="1"/>
  <c r="S103" i="1"/>
  <c r="R103" i="1"/>
  <c r="Q103" i="1"/>
  <c r="P103" i="1"/>
  <c r="O103" i="1"/>
  <c r="J103" i="1"/>
  <c r="T102" i="1"/>
  <c r="S102" i="1"/>
  <c r="R102" i="1"/>
  <c r="Q102" i="1"/>
  <c r="P102" i="1"/>
  <c r="O102" i="1"/>
  <c r="J102" i="1"/>
  <c r="T101" i="1"/>
  <c r="S101" i="1"/>
  <c r="R101" i="1"/>
  <c r="Q101" i="1"/>
  <c r="P101" i="1"/>
  <c r="O101" i="1"/>
  <c r="J101" i="1"/>
  <c r="T100" i="1"/>
  <c r="S100" i="1"/>
  <c r="R100" i="1"/>
  <c r="Q100" i="1"/>
  <c r="O100" i="1"/>
  <c r="J100" i="1"/>
  <c r="T99" i="1"/>
  <c r="S99" i="1"/>
  <c r="R99" i="1"/>
  <c r="Q99" i="1"/>
  <c r="J99" i="1"/>
  <c r="T98" i="1"/>
  <c r="S98" i="1"/>
  <c r="R98" i="1"/>
  <c r="Q98" i="1"/>
  <c r="O98" i="1"/>
  <c r="J98" i="1"/>
  <c r="T97" i="1"/>
  <c r="S97" i="1"/>
  <c r="R97" i="1"/>
  <c r="Q97" i="1"/>
  <c r="P97" i="1"/>
  <c r="O97" i="1"/>
  <c r="J97" i="1"/>
  <c r="T96" i="1"/>
  <c r="S96" i="1"/>
  <c r="R96" i="1"/>
  <c r="Q96" i="1"/>
  <c r="P96" i="1"/>
  <c r="O96" i="1"/>
  <c r="J96" i="1"/>
  <c r="T95" i="1"/>
  <c r="S95" i="1"/>
  <c r="R95" i="1"/>
  <c r="Q95" i="1"/>
  <c r="P95" i="1"/>
  <c r="O95" i="1"/>
  <c r="J95" i="1"/>
  <c r="T94" i="1"/>
  <c r="S94" i="1"/>
  <c r="R94" i="1"/>
  <c r="Q94" i="1"/>
  <c r="P94" i="1"/>
  <c r="O94" i="1"/>
  <c r="J94" i="1"/>
  <c r="T93" i="1"/>
  <c r="S93" i="1"/>
  <c r="R93" i="1"/>
  <c r="Q93" i="1"/>
  <c r="P93" i="1"/>
  <c r="O93" i="1"/>
  <c r="J93" i="1"/>
  <c r="T92" i="1"/>
  <c r="S92" i="1"/>
  <c r="R92" i="1"/>
  <c r="Q92" i="1"/>
  <c r="P92" i="1"/>
  <c r="O92" i="1"/>
  <c r="J92" i="1"/>
  <c r="T91" i="1"/>
  <c r="S91" i="1"/>
  <c r="R91" i="1"/>
  <c r="Q91" i="1"/>
  <c r="O91" i="1"/>
  <c r="J91" i="1"/>
  <c r="T90" i="1"/>
  <c r="S90" i="1"/>
  <c r="R90" i="1"/>
  <c r="Q90" i="1"/>
  <c r="O90" i="1"/>
  <c r="J90" i="1"/>
  <c r="T89" i="1"/>
  <c r="S89" i="1"/>
  <c r="R89" i="1"/>
  <c r="Q89" i="1"/>
  <c r="O89" i="1"/>
  <c r="J89" i="1"/>
  <c r="T88" i="1"/>
  <c r="S88" i="1"/>
  <c r="R88" i="1"/>
  <c r="Q88" i="1"/>
  <c r="O88" i="1"/>
  <c r="J88" i="1"/>
  <c r="T87" i="1"/>
  <c r="S87" i="1"/>
  <c r="R87" i="1"/>
  <c r="Q87" i="1"/>
  <c r="O87" i="1"/>
  <c r="J87" i="1"/>
  <c r="T86" i="1"/>
  <c r="S86" i="1"/>
  <c r="R86" i="1"/>
  <c r="Q86" i="1"/>
  <c r="O86" i="1"/>
  <c r="J86" i="1"/>
  <c r="T85" i="1"/>
  <c r="S85" i="1"/>
  <c r="R85" i="1"/>
  <c r="Q85" i="1"/>
  <c r="O85" i="1"/>
  <c r="J85" i="1"/>
  <c r="T84" i="1"/>
  <c r="S84" i="1"/>
  <c r="R84" i="1"/>
  <c r="Q84" i="1"/>
  <c r="O84" i="1"/>
  <c r="J84" i="1"/>
  <c r="T83" i="1"/>
  <c r="S83" i="1"/>
  <c r="R83" i="1"/>
  <c r="Q83" i="1"/>
  <c r="O83" i="1"/>
  <c r="J83" i="1"/>
  <c r="T82" i="1"/>
  <c r="S82" i="1"/>
  <c r="R82" i="1"/>
  <c r="Q82" i="1"/>
  <c r="O82" i="1"/>
  <c r="J82" i="1"/>
  <c r="T81" i="1"/>
  <c r="S81" i="1"/>
  <c r="R81" i="1"/>
  <c r="Q81" i="1"/>
  <c r="O81" i="1"/>
  <c r="J81" i="1"/>
  <c r="T80" i="1"/>
  <c r="S80" i="1"/>
  <c r="R80" i="1"/>
  <c r="Q80" i="1"/>
  <c r="O80" i="1"/>
  <c r="J80" i="1"/>
  <c r="T79" i="1"/>
  <c r="S79" i="1"/>
  <c r="R79" i="1"/>
  <c r="Q79" i="1"/>
  <c r="O79" i="1"/>
  <c r="J79" i="1"/>
  <c r="T78" i="1"/>
  <c r="S78" i="1"/>
  <c r="R78" i="1"/>
  <c r="Q78" i="1"/>
  <c r="O78" i="1"/>
  <c r="J78" i="1"/>
  <c r="T77" i="1"/>
  <c r="S77" i="1"/>
  <c r="R77" i="1"/>
  <c r="Q77" i="1"/>
  <c r="O77" i="1"/>
  <c r="J77" i="1"/>
  <c r="T76" i="1"/>
  <c r="S76" i="1"/>
  <c r="R76" i="1"/>
  <c r="Q76" i="1"/>
  <c r="O76" i="1"/>
  <c r="J76" i="1"/>
  <c r="T75" i="1"/>
  <c r="S75" i="1"/>
  <c r="R75" i="1"/>
  <c r="Q75" i="1"/>
  <c r="O75" i="1"/>
  <c r="J75" i="1"/>
  <c r="T74" i="1"/>
  <c r="S74" i="1"/>
  <c r="R74" i="1"/>
  <c r="Q74" i="1"/>
  <c r="O74" i="1"/>
  <c r="J74" i="1"/>
  <c r="T73" i="1"/>
  <c r="S73" i="1"/>
  <c r="R73" i="1"/>
  <c r="Q73" i="1"/>
  <c r="O73" i="1"/>
  <c r="J73" i="1"/>
  <c r="T72" i="1"/>
  <c r="S72" i="1"/>
  <c r="R72" i="1"/>
  <c r="Q72" i="1"/>
  <c r="O72" i="1"/>
  <c r="J72" i="1"/>
  <c r="T71" i="1"/>
  <c r="S71" i="1"/>
  <c r="R71" i="1"/>
  <c r="Q71" i="1"/>
  <c r="O71" i="1"/>
  <c r="J71" i="1"/>
  <c r="T70" i="1"/>
  <c r="S70" i="1"/>
  <c r="R70" i="1"/>
  <c r="Q70" i="1"/>
  <c r="O70" i="1"/>
  <c r="J70" i="1"/>
  <c r="T69" i="1"/>
  <c r="S69" i="1"/>
  <c r="R69" i="1"/>
  <c r="Q69" i="1"/>
  <c r="O69" i="1"/>
  <c r="J69" i="1"/>
  <c r="T68" i="1"/>
  <c r="S68" i="1"/>
  <c r="R68" i="1"/>
  <c r="Q68" i="1"/>
  <c r="O68" i="1"/>
  <c r="J68" i="1"/>
  <c r="T67" i="1"/>
  <c r="S67" i="1"/>
  <c r="R67" i="1"/>
  <c r="Q67" i="1"/>
  <c r="O67" i="1"/>
  <c r="J67" i="1"/>
  <c r="T66" i="1"/>
  <c r="S66" i="1"/>
  <c r="R66" i="1"/>
  <c r="Q66" i="1"/>
  <c r="O66" i="1"/>
  <c r="J66" i="1"/>
  <c r="T65" i="1"/>
  <c r="S65" i="1"/>
  <c r="R65" i="1"/>
  <c r="Q65" i="1"/>
  <c r="O65" i="1"/>
  <c r="J65" i="1"/>
  <c r="T64" i="1"/>
  <c r="S64" i="1"/>
  <c r="R64" i="1"/>
  <c r="Q64" i="1"/>
  <c r="O64" i="1"/>
  <c r="J64" i="1"/>
  <c r="T63" i="1"/>
  <c r="S63" i="1"/>
  <c r="R63" i="1"/>
  <c r="Q63" i="1"/>
  <c r="O63" i="1"/>
  <c r="J63" i="1"/>
  <c r="T62" i="1"/>
  <c r="S62" i="1"/>
  <c r="R62" i="1"/>
  <c r="Q62" i="1"/>
  <c r="O62" i="1"/>
  <c r="J62" i="1"/>
  <c r="T61" i="1"/>
  <c r="S61" i="1"/>
  <c r="R61" i="1"/>
  <c r="Q61" i="1"/>
  <c r="O61" i="1"/>
  <c r="J61" i="1"/>
  <c r="T60" i="1"/>
  <c r="S60" i="1"/>
  <c r="R60" i="1"/>
  <c r="Q60" i="1"/>
  <c r="O60" i="1"/>
  <c r="J60" i="1"/>
  <c r="T59" i="1"/>
  <c r="S59" i="1"/>
  <c r="R59" i="1"/>
  <c r="Q59" i="1"/>
  <c r="O59" i="1"/>
  <c r="J59" i="1"/>
  <c r="T58" i="1"/>
  <c r="S58" i="1"/>
  <c r="R58" i="1"/>
  <c r="Q58" i="1"/>
  <c r="O58" i="1"/>
  <c r="J58" i="1"/>
  <c r="T57" i="1"/>
  <c r="S57" i="1"/>
  <c r="R57" i="1"/>
  <c r="Q57" i="1"/>
  <c r="O57" i="1"/>
  <c r="J57" i="1"/>
  <c r="T56" i="1"/>
  <c r="S56" i="1"/>
  <c r="R56" i="1"/>
  <c r="Q56" i="1"/>
  <c r="O56" i="1"/>
  <c r="J56" i="1"/>
  <c r="T55" i="1"/>
  <c r="S55" i="1"/>
  <c r="R55" i="1"/>
  <c r="Q55" i="1"/>
  <c r="O55" i="1"/>
  <c r="J55" i="1"/>
  <c r="T54" i="1"/>
  <c r="S54" i="1"/>
  <c r="R54" i="1"/>
  <c r="Q54" i="1"/>
  <c r="O54" i="1"/>
  <c r="J54" i="1"/>
  <c r="T53" i="1"/>
  <c r="S53" i="1"/>
  <c r="R53" i="1"/>
  <c r="Q53" i="1"/>
  <c r="O53" i="1"/>
  <c r="J53" i="1"/>
  <c r="T52" i="1"/>
  <c r="S52" i="1"/>
  <c r="R52" i="1"/>
  <c r="Q52" i="1"/>
  <c r="O52" i="1"/>
  <c r="J52" i="1"/>
  <c r="T51" i="1"/>
  <c r="S51" i="1"/>
  <c r="R51" i="1"/>
  <c r="Q51" i="1"/>
  <c r="O51" i="1"/>
  <c r="J51" i="1"/>
  <c r="T50" i="1"/>
  <c r="S50" i="1"/>
  <c r="R50" i="1"/>
  <c r="Q50" i="1"/>
  <c r="O50" i="1"/>
  <c r="J50" i="1"/>
  <c r="T49" i="1"/>
  <c r="S49" i="1"/>
  <c r="R49" i="1"/>
  <c r="Q49" i="1"/>
  <c r="O49" i="1"/>
  <c r="J49" i="1"/>
  <c r="T48" i="1"/>
  <c r="S48" i="1"/>
  <c r="R48" i="1"/>
  <c r="Q48" i="1"/>
  <c r="O48" i="1"/>
  <c r="J48" i="1"/>
  <c r="T47" i="1"/>
  <c r="S47" i="1"/>
  <c r="R47" i="1"/>
  <c r="Q47" i="1"/>
  <c r="O47" i="1"/>
  <c r="J47" i="1"/>
  <c r="T46" i="1"/>
  <c r="S46" i="1"/>
  <c r="R46" i="1"/>
  <c r="Q46" i="1"/>
  <c r="O46" i="1"/>
  <c r="J46" i="1"/>
  <c r="T45" i="1"/>
  <c r="S45" i="1"/>
  <c r="R45" i="1"/>
  <c r="Q45" i="1"/>
  <c r="O45" i="1"/>
  <c r="J45" i="1"/>
  <c r="T44" i="1"/>
  <c r="S44" i="1"/>
  <c r="R44" i="1"/>
  <c r="Q44" i="1"/>
  <c r="O44" i="1"/>
  <c r="J44" i="1"/>
  <c r="T43" i="1"/>
  <c r="S43" i="1"/>
  <c r="R43" i="1"/>
  <c r="Q43" i="1"/>
  <c r="O43" i="1"/>
  <c r="J43" i="1"/>
  <c r="T42" i="1"/>
  <c r="S42" i="1"/>
  <c r="R42" i="1"/>
  <c r="Q42" i="1"/>
  <c r="O42" i="1"/>
  <c r="J42" i="1"/>
  <c r="T41" i="1"/>
  <c r="S41" i="1"/>
  <c r="R41" i="1"/>
  <c r="Q41" i="1"/>
  <c r="O41" i="1"/>
  <c r="J41" i="1"/>
  <c r="T40" i="1"/>
  <c r="S40" i="1"/>
  <c r="R40" i="1"/>
  <c r="Q40" i="1"/>
  <c r="O40" i="1"/>
  <c r="J40" i="1"/>
  <c r="T39" i="1"/>
  <c r="S39" i="1"/>
  <c r="R39" i="1"/>
  <c r="Q39" i="1"/>
  <c r="O39" i="1"/>
  <c r="J39" i="1"/>
  <c r="T38" i="1"/>
  <c r="S38" i="1"/>
  <c r="R38" i="1"/>
  <c r="Q38" i="1"/>
  <c r="O38" i="1"/>
  <c r="J38" i="1"/>
  <c r="T37" i="1"/>
  <c r="S37" i="1"/>
  <c r="R37" i="1"/>
  <c r="Q37" i="1"/>
  <c r="O37" i="1"/>
  <c r="J37" i="1"/>
  <c r="T36" i="1"/>
  <c r="S36" i="1"/>
  <c r="R36" i="1"/>
  <c r="Q36" i="1"/>
  <c r="O36" i="1"/>
  <c r="J36" i="1"/>
  <c r="T35" i="1"/>
  <c r="S35" i="1"/>
  <c r="R35" i="1"/>
  <c r="Q35" i="1"/>
  <c r="O35" i="1"/>
  <c r="J35" i="1"/>
  <c r="T34" i="1"/>
  <c r="S34" i="1"/>
  <c r="R34" i="1"/>
  <c r="Q34" i="1"/>
  <c r="O34" i="1"/>
  <c r="J34" i="1"/>
  <c r="T33" i="1"/>
  <c r="S33" i="1"/>
  <c r="R33" i="1"/>
  <c r="Q33" i="1"/>
  <c r="O33" i="1"/>
  <c r="J33" i="1"/>
  <c r="T32" i="1"/>
  <c r="S32" i="1"/>
  <c r="R32" i="1"/>
  <c r="Q32" i="1"/>
  <c r="O32" i="1"/>
  <c r="J32" i="1"/>
  <c r="T31" i="1"/>
  <c r="S31" i="1"/>
  <c r="R31" i="1"/>
  <c r="Q31" i="1"/>
  <c r="O31" i="1"/>
  <c r="J31" i="1"/>
  <c r="T30" i="1"/>
  <c r="S30" i="1"/>
  <c r="R30" i="1"/>
  <c r="Q30" i="1"/>
  <c r="O30" i="1"/>
  <c r="J30" i="1"/>
  <c r="T29" i="1"/>
  <c r="S29" i="1"/>
  <c r="R29" i="1"/>
  <c r="Q29" i="1"/>
  <c r="O29" i="1"/>
  <c r="J29" i="1"/>
  <c r="T28" i="1"/>
  <c r="S28" i="1"/>
  <c r="R28" i="1"/>
  <c r="Q28" i="1"/>
  <c r="O28" i="1"/>
  <c r="J28" i="1"/>
  <c r="T27" i="1"/>
  <c r="S27" i="1"/>
  <c r="R27" i="1"/>
  <c r="Q27" i="1"/>
  <c r="O27" i="1"/>
  <c r="J27" i="1"/>
  <c r="T26" i="1"/>
  <c r="S26" i="1"/>
  <c r="R26" i="1"/>
  <c r="Q26" i="1"/>
  <c r="O26" i="1"/>
  <c r="J26" i="1"/>
  <c r="T25" i="1"/>
  <c r="S25" i="1"/>
  <c r="R25" i="1"/>
  <c r="Q25" i="1"/>
  <c r="O25" i="1"/>
  <c r="J25" i="1"/>
  <c r="T24" i="1"/>
  <c r="S24" i="1"/>
  <c r="R24" i="1"/>
  <c r="Q24" i="1"/>
  <c r="O24" i="1"/>
  <c r="J24" i="1"/>
  <c r="T23" i="1"/>
  <c r="S23" i="1"/>
  <c r="R23" i="1"/>
  <c r="Q23" i="1"/>
  <c r="O23" i="1"/>
  <c r="J23" i="1"/>
  <c r="T22" i="1"/>
  <c r="S22" i="1"/>
  <c r="R22" i="1"/>
  <c r="Q22" i="1"/>
  <c r="O22" i="1"/>
  <c r="J22" i="1"/>
  <c r="T21" i="1"/>
  <c r="S21" i="1"/>
  <c r="R21" i="1"/>
  <c r="Q21" i="1"/>
  <c r="O21" i="1"/>
  <c r="J21" i="1"/>
  <c r="T20" i="1"/>
  <c r="S20" i="1"/>
  <c r="R20" i="1"/>
  <c r="Q20" i="1"/>
  <c r="O20" i="1"/>
  <c r="J20" i="1"/>
  <c r="T19" i="1"/>
  <c r="S19" i="1"/>
  <c r="R19" i="1"/>
  <c r="Q19" i="1"/>
  <c r="O19" i="1"/>
  <c r="J19" i="1"/>
  <c r="T18" i="1"/>
  <c r="S18" i="1"/>
  <c r="R18" i="1"/>
  <c r="Q18" i="1"/>
  <c r="O18" i="1"/>
  <c r="J18" i="1"/>
  <c r="T17" i="1"/>
  <c r="S17" i="1"/>
  <c r="R17" i="1"/>
  <c r="Q17" i="1"/>
  <c r="O17" i="1"/>
  <c r="J17" i="1"/>
  <c r="T16" i="1"/>
  <c r="S16" i="1"/>
  <c r="R16" i="1"/>
  <c r="Q16" i="1"/>
  <c r="O16" i="1"/>
  <c r="J16" i="1"/>
  <c r="T15" i="1"/>
  <c r="S15" i="1"/>
  <c r="R15" i="1"/>
  <c r="Q15" i="1"/>
  <c r="O15" i="1"/>
  <c r="J15" i="1"/>
  <c r="T14" i="1"/>
  <c r="S14" i="1"/>
  <c r="R14" i="1"/>
  <c r="Q14" i="1"/>
  <c r="O14" i="1"/>
  <c r="J14" i="1"/>
  <c r="T13" i="1"/>
  <c r="S13" i="1"/>
  <c r="R13" i="1"/>
  <c r="Q13" i="1"/>
  <c r="O13" i="1"/>
  <c r="J13" i="1"/>
  <c r="T12" i="1"/>
  <c r="S12" i="1"/>
  <c r="R12" i="1"/>
  <c r="Q12" i="1"/>
  <c r="O12" i="1"/>
  <c r="J12" i="1"/>
  <c r="T11" i="1"/>
  <c r="S11" i="1"/>
  <c r="R11" i="1"/>
  <c r="Q11" i="1"/>
  <c r="O11" i="1"/>
  <c r="J11" i="1"/>
  <c r="T10" i="1"/>
  <c r="S10" i="1"/>
  <c r="R10" i="1"/>
  <c r="Q10" i="1"/>
  <c r="O10" i="1"/>
  <c r="J10" i="1"/>
  <c r="T9" i="1"/>
  <c r="S9" i="1"/>
  <c r="R9" i="1"/>
  <c r="Q9" i="1"/>
  <c r="O9" i="1"/>
  <c r="J9" i="1"/>
  <c r="T8" i="1"/>
  <c r="S8" i="1"/>
  <c r="R8" i="1"/>
  <c r="Q8" i="1"/>
  <c r="O8" i="1"/>
  <c r="J8" i="1"/>
  <c r="T7" i="1"/>
  <c r="S7" i="1"/>
  <c r="R7" i="1"/>
  <c r="Q7" i="1"/>
  <c r="O7" i="1"/>
  <c r="J7" i="1"/>
  <c r="T6" i="1"/>
  <c r="S6" i="1"/>
  <c r="R6" i="1"/>
  <c r="Q6" i="1"/>
  <c r="O6" i="1"/>
  <c r="J6" i="1"/>
  <c r="T5" i="1"/>
  <c r="S5" i="1"/>
  <c r="R5" i="1"/>
  <c r="Q5" i="1"/>
  <c r="O5" i="1"/>
  <c r="J5" i="1"/>
  <c r="T4" i="1"/>
  <c r="S4" i="1"/>
  <c r="R4" i="1"/>
  <c r="Q4" i="1"/>
  <c r="O4" i="1"/>
  <c r="J4" i="1"/>
  <c r="T3" i="1"/>
  <c r="S3" i="1"/>
  <c r="R3" i="1"/>
  <c r="Q3" i="1"/>
  <c r="O3" i="1"/>
  <c r="J3" i="1"/>
  <c r="T2" i="1"/>
  <c r="S2" i="1"/>
  <c r="R2" i="1"/>
  <c r="Q2" i="1"/>
  <c r="O2" i="1"/>
  <c r="J2" i="1"/>
  <c r="T318" i="1"/>
  <c r="T317" i="1"/>
  <c r="T316" i="1"/>
  <c r="T315" i="1"/>
  <c r="T314" i="1"/>
  <c r="T313" i="1"/>
  <c r="S318" i="1"/>
  <c r="S317" i="1"/>
  <c r="S316" i="1"/>
  <c r="S315" i="1"/>
  <c r="S314" i="1"/>
  <c r="S313" i="1"/>
  <c r="T311" i="1"/>
  <c r="T310" i="1"/>
  <c r="T309" i="1"/>
  <c r="T308" i="1"/>
  <c r="S311" i="1"/>
  <c r="S310" i="1"/>
  <c r="S309" i="1"/>
  <c r="S308" i="1"/>
  <c r="T306" i="1"/>
  <c r="T305" i="1"/>
  <c r="T304" i="1"/>
  <c r="T303" i="1"/>
  <c r="T302" i="1"/>
  <c r="S306" i="1"/>
  <c r="S305" i="1"/>
  <c r="S304" i="1"/>
  <c r="S303" i="1"/>
  <c r="S30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<sst xmlns="http://schemas.openxmlformats.org/spreadsheetml/2006/main" count="2180" uniqueCount="537">
  <si>
    <t>Sent Date</t>
  </si>
  <si>
    <t>Subject Line</t>
  </si>
  <si>
    <t>Category 1</t>
  </si>
  <si>
    <t>Category 2</t>
  </si>
  <si>
    <t>Campus</t>
  </si>
  <si>
    <t>Type</t>
  </si>
  <si>
    <t>Total Sent</t>
  </si>
  <si>
    <t>Total Opens</t>
  </si>
  <si>
    <t>Unique Opens</t>
  </si>
  <si>
    <t>Not Opened</t>
  </si>
  <si>
    <t>Bounced</t>
  </si>
  <si>
    <t>Number of Clicks</t>
  </si>
  <si>
    <t>Desktop Opens</t>
  </si>
  <si>
    <t>Mobile Opens</t>
  </si>
  <si>
    <t>Year</t>
  </si>
  <si>
    <t>Day of Week</t>
  </si>
  <si>
    <t>Open %</t>
  </si>
  <si>
    <t>Click %</t>
  </si>
  <si>
    <t>Desktop %</t>
  </si>
  <si>
    <t>Mobile %</t>
  </si>
  <si>
    <t>USFSCO SMMC January E-Newsletter</t>
  </si>
  <si>
    <t>ENEWSLETTER</t>
  </si>
  <si>
    <t>MONTHLY</t>
  </si>
  <si>
    <t>ALL</t>
  </si>
  <si>
    <t>PARENT</t>
  </si>
  <si>
    <t>EMPLOYEE</t>
  </si>
  <si>
    <t>Savvy Spending Challenge - SMMC's January Enewsletter</t>
  </si>
  <si>
    <t>STUDENT</t>
  </si>
  <si>
    <t>6+ Saving Challenges - SMMC's February E-newsletter</t>
  </si>
  <si>
    <t>USFSCO SMMC March E-Newsletter</t>
  </si>
  <si>
    <t>March Money Madness: Tips for tax-filing, saving &amp; more from SMMC</t>
  </si>
  <si>
    <t>🍀Feeling Lucky? March Towards Money this Month💰: Prizes, Tax Tips &amp; More from SMMC</t>
  </si>
  <si>
    <t>USFSCO SMMC April E-Newsletter</t>
  </si>
  <si>
    <t>USFSCO SMMC May E-Newsletter</t>
  </si>
  <si>
    <t>USFSCO SMMC June E-Newsletter</t>
  </si>
  <si>
    <t>USFSCO SMMC July E-Newsletter</t>
  </si>
  <si>
    <t>We're Late! We're Late! 🕰  USFSCO SMMC August E-Newsletter</t>
  </si>
  <si>
    <t>Ways to Support Your Student This Semester - USFSCO SMMC September E-Newsletter</t>
  </si>
  <si>
    <t>Ways to Save Money This Semester - SMMC September E-newsletter</t>
  </si>
  <si>
    <t>USFSCO SMMC September E-Newsletter</t>
  </si>
  <si>
    <t>October Enews from SMMC: Dealing with Data Safety, FAFSA, Webinars &amp; More</t>
  </si>
  <si>
    <t>SMMC Enews - Special Edition: Spooked by Spending Plans?</t>
  </si>
  <si>
    <t>SPECIAL/MARKETING</t>
  </si>
  <si>
    <t>OTHER</t>
  </si>
  <si>
    <t>USFSCO SMMC November E-Newsletter</t>
  </si>
  <si>
    <t>☃️ SMMC December Enewsletter: Tips for Winter Break</t>
  </si>
  <si>
    <t>SMMC January Enews for Staff: 💸 Defining, Measuring &amp; Empowering Financial Wellness</t>
  </si>
  <si>
    <t>SMMC January Enews for Students: 💸 Defining, Measuring &amp; Empowering Financial Wellness</t>
  </si>
  <si>
    <t>SMMC January Enews for Parents: 💸 Defining, Measuring &amp; Empowering Financial Wellness</t>
  </si>
  <si>
    <t>SMMC Enews 💰 Special Edition: Funding School with Scholarships</t>
  </si>
  <si>
    <t>SMMC ENEWS Special Edition: ##UISAVES 2018!</t>
  </si>
  <si>
    <t>#Feeling Lucky? March Towards Money this Month#: Prizes, Tax Tips &amp; More from SMMC</t>
  </si>
  <si>
    <t>Last Chance: Understand Your Refund &amp; Win!</t>
  </si>
  <si>
    <t>REFUNDS</t>
  </si>
  <si>
    <t>CAMPAIGN</t>
  </si>
  <si>
    <t>UIC</t>
  </si>
  <si>
    <t>UIUC</t>
  </si>
  <si>
    <t>UIS</t>
  </si>
  <si>
    <t>Special Request: Help us improve our social media</t>
  </si>
  <si>
    <t>SMMC ENEWS Special Edition: Last Days for UISAVES 2018!</t>
  </si>
  <si>
    <t>Know What You Owe Challenge!</t>
  </si>
  <si>
    <t>STUDENT LOANS</t>
  </si>
  <si>
    <t>May the fourth be with you during Know What You Owe!</t>
  </si>
  <si>
    <t>May the fourth be with you during Know What you Owe!</t>
  </si>
  <si>
    <t>Last Chance! ## Know What You Owe Challenge</t>
  </si>
  <si>
    <t>Last Chance! # Know What You Owe Challenge</t>
  </si>
  <si>
    <t>USFSCO SMMC Financial Friday Update</t>
  </si>
  <si>
    <t>BIWEEKLY</t>
  </si>
  <si>
    <t>USFSCO SMMC Financial Friday</t>
  </si>
  <si>
    <t>SMMC Enews for Parents: Financial Friday - June 15</t>
  </si>
  <si>
    <t>SMMC Enews: Financial Friday - June 15</t>
  </si>
  <si>
    <t>SMMC Enews: Financial Friday for Employees - June 15</t>
  </si>
  <si>
    <t>SMMC Financial Friday: Making (Summer) Money Moves</t>
  </si>
  <si>
    <t>SMMC Financial Friday: Maximizing the Summer Season</t>
  </si>
  <si>
    <t>SMMC Financial Friday: Summer Scholarships &amp; Job Search</t>
  </si>
  <si>
    <t>SMMC Financial Friday: Save Here, Travel Anywhere</t>
  </si>
  <si>
    <t>SMMC Financial Friday: Save Here, Travel Anywhere</t>
  </si>
  <si>
    <t>SMMC Financial Friday: Back to School</t>
  </si>
  <si>
    <t>SMMC Financial Friday: Back to School Saving</t>
  </si>
  <si>
    <t>SMMC Financial Friday: Improve Financial Know-How</t>
  </si>
  <si>
    <t>SMMC Financial Friday: Enhance Your Money Skills For School</t>
  </si>
  <si>
    <t>SMMC Financial Friday: Improve Financial Know-How</t>
  </si>
  <si>
    <t>SMMC Financial Friday: S.M.A.R.T. Study Abroad</t>
  </si>
  <si>
    <t>SMMC Financial Friday: Prepping for Study Abroad</t>
  </si>
  <si>
    <t>SMMC Financial Friday: Refunds, Taxes, and Savings...</t>
  </si>
  <si>
    <t>SMMC Financial Friday- Checklist + Financial Coaching for Students</t>
  </si>
  <si>
    <t>SMMC Financial Friday: Taxes &amp; Financial Coaching</t>
  </si>
  <si>
    <t>Information About Your Student Account Refund</t>
  </si>
  <si>
    <t>SMMC Financial Friday: Financial Aid Webinar &amp; Student Loan Repayment</t>
  </si>
  <si>
    <t>SMMC Financial Friday: Financial Aid Webinar + Your Student's Loan Repayment</t>
  </si>
  <si>
    <t>SMMC Financial Friday: Navigating Financial Aid Webinar &amp; Refunds</t>
  </si>
  <si>
    <t>Reminder: Information About Your Student Account Refund</t>
  </si>
  <si>
    <t>SMMC Financial Friday: Reduce Spending &amp; Taxibility of Tuition Wavers</t>
  </si>
  <si>
    <t>SMMC Financial Friday: Reduce Spending &amp; Free Credit Freezes</t>
  </si>
  <si>
    <t>SMMC Financial Friday: Taxability of Tuition Wavers &amp; Reduce Spending</t>
  </si>
  <si>
    <t>LAST CHANCE: Take 10 minutes to complete the Understand Your Refund Quiz</t>
  </si>
  <si>
    <t>SMMC Financial Friday: Defeat the Debt Monster &amp; Watch a Webinar with Your Student</t>
  </si>
  <si>
    <t>SMMC Financial Friday: Throw a Webinar Watch Party, Defeat the Debt Monster &amp; Do More with Money Management</t>
  </si>
  <si>
    <t>SMMC Financial Friday: Establish Healthy Credit, Defeat the Debt Monster; and More</t>
  </si>
  <si>
    <t>SMMC Financial Friday: Planning for the Unforeseen</t>
  </si>
  <si>
    <t>SMMC Financial Friday: How to Request a Workshop</t>
  </si>
  <si>
    <t>SMMC Financial Friday: Financial Planning for the Future</t>
  </si>
  <si>
    <t>SMMC Financial Friday: Responsible Holiday Spending</t>
  </si>
  <si>
    <t>SMMC Financial Friday: Happy Holidays!</t>
  </si>
  <si>
    <t>SMMC Financial Friday: Job at UIS, Ways to Save, &amp; Happy New Year!</t>
  </si>
  <si>
    <t>SMMC Financial Friday: Student Employement at SMMC, Smart Shopping, &amp; Student Loan Awareness</t>
  </si>
  <si>
    <t>SMMC Financial Friday: Happy New Year!</t>
  </si>
  <si>
    <t>Resolutions &amp; Finances - Reminder! Know What You Owe Challenge</t>
  </si>
  <si>
    <t>SMMC Financial Friday: Planning for Events</t>
  </si>
  <si>
    <t>Last Chance! Know What You Owe Challenge</t>
  </si>
  <si>
    <t>SMMC ENEWS Special Edition: UISAVES 2019</t>
  </si>
  <si>
    <t>SMMC Financial Friday: Valentine's Day Savings</t>
  </si>
  <si>
    <t>SMMC Financial Friday: Spending in Relationships - Planning for Events</t>
  </si>
  <si>
    <t>SMMC Financial Friday: America Saves Week!</t>
  </si>
  <si>
    <t>SMMC Financial Friday: Spring Break Savings</t>
  </si>
  <si>
    <t>9</t>
  </si>
  <si>
    <t>3</t>
  </si>
  <si>
    <t>788</t>
  </si>
  <si>
    <t>SMMC Financial Friday: Cover Your Assets</t>
  </si>
  <si>
    <t>816</t>
  </si>
  <si>
    <t>SMMC Financial Friday: Tax Season</t>
  </si>
  <si>
    <t>11</t>
  </si>
  <si>
    <t>SMMC Financial Friday: Student Loan Repayment</t>
  </si>
  <si>
    <t>817</t>
  </si>
  <si>
    <t>0</t>
  </si>
  <si>
    <t>22</t>
  </si>
  <si>
    <t>4</t>
  </si>
  <si>
    <t>SMMC Financial Friday: Financial Capability Month</t>
  </si>
  <si>
    <t>SMMC Financial Friday: Know What You Owe</t>
  </si>
  <si>
    <t>Student Loan Repayment: Log-In Instructions for Tomorrow</t>
  </si>
  <si>
    <t>WEBINARS</t>
  </si>
  <si>
    <t>LOGIN INSTRUCTIONS</t>
  </si>
  <si>
    <t xml:space="preserve">WEBINAR TODAY: Student Loan Repayment Log-In Instructions </t>
  </si>
  <si>
    <t>SMMC Financial Friday: Yay Summer Break!</t>
  </si>
  <si>
    <t>823</t>
  </si>
  <si>
    <t>May the 4th be with you... for Know What You Owe</t>
  </si>
  <si>
    <t>May the 4th (still) be with you... for Know What You Owe</t>
  </si>
  <si>
    <t>#GetSavvy Follow Up: Student Loan Repayment</t>
  </si>
  <si>
    <t>FOLLOW UP</t>
  </si>
  <si>
    <t>SMMC Financial Friday: Planning for Your Future</t>
  </si>
  <si>
    <t>826</t>
  </si>
  <si>
    <t>Choosing a Financial Pro: Log-In Instructions for Tomorrow</t>
  </si>
  <si>
    <t>WEBINAR TODAY: Choosing a Financial Pro Log-In Instructions</t>
  </si>
  <si>
    <t>Reminder: Know What You Owe Challenge!</t>
  </si>
  <si>
    <t>1</t>
  </si>
  <si>
    <t>SMMC Financial Friday: Spend Your Summer With SMMC</t>
  </si>
  <si>
    <t>12</t>
  </si>
  <si>
    <t>#GetSavvy Follow Up: Choosing a Financial Pro</t>
  </si>
  <si>
    <t>SMMC Financial Friday: Financial Literacy Opportunities</t>
  </si>
  <si>
    <t>14</t>
  </si>
  <si>
    <t>837</t>
  </si>
  <si>
    <t>SMMC Financial Friday: Early Currency in the U.S.</t>
  </si>
  <si>
    <t>SMMC Financial Friday: Early Currency in the U.S. (**parent e-newsletter's were sent to the employees)</t>
  </si>
  <si>
    <t>869</t>
  </si>
  <si>
    <t>SMMC Financial Friday: Summer Opportunities</t>
  </si>
  <si>
    <t>889</t>
  </si>
  <si>
    <t>SMMC Financial Friday: Prepping Finances for Fall</t>
  </si>
  <si>
    <t>888</t>
  </si>
  <si>
    <t xml:space="preserve">SMMC Financial Friday: Educational Opportunities </t>
  </si>
  <si>
    <t>13</t>
  </si>
  <si>
    <t>893</t>
  </si>
  <si>
    <t>SMMC Financial Friday: Back to School!</t>
  </si>
  <si>
    <t>882</t>
  </si>
  <si>
    <t>67</t>
  </si>
  <si>
    <t>541</t>
  </si>
  <si>
    <t>1115</t>
  </si>
  <si>
    <t>SMMC Financial Friday: Student Account Refunds</t>
  </si>
  <si>
    <t>1,242</t>
  </si>
  <si>
    <t>246</t>
  </si>
  <si>
    <t>204</t>
  </si>
  <si>
    <t>92</t>
  </si>
  <si>
    <t>95</t>
  </si>
  <si>
    <t>44</t>
  </si>
  <si>
    <t>32</t>
  </si>
  <si>
    <t>6</t>
  </si>
  <si>
    <t>15,494</t>
  </si>
  <si>
    <t>5164</t>
  </si>
  <si>
    <t>3954</t>
  </si>
  <si>
    <t>879</t>
  </si>
  <si>
    <t>Your University of Illinois Student Account Refund</t>
  </si>
  <si>
    <t>2,353</t>
  </si>
  <si>
    <t>1173</t>
  </si>
  <si>
    <t>874</t>
  </si>
  <si>
    <t>82</t>
  </si>
  <si>
    <t>583</t>
  </si>
  <si>
    <t>20,464</t>
  </si>
  <si>
    <t>15290</t>
  </si>
  <si>
    <t>10813</t>
  </si>
  <si>
    <t>1271</t>
  </si>
  <si>
    <t>348</t>
  </si>
  <si>
    <t>11754</t>
  </si>
  <si>
    <t>3536</t>
  </si>
  <si>
    <t>27,708</t>
  </si>
  <si>
    <t>18998</t>
  </si>
  <si>
    <t>13776</t>
  </si>
  <si>
    <t>577</t>
  </si>
  <si>
    <t>413</t>
  </si>
  <si>
    <t>13736</t>
  </si>
  <si>
    <t>5262</t>
  </si>
  <si>
    <t>SMMC Financial Friday: Fighting Hunger</t>
  </si>
  <si>
    <t>96</t>
  </si>
  <si>
    <t>30</t>
  </si>
  <si>
    <t>1,232</t>
  </si>
  <si>
    <t>351</t>
  </si>
  <si>
    <t>265</t>
  </si>
  <si>
    <t>114</t>
  </si>
  <si>
    <t>15,470</t>
  </si>
  <si>
    <t>4115</t>
  </si>
  <si>
    <t>3232</t>
  </si>
  <si>
    <t>883</t>
  </si>
  <si>
    <t>27,561</t>
  </si>
  <si>
    <t>19198</t>
  </si>
  <si>
    <t>13201</t>
  </si>
  <si>
    <t>562</t>
  </si>
  <si>
    <t>1156</t>
  </si>
  <si>
    <t>13575</t>
  </si>
  <si>
    <t>5623</t>
  </si>
  <si>
    <t>2,342</t>
  </si>
  <si>
    <t>1181</t>
  </si>
  <si>
    <t>818</t>
  </si>
  <si>
    <t>73</t>
  </si>
  <si>
    <t>16</t>
  </si>
  <si>
    <t>564</t>
  </si>
  <si>
    <t>20,370</t>
  </si>
  <si>
    <t>14470</t>
  </si>
  <si>
    <t>9888</t>
  </si>
  <si>
    <t>1231</t>
  </si>
  <si>
    <t>1046</t>
  </si>
  <si>
    <t>10823</t>
  </si>
  <si>
    <t>3647</t>
  </si>
  <si>
    <t>Invitation to Reverse Your Student Account Late Fee by Oct 20</t>
  </si>
  <si>
    <t>FINANCE CHARGES</t>
  </si>
  <si>
    <t>2,153</t>
  </si>
  <si>
    <t>2450</t>
  </si>
  <si>
    <t>1341</t>
  </si>
  <si>
    <t>345</t>
  </si>
  <si>
    <t>SMMC Financial Friday: Facing Financial Fears</t>
  </si>
  <si>
    <t>1,226</t>
  </si>
  <si>
    <t>428</t>
  </si>
  <si>
    <t>310</t>
  </si>
  <si>
    <t>15,408</t>
  </si>
  <si>
    <t>5101</t>
  </si>
  <si>
    <t>3821</t>
  </si>
  <si>
    <t>26</t>
  </si>
  <si>
    <t>104</t>
  </si>
  <si>
    <t>62</t>
  </si>
  <si>
    <t>28</t>
  </si>
  <si>
    <t>Reminder: Reverse Your Late Fee by Oct 20</t>
  </si>
  <si>
    <t>2447</t>
  </si>
  <si>
    <t>1367</t>
  </si>
  <si>
    <t>LAST CHANCE: Reverse Your Late Fee by Oct 20</t>
  </si>
  <si>
    <t>2406</t>
  </si>
  <si>
    <t>1300</t>
  </si>
  <si>
    <t>276</t>
  </si>
  <si>
    <t>SMMC Financial Friday: Fall Opportunities</t>
  </si>
  <si>
    <t>60</t>
  </si>
  <si>
    <t>36</t>
  </si>
  <si>
    <t>1,222</t>
  </si>
  <si>
    <t>469</t>
  </si>
  <si>
    <t>335</t>
  </si>
  <si>
    <t>8</t>
  </si>
  <si>
    <t>15,380</t>
  </si>
  <si>
    <t>5175</t>
  </si>
  <si>
    <t>3939</t>
  </si>
  <si>
    <t>17</t>
  </si>
  <si>
    <t>SMMC E-News Special Edition: Spooked by Spending Plans?</t>
  </si>
  <si>
    <t>56</t>
  </si>
  <si>
    <t>18</t>
  </si>
  <si>
    <t>15</t>
  </si>
  <si>
    <t>USFSCO SMMC E-News Special Edition: Spooked by Spending Plans?</t>
  </si>
  <si>
    <t>47</t>
  </si>
  <si>
    <t>604</t>
  </si>
  <si>
    <t>183</t>
  </si>
  <si>
    <t>143</t>
  </si>
  <si>
    <t>2</t>
  </si>
  <si>
    <t>614</t>
  </si>
  <si>
    <t>159</t>
  </si>
  <si>
    <t>121</t>
  </si>
  <si>
    <t>5</t>
  </si>
  <si>
    <t>7,627</t>
  </si>
  <si>
    <t>2501</t>
  </si>
  <si>
    <t>1921</t>
  </si>
  <si>
    <t>7,743</t>
  </si>
  <si>
    <t>2351</t>
  </si>
  <si>
    <t>1808</t>
  </si>
  <si>
    <t>Spooked by Spending Plans? Log-In Instructions forTomorrow</t>
  </si>
  <si>
    <t>113</t>
  </si>
  <si>
    <t>48</t>
  </si>
  <si>
    <t>TODAY! Spooked by Spending Plans? Log-In Instructions for Tomorrow</t>
  </si>
  <si>
    <t>115</t>
  </si>
  <si>
    <t>123</t>
  </si>
  <si>
    <t>64</t>
  </si>
  <si>
    <t>SMMC Financial Friday: Education to Combat Financial Stress</t>
  </si>
  <si>
    <t>7,591</t>
  </si>
  <si>
    <t>2335</t>
  </si>
  <si>
    <t>1764</t>
  </si>
  <si>
    <t>SMMC Student E-newsletter: Education to Combat Financial Stress</t>
  </si>
  <si>
    <t>7,757</t>
  </si>
  <si>
    <t>2464</t>
  </si>
  <si>
    <t>1909</t>
  </si>
  <si>
    <t>603</t>
  </si>
  <si>
    <t>200</t>
  </si>
  <si>
    <t>150</t>
  </si>
  <si>
    <t>SMMC Parent E-newsletter: Education to Combat Financial Stress</t>
  </si>
  <si>
    <t>613</t>
  </si>
  <si>
    <t>224</t>
  </si>
  <si>
    <t>176</t>
  </si>
  <si>
    <t>51</t>
  </si>
  <si>
    <t>24</t>
  </si>
  <si>
    <t>SMMC Employee E-newsletter: Education to Combat Financial Stress</t>
  </si>
  <si>
    <t>You're Invited - Know What You Owe Challenge</t>
  </si>
  <si>
    <t>5,569</t>
  </si>
  <si>
    <t>4479</t>
  </si>
  <si>
    <t>3041</t>
  </si>
  <si>
    <t>You're Invited! Know What You Owe Challenge</t>
  </si>
  <si>
    <t>5,573</t>
  </si>
  <si>
    <t>4412</t>
  </si>
  <si>
    <t>3060</t>
  </si>
  <si>
    <t>751</t>
  </si>
  <si>
    <t>299</t>
  </si>
  <si>
    <t>189</t>
  </si>
  <si>
    <t>371</t>
  </si>
  <si>
    <t>192</t>
  </si>
  <si>
    <t>7,245</t>
  </si>
  <si>
    <t>4845</t>
  </si>
  <si>
    <t>3604</t>
  </si>
  <si>
    <t>7,234</t>
  </si>
  <si>
    <t>4809</t>
  </si>
  <si>
    <t>3601</t>
  </si>
  <si>
    <t>#GetSavvy Follow Up: Spooked by Spending Plans?</t>
  </si>
  <si>
    <t>124</t>
  </si>
  <si>
    <t>130</t>
  </si>
  <si>
    <t>Oops! Know What You Owe Challenge</t>
  </si>
  <si>
    <t>235</t>
  </si>
  <si>
    <t>164</t>
  </si>
  <si>
    <t>244</t>
  </si>
  <si>
    <t>155</t>
  </si>
  <si>
    <t>39</t>
  </si>
  <si>
    <t>205</t>
  </si>
  <si>
    <t>5,568</t>
  </si>
  <si>
    <t>3945</t>
  </si>
  <si>
    <t>2849</t>
  </si>
  <si>
    <t>3343</t>
  </si>
  <si>
    <t>602</t>
  </si>
  <si>
    <t>5,572</t>
  </si>
  <si>
    <t>4091</t>
  </si>
  <si>
    <t>2993</t>
  </si>
  <si>
    <t>38</t>
  </si>
  <si>
    <t>3519</t>
  </si>
  <si>
    <t>572</t>
  </si>
  <si>
    <t>7,243</t>
  </si>
  <si>
    <t>4678</t>
  </si>
  <si>
    <t>3542</t>
  </si>
  <si>
    <t>3809</t>
  </si>
  <si>
    <t>7,231</t>
  </si>
  <si>
    <t>4987</t>
  </si>
  <si>
    <t>3789</t>
  </si>
  <si>
    <t>55</t>
  </si>
  <si>
    <t>3914</t>
  </si>
  <si>
    <t>1073</t>
  </si>
  <si>
    <t>TODAY! Speed vs Savings: Do You Need a Car? Log-In Instructions</t>
  </si>
  <si>
    <t>103</t>
  </si>
  <si>
    <t>106</t>
  </si>
  <si>
    <t>53</t>
  </si>
  <si>
    <t>97</t>
  </si>
  <si>
    <t>SMMC Parent E-newsletter: Responsible Holiday Spending</t>
  </si>
  <si>
    <t>1,218</t>
  </si>
  <si>
    <t>362</t>
  </si>
  <si>
    <t>283</t>
  </si>
  <si>
    <t>250</t>
  </si>
  <si>
    <t>112</t>
  </si>
  <si>
    <t>SMMC Employees E-newsletter: Responsible Holiday Spending</t>
  </si>
  <si>
    <t>105</t>
  </si>
  <si>
    <t>34</t>
  </si>
  <si>
    <t>52</t>
  </si>
  <si>
    <t>SMMC Student E-newsletter: Responsible Holiday Spending</t>
  </si>
  <si>
    <t>15,355</t>
  </si>
  <si>
    <t>4524</t>
  </si>
  <si>
    <t>3449</t>
  </si>
  <si>
    <t>19</t>
  </si>
  <si>
    <t>3746</t>
  </si>
  <si>
    <t>778</t>
  </si>
  <si>
    <t>SMMC Student E-newsletter: Thanks, Wellness, Student Loans &amp; More</t>
  </si>
  <si>
    <t>15,330</t>
  </si>
  <si>
    <t>4273</t>
  </si>
  <si>
    <t>3256</t>
  </si>
  <si>
    <t>43</t>
  </si>
  <si>
    <t>3278</t>
  </si>
  <si>
    <t>995</t>
  </si>
  <si>
    <t>SMMC Parent E-newsletter: Thanks, Wellness, Student Loans &amp; More</t>
  </si>
  <si>
    <t>455</t>
  </si>
  <si>
    <t>305</t>
  </si>
  <si>
    <t>295</t>
  </si>
  <si>
    <t>160</t>
  </si>
  <si>
    <t>SMMC Employees E-newsletter: Thanks, Wellness, Student Loans &amp; More</t>
  </si>
  <si>
    <t>49</t>
  </si>
  <si>
    <t>33</t>
  </si>
  <si>
    <t>Reminder! Know What You Owe Challenge</t>
  </si>
  <si>
    <t>132</t>
  </si>
  <si>
    <t>154</t>
  </si>
  <si>
    <t>7,228</t>
  </si>
  <si>
    <t>4206</t>
  </si>
  <si>
    <t>3171</t>
  </si>
  <si>
    <t>46</t>
  </si>
  <si>
    <t>3462</t>
  </si>
  <si>
    <t>744</t>
  </si>
  <si>
    <t>7,240</t>
  </si>
  <si>
    <t>3925</t>
  </si>
  <si>
    <t>3027</t>
  </si>
  <si>
    <t>3199</t>
  </si>
  <si>
    <t>726</t>
  </si>
  <si>
    <t>5,563</t>
  </si>
  <si>
    <t>3025</t>
  </si>
  <si>
    <t>2229</t>
  </si>
  <si>
    <t>2570</t>
  </si>
  <si>
    <t>3116</t>
  </si>
  <si>
    <t>2366</t>
  </si>
  <si>
    <t>27</t>
  </si>
  <si>
    <t>2694</t>
  </si>
  <si>
    <t>422</t>
  </si>
  <si>
    <t>184</t>
  </si>
  <si>
    <t>133</t>
  </si>
  <si>
    <t>151</t>
  </si>
  <si>
    <t>198</t>
  </si>
  <si>
    <t>127</t>
  </si>
  <si>
    <t>37</t>
  </si>
  <si>
    <t>161</t>
  </si>
  <si>
    <t>2545</t>
  </si>
  <si>
    <t>2995</t>
  </si>
  <si>
    <t>524</t>
  </si>
  <si>
    <t>5,570</t>
  </si>
  <si>
    <t>3614</t>
  </si>
  <si>
    <t>2643</t>
  </si>
  <si>
    <t>3151</t>
  </si>
  <si>
    <t>463</t>
  </si>
  <si>
    <t>7,238</t>
  </si>
  <si>
    <t>3015</t>
  </si>
  <si>
    <t>63</t>
  </si>
  <si>
    <t>3190</t>
  </si>
  <si>
    <t>764</t>
  </si>
  <si>
    <t>7,225</t>
  </si>
  <si>
    <t>3920</t>
  </si>
  <si>
    <t>3044</t>
  </si>
  <si>
    <t>3251</t>
  </si>
  <si>
    <t>669</t>
  </si>
  <si>
    <t>SMMC Financial Friday: Winter Festivities!</t>
  </si>
  <si>
    <t>15,307</t>
  </si>
  <si>
    <t>4264</t>
  </si>
  <si>
    <t>3231</t>
  </si>
  <si>
    <t>23</t>
  </si>
  <si>
    <t>3613</t>
  </si>
  <si>
    <t>651</t>
  </si>
  <si>
    <t>SMMC Parent E-news: Winter Festivities!</t>
  </si>
  <si>
    <t>1,213</t>
  </si>
  <si>
    <t>487</t>
  </si>
  <si>
    <t>330</t>
  </si>
  <si>
    <t>336</t>
  </si>
  <si>
    <t>SMMC Employee E-news: Winter Festivities!</t>
  </si>
  <si>
    <t>117</t>
  </si>
  <si>
    <t>35</t>
  </si>
  <si>
    <t>108</t>
  </si>
  <si>
    <t>GetSavvy Follow Up: Speed vs Savings</t>
  </si>
  <si>
    <t>SMMC Employee E-news: New Year, New (Financial) You.</t>
  </si>
  <si>
    <t>SMMC Parent E-news: New Year, New (Financial) You.</t>
  </si>
  <si>
    <t>SMMC Student E-news: New Year, New (Financial) You.</t>
  </si>
  <si>
    <t>SMMC Employee E-news: Plan for Success</t>
  </si>
  <si>
    <t>SMMC Parent E-news: Plan for Success</t>
  </si>
  <si>
    <t>SMMC Student E-news: Plan for Success</t>
  </si>
  <si>
    <t>Changes to U of I Fin Lit Badges Program</t>
  </si>
  <si>
    <t>BADGES</t>
  </si>
  <si>
    <t>SMMC Employee E-news: Protect Your Personal Information</t>
  </si>
  <si>
    <t>SMMC Parent E-news: Protect Your Personal Information</t>
  </si>
  <si>
    <t>SMMC Student E-news: Protect Your Personal Information</t>
  </si>
  <si>
    <t>2/6/2020</t>
  </si>
  <si>
    <t>SMMC Employee E-news: Refunds &amp; Relationships</t>
  </si>
  <si>
    <t>SMMC Parent E-news: Refunds &amp; Relationships</t>
  </si>
  <si>
    <t>SMMC Student E-news: Refunds &amp; Relationships</t>
  </si>
  <si>
    <t>2/12/2020</t>
  </si>
  <si>
    <t>Reminder: Take the Understand Your Refund Challenge</t>
  </si>
  <si>
    <t>2/16/2020</t>
  </si>
  <si>
    <t>You're Invited! UISAVES 2020 Starts Today!</t>
  </si>
  <si>
    <t>UISAVES</t>
  </si>
  <si>
    <t>2/19/2020</t>
  </si>
  <si>
    <t>SMMC Employee E-news: How to Save on Travel + UISAVES</t>
  </si>
  <si>
    <t>SMMC Student E-news: How to Save on Travel + UISAVES</t>
  </si>
  <si>
    <t>SMMC Parents E-news: Spring Break, Savings, &amp; Travel Tips</t>
  </si>
  <si>
    <t>2/23/2020</t>
  </si>
  <si>
    <t>UISAVES 2020: It's America Saves Week!</t>
  </si>
  <si>
    <t>Special Edition SMMC Employee E-news: It's America Saves Week!</t>
  </si>
  <si>
    <t>Special Edition SMMC Student E-news: It's America Saves Week!</t>
  </si>
  <si>
    <t>2/25/2020</t>
  </si>
  <si>
    <t>TODAY! How to Save on Travel - Log-In Instructions</t>
  </si>
  <si>
    <t>2/26/2020</t>
  </si>
  <si>
    <t>Last Chance: Your University of Illinois Student Account Refund</t>
  </si>
  <si>
    <t>Date (1st of the Month Montly)</t>
  </si>
  <si>
    <t>Media</t>
  </si>
  <si>
    <t>Followers</t>
  </si>
  <si>
    <t># of Posts (month)</t>
  </si>
  <si>
    <t>Impressions</t>
  </si>
  <si>
    <t>Profile Visits</t>
  </si>
  <si>
    <t>Month</t>
  </si>
  <si>
    <t>Facebook</t>
  </si>
  <si>
    <t>Twitter</t>
  </si>
  <si>
    <t>Instagram</t>
  </si>
  <si>
    <t>Youtube</t>
  </si>
  <si>
    <t>- multiple -</t>
  </si>
  <si>
    <t>Months</t>
  </si>
  <si>
    <t>Sum of Click 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</si>
  <si>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</si>
  <si>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</si>
  <si>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</si>
  <si>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</si>
  <si>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</si>
  <si>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</si>
  <si>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</si>
  <si>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</si>
  <si>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</si>
  <si>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</si>
  <si>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</si>
  <si>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</si>
  <si>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Result</t>
  </si>
  <si>
    <t>Data</t>
  </si>
  <si>
    <t>Sum of Profile Visits</t>
  </si>
  <si>
    <t>Sum of Impressions</t>
  </si>
  <si>
    <t>MARKETING</t>
  </si>
  <si>
    <t>Badges - Borrow</t>
  </si>
  <si>
    <t>Badges - Earn</t>
  </si>
  <si>
    <t>Badges - Save</t>
  </si>
  <si>
    <t>Badges - Protect</t>
  </si>
  <si>
    <t>Badges - Spend</t>
  </si>
  <si>
    <t>Other</t>
  </si>
  <si>
    <t xml:space="preserve">Social Media </t>
  </si>
  <si>
    <t>Last Week of UISAVES 2020 - Build Habits to Reach Your Goals!</t>
  </si>
  <si>
    <t>#GetSavvy Follow Up: How to Save on Travel</t>
  </si>
  <si>
    <t>SMMC 03/04/2020 Employee E-Newsletter</t>
  </si>
  <si>
    <t>SMMC Parent E-Newsletter: March Into Savings!</t>
  </si>
  <si>
    <t>SMMC 03/04/2020 Student E-Newsletter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</si>
</sst>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m/d/yy"/>
    <numFmt numFmtId="166" formatCode="mm/dd/yy"/>
  </numFmts>
  <fonts count="7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charset val="1"/>
    </font>
    <font>
      <b/>
      <sz val="12"/>
      <color rgb="FFFFFFFF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D9D9D9"/>
      </patternFill>
    </fill>
    <fill>
      <patternFill patternType="solid">
        <fgColor rgb="FF5B9BD5"/>
        <bgColor rgb="FF969696"/>
      </patternFill>
    </fill>
    <fill>
      <patternFill patternType="solid">
        <fgColor rgb="FFDEEBF7"/>
        <bgColor rgb="FFD9D9D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</borders>
  <cellStyleXfs count="8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0" fillId="0" borderId="0" xfId="0" applyAlignment="1"/>
    <xf numFmtId="0" fontId="0" fillId="2" borderId="1" xfId="0" applyFill="1" applyBorder="1" applyAlignment="1"/>
    <xf numFmtId="0" fontId="0" fillId="2" borderId="1" xfId="0" applyFont="1" applyFill="1" applyBorder="1" applyAlignment="1"/>
    <xf numFmtId="164" fontId="0" fillId="0" borderId="0" xfId="0" applyNumberFormat="1" applyAlignment="1"/>
    <xf numFmtId="0" fontId="0" fillId="0" borderId="0" xfId="4" applyFont="1"/>
    <xf numFmtId="0" fontId="0" fillId="0" borderId="1" xfId="0" applyFont="1" applyBorder="1"/>
    <xf numFmtId="0" fontId="0" fillId="0" borderId="5" xfId="4" applyFont="1" applyBorder="1"/>
    <xf numFmtId="0" fontId="0" fillId="0" borderId="6" xfId="4" applyFont="1" applyBorder="1"/>
    <xf numFmtId="0" fontId="0" fillId="0" borderId="7" xfId="3" applyFont="1" applyBorder="1"/>
    <xf numFmtId="14" fontId="0" fillId="0" borderId="8" xfId="2" applyNumberFormat="1" applyFont="1" applyBorder="1"/>
    <xf numFmtId="0" fontId="4" fillId="0" borderId="9" xfId="2" applyBorder="1"/>
    <xf numFmtId="0" fontId="4" fillId="0" borderId="10" xfId="7" applyBorder="1"/>
    <xf numFmtId="14" fontId="4" fillId="0" borderId="11" xfId="2" applyNumberFormat="1" applyBorder="1"/>
    <xf numFmtId="0" fontId="0" fillId="0" borderId="12" xfId="2" applyFont="1" applyBorder="1"/>
    <xf numFmtId="0" fontId="4" fillId="0" borderId="13" xfId="7" applyBorder="1"/>
    <xf numFmtId="0" fontId="4" fillId="0" borderId="14" xfId="7" applyBorder="1"/>
    <xf numFmtId="14" fontId="0" fillId="0" borderId="15" xfId="6" applyNumberFormat="1" applyFont="1" applyBorder="1"/>
    <xf numFmtId="0" fontId="4" fillId="0" borderId="16" xfId="6" applyBorder="1"/>
    <xf numFmtId="0" fontId="4" fillId="0" borderId="17" xfId="5" applyBorder="1"/>
    <xf numFmtId="0" fontId="4" fillId="0" borderId="18" xfId="3" applyBorder="1"/>
    <xf numFmtId="0" fontId="4" fillId="0" borderId="19" xfId="3" applyBorder="1"/>
    <xf numFmtId="0" fontId="0" fillId="0" borderId="20" xfId="4" applyFont="1" applyBorder="1"/>
    <xf numFmtId="0" fontId="4" fillId="0" borderId="21" xfId="3" applyBorder="1"/>
    <xf numFmtId="0" fontId="0" fillId="0" borderId="22" xfId="4" applyFont="1" applyBorder="1"/>
    <xf numFmtId="0" fontId="0" fillId="0" borderId="23" xfId="4" applyFont="1" applyBorder="1"/>
    <xf numFmtId="0" fontId="0" fillId="0" borderId="24" xfId="2" applyFont="1" applyBorder="1"/>
    <xf numFmtId="0" fontId="0" fillId="0" borderId="25" xfId="2" applyFont="1" applyBorder="1"/>
    <xf numFmtId="164" fontId="0" fillId="0" borderId="8" xfId="2" applyNumberFormat="1" applyFont="1" applyBorder="1"/>
    <xf numFmtId="0" fontId="4" fillId="0" borderId="4" xfId="7" applyBorder="1"/>
    <xf numFmtId="0" fontId="4" fillId="0" borderId="26" xfId="7" applyBorder="1"/>
    <xf numFmtId="164" fontId="4" fillId="0" borderId="11" xfId="2" applyNumberFormat="1" applyBorder="1"/>
    <xf numFmtId="0" fontId="4" fillId="0" borderId="24" xfId="7" applyBorder="1"/>
    <xf numFmtId="0" fontId="4" fillId="0" borderId="25" xfId="7" applyBorder="1"/>
    <xf numFmtId="164" fontId="0" fillId="0" borderId="15" xfId="6" applyNumberFormat="1" applyFont="1" applyBorder="1"/>
    <xf numFmtId="0" fontId="4" fillId="0" borderId="27" xfId="5" applyBorder="1"/>
    <xf numFmtId="0" fontId="4" fillId="0" borderId="28" xfId="5" applyBorder="1"/>
    <xf numFmtId="0" fontId="3" fillId="3" borderId="29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4" borderId="31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3" fontId="1" fillId="0" borderId="0" xfId="0" applyNumberFormat="1" applyFont="1" applyAlignment="1">
      <alignment horizontal="left"/>
    </xf>
    <xf numFmtId="10" fontId="1" fillId="2" borderId="1" xfId="0" applyNumberFormat="1" applyFont="1" applyFill="1" applyBorder="1" applyAlignment="1">
      <alignment horizontal="left"/>
    </xf>
    <xf numFmtId="10" fontId="1" fillId="2" borderId="2" xfId="0" applyNumberFormat="1" applyFont="1" applyFill="1" applyBorder="1" applyAlignment="1">
      <alignment horizontal="left"/>
    </xf>
    <xf numFmtId="10" fontId="1" fillId="2" borderId="3" xfId="0" applyNumberFormat="1" applyFont="1" applyFill="1" applyBorder="1" applyAlignment="1">
      <alignment horizontal="left"/>
    </xf>
    <xf numFmtId="10" fontId="1" fillId="2" borderId="4" xfId="0" applyNumberFormat="1" applyFont="1" applyFill="1" applyBorder="1" applyAlignment="1">
      <alignment horizontal="left"/>
    </xf>
    <xf numFmtId="10" fontId="2" fillId="2" borderId="1" xfId="0" applyNumberFormat="1" applyFont="1" applyFill="1" applyBorder="1" applyAlignment="1">
      <alignment horizontal="left"/>
    </xf>
    <xf numFmtId="10" fontId="2" fillId="2" borderId="2" xfId="0" applyNumberFormat="1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/>
  </cellXfs>
  <cellStyles count="8">
    <cellStyle name="Normal" xfId="0" builtinId="0"/>
    <cellStyle name="Normal 2" xfId="1" xr:uid="{00000000-0005-0000-0000-000001000000}"/>
    <cellStyle name="Pivot Table Category" xfId="2" xr:uid="{00000000-0005-0000-0000-000002000000}"/>
    <cellStyle name="Pivot Table Corner" xfId="3" xr:uid="{00000000-0005-0000-0000-000003000000}"/>
    <cellStyle name="Pivot Table Field" xfId="4" xr:uid="{00000000-0005-0000-0000-000004000000}"/>
    <cellStyle name="Pivot Table Result" xfId="5" xr:uid="{00000000-0005-0000-0000-000005000000}"/>
    <cellStyle name="Pivot Table Title" xfId="6" xr:uid="{00000000-0005-0000-0000-000006000000}"/>
    <cellStyle name="Pivot Table Value" xfId="7" xr:uid="{00000000-0005-0000-0000-000007000000}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'Email Pivot'!$B$3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'Email Pivot'!$A$4:$A$7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'Email Pivot'!$B$4:$B$7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0-416F-A112-10E0C717E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10006"/>
        <c:axId val="91762381"/>
      </c:barChart>
      <c:catAx>
        <c:axId val="833100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762381"/>
        <c:crosses val="autoZero"/>
        <c:auto val="1"/>
        <c:lblAlgn val="ctr"/>
        <c:lblOffset val="100"/>
        <c:noMultiLvlLbl val="1"/>
      </c:catAx>
      <c:valAx>
        <c:axId val="91762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31000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 Pivot'!$B$3</c:f>
              <c:strCache>
                <c:ptCount val="1"/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'Social Media Pivot'!$A$4:$A$7</c:f>
              <c:strCache>
                <c:ptCount val="4"/>
                <c:pt idx="0">
                  <c:v>Months</c:v>
                </c:pt>
                <c:pt idx="1">
                  <c:v>Jan</c:v>
                </c:pt>
                <c:pt idx="3">
                  <c:v>Feb</c:v>
                </c:pt>
              </c:strCache>
            </c:strRef>
          </c:cat>
          <c:val>
            <c:numRef>
              <c:f>'Social Media Pivot'!$B$4:$B$7</c:f>
              <c:numCache>
                <c:formatCode>General</c:formatCode>
                <c:ptCount val="4"/>
                <c:pt idx="0">
                  <c:v>0</c:v>
                </c:pt>
                <c:pt idx="2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F-443D-B4BD-D73D7F999A3E}"/>
            </c:ext>
          </c:extLst>
        </c:ser>
        <c:ser>
          <c:idx val="1"/>
          <c:order val="1"/>
          <c:tx>
            <c:strRef>
              <c:f>'Social Media Pivot'!$C$3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'Social Media Pivot'!$A$4:$A$7</c:f>
              <c:strCache>
                <c:ptCount val="4"/>
                <c:pt idx="0">
                  <c:v>Months</c:v>
                </c:pt>
                <c:pt idx="1">
                  <c:v>Jan</c:v>
                </c:pt>
                <c:pt idx="3">
                  <c:v>Feb</c:v>
                </c:pt>
              </c:strCache>
            </c:strRef>
          </c:cat>
          <c:val>
            <c:numRef>
              <c:f>'Social Media Pivot'!$C$4:$C$7</c:f>
              <c:numCache>
                <c:formatCode>General</c:formatCode>
                <c:ptCount val="4"/>
                <c:pt idx="0">
                  <c:v>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F-443D-B4BD-D73D7F99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0936"/>
        <c:axId val="56733428"/>
      </c:barChart>
      <c:catAx>
        <c:axId val="2212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733428"/>
        <c:crosses val="autoZero"/>
        <c:auto val="1"/>
        <c:lblAlgn val="ctr"/>
        <c:lblOffset val="100"/>
        <c:noMultiLvlLbl val="1"/>
      </c:catAx>
      <c:valAx>
        <c:axId val="567334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1209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7</xdr:row>
      <xdr:rowOff>133350</xdr:rowOff>
    </xdr:from>
    <xdr:to>
      <xdr:col>10</xdr:col>
      <xdr:colOff>590550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2</xdr:row>
      <xdr:rowOff>152280</xdr:rowOff>
    </xdr:from>
    <xdr:to>
      <xdr:col>11</xdr:col>
      <xdr:colOff>323640</xdr:colOff>
      <xdr:row>17</xdr:row>
      <xdr:rowOff>132840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16" xr:uid="{00000000-000A-0000-FFFF-FFFF00000000}">
  <cacheSource type="worksheet">
    <worksheetSource ref="A1:T217" sheet="Email Data"/>
  </cacheSource>
  <cacheFields count="21">
    <cacheField name="Sent Date" numFmtId="0">
      <sharedItems containsSemiMixedTypes="0" containsNonDate="0" containsDate="1" containsString="0" minDate="2017-01-04T00:00:00" maxDate="2019-08-30T00:00:00" count="80">
        <d v="2017-01-04T00:00:00"/>
        <d v="2017-02-01T00:00:00"/>
        <d v="2017-03-01T00:00:00"/>
        <d v="2017-04-05T00:00:00"/>
        <d v="2017-05-03T00:00:00"/>
        <d v="2017-06-07T00:00:00"/>
        <d v="2017-07-05T00:00:00"/>
        <d v="2017-08-07T00:00:00"/>
        <d v="2017-08-11T00:00:00"/>
        <d v="2017-09-06T00:00:00"/>
        <d v="2017-10-05T00:00:00"/>
        <d v="2017-10-25T00:00:00"/>
        <d v="2017-11-01T00:00:00"/>
        <d v="2017-12-06T00:00:00"/>
        <d v="2018-01-03T00:00:00"/>
        <d v="2018-02-07T00:00:00"/>
        <d v="2018-02-24T00:00:00"/>
        <d v="2018-03-07T00:00:00"/>
        <d v="2018-03-14T00:00:00"/>
        <d v="2018-03-21T00:00:00"/>
        <d v="2018-04-04T00:00:00"/>
        <d v="2018-04-12T00:00:00"/>
        <d v="2018-04-19T00:00:00"/>
        <d v="2018-05-02T00:00:00"/>
        <d v="2018-05-04T00:00:00"/>
        <d v="2018-05-25T00:00:00"/>
        <d v="2018-06-01T00:00:00"/>
        <d v="2018-06-15T00:00:00"/>
        <d v="2018-06-29T00:00:00"/>
        <d v="2018-07-13T00:00:00"/>
        <d v="2018-07-27T00:00:00"/>
        <d v="2018-08-10T00:00:00"/>
        <d v="2018-08-24T00:00:00"/>
        <d v="2018-09-07T00:00:00"/>
        <d v="2018-09-11T00:00:00"/>
        <d v="2018-09-21T00:00:00"/>
        <d v="2018-09-28T00:00:00"/>
        <d v="2018-10-05T00:00:00"/>
        <d v="2018-10-15T00:00:00"/>
        <d v="2018-10-19T00:00:00"/>
        <d v="2018-11-02T00:00:00"/>
        <d v="2018-11-16T00:00:00"/>
        <d v="2018-12-12T00:00:00"/>
        <d v="2018-12-14T00:00:00"/>
        <d v="2018-12-28T00:00:00"/>
        <d v="2019-01-01T00:00:00"/>
        <d v="2019-01-11T00:00:00"/>
        <d v="2019-01-12T00:00:00"/>
        <d v="2019-01-25T00:00:00"/>
        <d v="2019-01-30T00:00:00"/>
        <d v="2019-02-01T00:00:00"/>
        <d v="2019-02-08T00:00:00"/>
        <d v="2019-02-22T00:00:00"/>
        <d v="2019-03-01T00:00:00"/>
        <d v="2019-03-08T00:00:00"/>
        <d v="2019-03-14T00:00:00"/>
        <d v="2019-03-22T00:00:00"/>
        <d v="2019-04-05T00:00:00"/>
        <d v="2019-04-15T00:00:00"/>
        <d v="2019-04-19T00:00:00"/>
        <d v="2019-04-23T00:00:00"/>
        <d v="2019-04-24T00:00:00"/>
        <d v="2019-05-03T00:00:00"/>
        <d v="2019-05-04T00:00:00"/>
        <d v="2019-05-06T00:00:00"/>
        <d v="2019-05-08T00:00:00"/>
        <d v="2019-05-17T00:00:00"/>
        <d v="2019-05-21T00:00:00"/>
        <d v="2019-05-22T00:00:00"/>
        <d v="2019-05-28T00:00:00"/>
        <d v="2019-05-31T00:00:00"/>
        <d v="2019-06-12T00:00:00"/>
        <d v="2019-06-13T00:00:00"/>
        <d v="2019-06-14T00:00:00"/>
        <d v="2019-06-28T00:00:00"/>
        <d v="2019-07-12T00:00:00"/>
        <d v="2019-07-26T00:00:00"/>
        <d v="2019-08-09T00:00:00"/>
        <d v="2019-08-23T00:00:00"/>
        <d v="2019-08-30T00:00:00"/>
      </sharedItems>
      <fieldGroup base="0">
        <rangePr groupBy="days" startDate="2017-01-04T00:00:00" endDate="2019-08-31T00:00:00"/>
        <groupItems count="368">
          <s v="&lt;01/04/2017"/>
          <s v="Jan 01"/>
          <s v="Jan 02"/>
          <s v="Jan 03"/>
          <s v="Jan 04"/>
          <s v="Jan 05"/>
          <s v="Jan 06"/>
          <s v="Jan 07"/>
          <s v="Jan 08"/>
          <s v="Jan 09"/>
          <s v="Jan 10"/>
          <s v="Jan 11"/>
          <s v="Jan 12"/>
          <s v="Jan 13"/>
          <s v="Jan 14"/>
          <s v="Jan 15"/>
          <s v="Jan 16"/>
          <s v="Jan 17"/>
          <s v="Jan 18"/>
          <s v="Jan 19"/>
          <s v="Jan 20"/>
          <s v="Jan 21"/>
          <s v="Jan 22"/>
          <s v="Jan 23"/>
          <s v="Jan 24"/>
          <s v="Jan 25"/>
          <s v="Jan 26"/>
          <s v="Jan 27"/>
          <s v="Jan 28"/>
          <s v="Jan 29"/>
          <s v="Jan 30"/>
          <s v="Jan 31"/>
          <s v="Feb 01"/>
          <s v="Feb 02"/>
          <s v="Feb 03"/>
          <s v="Feb 04"/>
          <s v="Feb 05"/>
          <s v="Feb 06"/>
          <s v="Feb 07"/>
          <s v="Feb 08"/>
          <s v="Feb 09"/>
          <s v="Feb 10"/>
          <s v="Feb 11"/>
          <s v="Feb 12"/>
          <s v="Feb 13"/>
          <s v="Feb 14"/>
          <s v="Feb 15"/>
          <s v="Feb 16"/>
          <s v="Feb 17"/>
          <s v="Feb 18"/>
          <s v="Feb 19"/>
          <s v="Feb 20"/>
          <s v="Feb 21"/>
          <s v="Feb 22"/>
          <s v="Feb 23"/>
          <s v="Feb 24"/>
          <s v="Feb 25"/>
          <s v="Feb 26"/>
          <s v="Feb 27"/>
          <s v="Feb 28"/>
          <s v="Feb 29"/>
          <s v="Mar 01"/>
          <s v="Mar 02"/>
          <s v="Mar 03"/>
          <s v="Mar 04"/>
          <s v="Mar 05"/>
          <s v="Mar 06"/>
          <s v="Mar 07"/>
          <s v="Mar 08"/>
          <s v="Mar 09"/>
          <s v="Mar 10"/>
          <s v="Mar 11"/>
          <s v="Mar 12"/>
          <s v="Mar 13"/>
          <s v="Mar 14"/>
          <s v="Mar 15"/>
          <s v="Mar 16"/>
          <s v="Mar 17"/>
          <s v="Mar 18"/>
          <s v="Mar 19"/>
          <s v="Mar 20"/>
          <s v="Mar 21"/>
          <s v="Mar 22"/>
          <s v="Mar 23"/>
          <s v="Mar 24"/>
          <s v="Mar 25"/>
          <s v="Mar 26"/>
          <s v="Mar 27"/>
          <s v="Mar 28"/>
          <s v="Mar 29"/>
          <s v="Mar 30"/>
          <s v="Mar 31"/>
          <s v="Apr 01"/>
          <s v="Apr 02"/>
          <s v="Apr 03"/>
          <s v="Apr 04"/>
          <s v="Apr 05"/>
          <s v="Apr 06"/>
          <s v="Apr 07"/>
          <s v="Apr 08"/>
          <s v="Apr 09"/>
          <s v="Apr 10"/>
          <s v="Apr 11"/>
          <s v="Apr 12"/>
          <s v="Apr 13"/>
          <s v="Apr 14"/>
          <s v="Apr 15"/>
          <s v="Apr 16"/>
          <s v="Apr 17"/>
          <s v="Apr 18"/>
          <s v="Apr 19"/>
          <s v="Apr 20"/>
          <s v="Apr 21"/>
          <s v="Apr 22"/>
          <s v="Apr 23"/>
          <s v="Apr 24"/>
          <s v="Apr 25"/>
          <s v="Apr 26"/>
          <s v="Apr 27"/>
          <s v="Apr 28"/>
          <s v="Apr 29"/>
          <s v="Apr 30"/>
          <s v="May 01"/>
          <s v="May 02"/>
          <s v="May 03"/>
          <s v="May 04"/>
          <s v="May 05"/>
          <s v="May 06"/>
          <s v="May 07"/>
          <s v="May 08"/>
          <s v="May 09"/>
          <s v="May 10"/>
          <s v="May 11"/>
          <s v="May 12"/>
          <s v="May 13"/>
          <s v="May 14"/>
          <s v="May 15"/>
          <s v="May 16"/>
          <s v="May 17"/>
          <s v="May 18"/>
          <s v="May 19"/>
          <s v="May 20"/>
          <s v="May 21"/>
          <s v="May 22"/>
          <s v="May 23"/>
          <s v="May 24"/>
          <s v="May 25"/>
          <s v="May 26"/>
          <s v="May 27"/>
          <s v="May 28"/>
          <s v="May 29"/>
          <s v="May 30"/>
          <s v="May 31"/>
          <s v="Jun 01"/>
          <s v="Jun 02"/>
          <s v="Jun 03"/>
          <s v="Jun 04"/>
          <s v="Jun 05"/>
          <s v="Jun 06"/>
          <s v="Jun 07"/>
          <s v="Jun 08"/>
          <s v="Jun 09"/>
          <s v="Jun 10"/>
          <s v="Jun 11"/>
          <s v="Jun 12"/>
          <s v="Jun 13"/>
          <s v="Jun 14"/>
          <s v="Jun 15"/>
          <s v="Jun 16"/>
          <s v="Jun 17"/>
          <s v="Jun 18"/>
          <s v="Jun 19"/>
          <s v="Jun 20"/>
          <s v="Jun 21"/>
          <s v="Jun 22"/>
          <s v="Jun 23"/>
          <s v="Jun 24"/>
          <s v="Jun 25"/>
          <s v="Jun 26"/>
          <s v="Jun 27"/>
          <s v="Jun 28"/>
          <s v="Jun 29"/>
          <s v="Jun 30"/>
          <s v="Jul 01"/>
          <s v="Jul 02"/>
          <s v="Jul 03"/>
          <s v="Jul 04"/>
          <s v="Jul 05"/>
          <s v="Jul 06"/>
          <s v="Jul 07"/>
          <s v="Jul 08"/>
          <s v="Jul 09"/>
          <s v="Jul 10"/>
          <s v="Jul 11"/>
          <s v="Jul 12"/>
          <s v="Jul 13"/>
          <s v="Jul 14"/>
          <s v="Jul 15"/>
          <s v="Jul 16"/>
          <s v="Jul 17"/>
          <s v="Jul 18"/>
          <s v="Jul 19"/>
          <s v="Jul 20"/>
          <s v="Jul 21"/>
          <s v="Jul 22"/>
          <s v="Jul 23"/>
          <s v="Jul 24"/>
          <s v="Jul 25"/>
          <s v="Jul 26"/>
          <s v="Jul 27"/>
          <s v="Jul 28"/>
          <s v="Jul 29"/>
          <s v="Jul 30"/>
          <s v="Jul 31"/>
          <s v="Aug 01"/>
          <s v="Aug 02"/>
          <s v="Aug 03"/>
          <s v="Aug 04"/>
          <s v="Aug 05"/>
          <s v="Aug 06"/>
          <s v="Aug 07"/>
          <s v="Aug 08"/>
          <s v="Aug 09"/>
          <s v="Aug 10"/>
          <s v="Aug 11"/>
          <s v="Aug 12"/>
          <s v="Aug 13"/>
          <s v="Aug 14"/>
          <s v="Aug 15"/>
          <s v="Aug 16"/>
          <s v="Aug 17"/>
          <s v="Aug 18"/>
          <s v="Aug 19"/>
          <s v="Aug 20"/>
          <s v="Aug 21"/>
          <s v="Aug 22"/>
          <s v="Aug 23"/>
          <s v="Aug 24"/>
          <s v="Aug 25"/>
          <s v="Aug 26"/>
          <s v="Aug 27"/>
          <s v="Aug 28"/>
          <s v="Aug 29"/>
          <s v="Aug 30"/>
          <s v="Aug 31"/>
          <s v="Sep 01"/>
          <s v="Sep 02"/>
          <s v="Sep 03"/>
          <s v="Sep 04"/>
          <s v="Sep 05"/>
          <s v="Sep 06"/>
          <s v="Sep 07"/>
          <s v="Sep 08"/>
          <s v="Sep 09"/>
          <s v="Sep 10"/>
          <s v="Sep 11"/>
          <s v="Sep 12"/>
          <s v="Sep 13"/>
          <s v="Sep 14"/>
          <s v="Sep 15"/>
          <s v="Sep 16"/>
          <s v="Sep 17"/>
          <s v="Sep 18"/>
          <s v="Sep 19"/>
          <s v="Sep 20"/>
          <s v="Sep 21"/>
          <s v="Sep 22"/>
          <s v="Sep 23"/>
          <s v="Sep 24"/>
          <s v="Sep 25"/>
          <s v="Sep 26"/>
          <s v="Sep 27"/>
          <s v="Sep 28"/>
          <s v="Sep 29"/>
          <s v="Sep 30"/>
          <s v="Oct 01"/>
          <s v="Oct 02"/>
          <s v="Oct 03"/>
          <s v="Oct 04"/>
          <s v="Oct 05"/>
          <s v="Oct 06"/>
          <s v="Oct 07"/>
          <s v="Oct 08"/>
          <s v="Oct 09"/>
          <s v="Oct 10"/>
          <s v="Oct 11"/>
          <s v="Oct 12"/>
          <s v="Oct 13"/>
          <s v="Oct 14"/>
          <s v="Oct 15"/>
          <s v="Oct 16"/>
          <s v="Oct 17"/>
          <s v="Oct 18"/>
          <s v="Oct 19"/>
          <s v="Oct 20"/>
          <s v="Oct 21"/>
          <s v="Oct 22"/>
          <s v="Oct 23"/>
          <s v="Oct 24"/>
          <s v="Oct 25"/>
          <s v="Oct 26"/>
          <s v="Oct 27"/>
          <s v="Oct 28"/>
          <s v="Oct 29"/>
          <s v="Oct 30"/>
          <s v="Oct 31"/>
          <s v="Nov 01"/>
          <s v="Nov 02"/>
          <s v="Nov 03"/>
          <s v="Nov 04"/>
          <s v="Nov 05"/>
          <s v="Nov 06"/>
          <s v="Nov 07"/>
          <s v="Nov 08"/>
          <s v="Nov 09"/>
          <s v="Nov 10"/>
          <s v="Nov 11"/>
          <s v="Nov 12"/>
          <s v="Nov 13"/>
          <s v="Nov 14"/>
          <s v="Nov 15"/>
          <s v="Nov 16"/>
          <s v="Nov 17"/>
          <s v="Nov 18"/>
          <s v="Nov 19"/>
          <s v="Nov 20"/>
          <s v="Nov 21"/>
          <s v="Nov 22"/>
          <s v="Nov 23"/>
          <s v="Nov 24"/>
          <s v="Nov 25"/>
          <s v="Nov 26"/>
          <s v="Nov 27"/>
          <s v="Nov 28"/>
          <s v="Nov 29"/>
          <s v="Nov 30"/>
          <s v="Dec 01"/>
          <s v="Dec 02"/>
          <s v="Dec 03"/>
          <s v="Dec 04"/>
          <s v="Dec 05"/>
          <s v="Dec 06"/>
          <s v="Dec 07"/>
          <s v="Dec 08"/>
          <s v="Dec 09"/>
          <s v="Dec 10"/>
          <s v="Dec 11"/>
          <s v="Dec 12"/>
          <s v="Dec 13"/>
          <s v="Dec 14"/>
          <s v="Dec 15"/>
          <s v="Dec 16"/>
          <s v="Dec 17"/>
          <s v="Dec 18"/>
          <s v="Dec 19"/>
          <s v="Dec 20"/>
          <s v="Dec 21"/>
          <s v="Dec 22"/>
          <s v="Dec 23"/>
          <s v="Dec 24"/>
          <s v="Dec 25"/>
          <s v="Dec 26"/>
          <s v="Dec 27"/>
          <s v="Dec 28"/>
          <s v="Dec 29"/>
          <s v="Dec 30"/>
          <s v="Dec 31"/>
          <s v="&gt;08/31/2019"/>
        </groupItems>
      </fieldGroup>
    </cacheField>
    <cacheField name="Subject Line" numFmtId="0">
      <sharedItems count="103">
        <s v="#Feeling Lucky? March Towards Money this Month#: Prizes, Tax Tips &amp; More from SMMC"/>
        <s v="#GetSavvy Follow Up: Choosing a Financial Pro"/>
        <s v="#GetSavvy Follow Up: Student Loan Repayment"/>
        <s v="☃️ SMMC December Enewsletter: Tips for Winter Break"/>
        <s v="🍀Feeling Lucky? March Towards Money this Month💰: Prizes, Tax Tips &amp; More from SMMC"/>
        <s v="6+ Saving Challenges - SMMC's February E-newsletter"/>
        <s v="Choosing a Financial Pro: Log-In Instructions for Tomorrow"/>
        <s v="Information About Your Student Account Refund"/>
        <s v="Know What You Owe Challenge!"/>
        <s v="LAST CHANCE: Take 10 minutes to complete the Understand Your Refund Quiz"/>
        <s v="Last Chance: Understand Your Refund &amp; Win!"/>
        <s v="Last Chance! # Know What You Owe Challenge"/>
        <s v="Last Chance! ## Know What You Owe Challenge"/>
        <s v="Last Chance! Know What You Owe Challenge"/>
        <s v="March Money Madness: Tips for tax-filing, saving &amp; more from SMMC"/>
        <s v="May the 4th (still) be with you... for Know What You Owe"/>
        <s v="May the 4th be with you... for Know What You Owe"/>
        <s v="May the fourth be with you during Know What You Owe!"/>
        <s v="October Enews from SMMC: Dealing with Data Safety, FAFSA, Webinars &amp; More"/>
        <s v="Reminder: Information About Your Student Account Refund"/>
        <s v="Reminder: Know What You Owe Challenge!"/>
        <s v="Resolutions &amp; Finances - Reminder! Know What You Owe Challenge"/>
        <s v="Savvy Spending Challenge - SMMC's January Enewsletter"/>
        <s v="SMMC Enews - Special Edition: Spooked by Spending Plans?"/>
        <s v="SMMC Enews 💰 Special Edition: Funding School with Scholarships"/>
        <s v="SMMC Enews for Parents: Financial Friday - June 15"/>
        <s v="SMMC ENEWS Special Edition: ##UISAVES 2018!"/>
        <s v="SMMC ENEWS Special Edition: Last Days for UISAVES 2018!"/>
        <s v="SMMC ENEWS Special Edition: UISAVES 2019"/>
        <s v="SMMC Enews: Financial Friday - June 15"/>
        <s v="SMMC Enews: Financial Friday for Employees - June 15"/>
        <s v="SMMC Financial Friday- Checklist + Financial Coaching for Students"/>
        <s v="SMMC Financial Friday: America Saves Week!"/>
        <s v="SMMC Financial Friday: Back to School"/>
        <s v="SMMC Financial Friday: Back to School Saving"/>
        <s v="SMMC Financial Friday: Back to School!"/>
        <s v="SMMC Financial Friday: Cover Your Assets"/>
        <s v="SMMC Financial Friday: Defeat the Debt Monster &amp; Watch a Webinar with Your Student"/>
        <s v="SMMC Financial Friday: Early Currency in the U.S."/>
        <s v="SMMC Financial Friday: Early Currency in the U.S. (**parent e-newsletter's were sent to the employees)"/>
        <s v="SMMC Financial Friday: Educational Opportunities "/>
        <s v="SMMC Financial Friday: Enhance Your Money Skills For School"/>
        <s v="SMMC Financial Friday: Establish Healthy Credit, Defeat the Debt Monster; and More"/>
        <s v="SMMC Financial Friday: Financial Aid Webinar &amp; Student Loan Repayment"/>
        <s v="SMMC Financial Friday: Financial Aid Webinar + Your Student's Loan Repayment"/>
        <s v="SMMC Financial Friday: Financial Capability Month"/>
        <s v="SMMC Financial Friday: Financial Literacy Opportunities"/>
        <s v="SMMC Financial Friday: Financial Planning for the Future"/>
        <s v="SMMC Financial Friday: Happy Holidays!"/>
        <s v="SMMC Financial Friday: Happy New Year!"/>
        <s v="SMMC Financial Friday: How to Request a Workshop"/>
        <s v="SMMC Financial Friday: Improve Financial Know-How"/>
        <s v="SMMC Financial Friday: Improve Financial Know-How"/>
        <s v="SMMC Financial Friday: Job at UIS, Ways to Save, &amp; Happy New Year!"/>
        <s v="SMMC Financial Friday: Know What You Owe"/>
        <s v="SMMC Financial Friday: Making (Summer) Money Moves"/>
        <s v="SMMC Financial Friday: Maximizing the Summer Season"/>
        <s v="SMMC Financial Friday: Navigating Financial Aid Webinar &amp; Refunds"/>
        <s v="SMMC Financial Friday: Planning for Events"/>
        <s v="SMMC Financial Friday: Planning for the Unforeseen"/>
        <s v="SMMC Financial Friday: Planning for Your Future"/>
        <s v="SMMC Financial Friday: Prepping Finances for Fall"/>
        <s v="SMMC Financial Friday: Prepping for Study Abroad"/>
        <s v="SMMC Financial Friday: Reduce Spending &amp; Free Credit Freezes"/>
        <s v="SMMC Financial Friday: Reduce Spending &amp; Taxibility of Tuition Wavers"/>
        <s v="SMMC Financial Friday: Refunds, Taxes, and Savings..."/>
        <s v="SMMC Financial Friday: Responsible Holiday Spending"/>
        <s v="SMMC Financial Friday: S.M.A.R.T. Study Abroad"/>
        <s v="SMMC Financial Friday: Save Here, Travel Anywhere"/>
        <s v="SMMC Financial Friday: Save Here, Travel Anywhere"/>
        <s v="SMMC Financial Friday: Spend Your Summer With SMMC"/>
        <s v="SMMC Financial Friday: Spending in Relationships - Planning for Events"/>
        <s v="SMMC Financial Friday: Spring Break Savings"/>
        <s v="SMMC Financial Friday: Student Employement at SMMC, Smart Shopping, &amp; Student Loan Awareness"/>
        <s v="SMMC Financial Friday: Student Loan Repayment"/>
        <s v="SMMC Financial Friday: Summer Opportunities"/>
        <s v="SMMC Financial Friday: Summer Scholarships &amp; Job Search"/>
        <s v="SMMC Financial Friday: Tax Season"/>
        <s v="SMMC Financial Friday: Taxability of Tuition Wavers &amp; Reduce Spending"/>
        <s v="SMMC Financial Friday: Taxes &amp; Financial Coaching"/>
        <s v="SMMC Financial Friday: Throw a Webinar Watch Party, Defeat the Debt Monster &amp; Do More with Money Management"/>
        <s v="SMMC Financial Friday: Valentine's Day Savings"/>
        <s v="SMMC Financial Friday: Yay Summer Break!"/>
        <s v="SMMC January Enews for Parents: 💸 Defining, Measuring &amp; Empowering Financial Wellness"/>
        <s v="SMMC January Enews for Staff: 💸 Defining, Measuring &amp; Empowering Financial Wellness"/>
        <s v="SMMC January Enews for Students: 💸 Defining, Measuring &amp; Empowering Financial Wellness"/>
        <s v="Special Request: Help us improve our social media"/>
        <s v="Student Loan Repayment: Log-In Instructions for Tomorrow"/>
        <s v="USFSCO SMMC April E-Newsletter"/>
        <s v="USFSCO SMMC Financial Friday"/>
        <s v="USFSCO SMMC Financial Friday Update"/>
        <s v="USFSCO SMMC January E-Newsletter"/>
        <s v="USFSCO SMMC July E-Newsletter"/>
        <s v="USFSCO SMMC June E-Newsletter"/>
        <s v="USFSCO SMMC March E-Newsletter"/>
        <s v="USFSCO SMMC May E-Newsletter"/>
        <s v="USFSCO SMMC November E-Newsletter"/>
        <s v="USFSCO SMMC September E-Newsletter"/>
        <s v="Ways to Save Money This Semester - SMMC September E-newsletter"/>
        <s v="Ways to Support Your Student This Semester - USFSCO SMMC September E-Newsletter"/>
        <s v="We're Late! We're Late! 🕰  USFSCO SMMC August E-Newsletter"/>
        <s v="WEBINAR TODAY: Choosing a Financial Pro Log-In Instructions"/>
        <s v="WEBINAR TODAY: Student Loan Repayment Log-In Instructions "/>
      </sharedItems>
    </cacheField>
    <cacheField name="Category 1" numFmtId="0">
      <sharedItems count="4">
        <s v="ENEWSLETTER"/>
        <s v="REFUNDS"/>
        <s v="STUDENT LOANS"/>
        <s v="WEBINARS"/>
      </sharedItems>
    </cacheField>
    <cacheField name="Category 2" numFmtId="0">
      <sharedItems count="6">
        <s v="BIWEEKLY"/>
        <s v="CAMPAIGN"/>
        <s v="FOLLOW UP"/>
        <s v="LOGIN INSTRUCTIONS"/>
        <s v="MONTHLY"/>
        <s v="SPECIAL/MARKETING"/>
      </sharedItems>
    </cacheField>
    <cacheField name="Campus" numFmtId="0">
      <sharedItems count="5">
        <s v="ALL"/>
        <s v="OTHER"/>
        <s v="UIC"/>
        <s v="UIS"/>
        <s v="UIUC"/>
      </sharedItems>
    </cacheField>
    <cacheField name="Type" numFmtId="0">
      <sharedItems count="4">
        <s v="EMPLOYEE"/>
        <s v="OTHER"/>
        <s v="PARENT"/>
        <s v="STUDENT"/>
      </sharedItems>
    </cacheField>
    <cacheField name="Total Sent" numFmtId="0">
      <sharedItems containsSemiMixedTypes="0" containsString="0" containsNumber="1" containsInteger="1" minValue="72" maxValue="27997" count="167">
        <n v="72"/>
        <n v="74"/>
        <n v="75"/>
        <n v="76"/>
        <n v="77"/>
        <n v="78"/>
        <n v="79"/>
        <n v="80"/>
        <n v="81"/>
        <n v="82"/>
        <n v="83"/>
        <n v="84"/>
        <n v="90"/>
        <n v="91"/>
        <n v="92"/>
        <n v="93"/>
        <n v="94"/>
        <n v="95"/>
        <n v="96"/>
        <n v="97"/>
        <n v="136"/>
        <n v="138"/>
        <n v="147"/>
        <n v="159"/>
        <n v="160"/>
        <n v="302"/>
        <n v="1103"/>
        <n v="1105"/>
        <n v="1114"/>
        <n v="1136"/>
        <n v="1138"/>
        <n v="1146"/>
        <n v="1240"/>
        <n v="1251"/>
        <n v="1254"/>
        <n v="1255"/>
        <n v="1256"/>
        <n v="1258"/>
        <n v="1259"/>
        <n v="1260"/>
        <n v="1262"/>
        <n v="1265"/>
        <n v="1267"/>
        <n v="1270"/>
        <n v="1271"/>
        <n v="1272"/>
        <n v="1282"/>
        <n v="1286"/>
        <n v="1289"/>
        <n v="1291"/>
        <n v="1292"/>
        <n v="1293"/>
        <n v="1296"/>
        <n v="1298"/>
        <n v="1299"/>
        <n v="1300"/>
        <n v="1302"/>
        <n v="1306"/>
        <n v="1313"/>
        <n v="1316"/>
        <n v="1323"/>
        <n v="1330"/>
        <n v="1331"/>
        <n v="1332"/>
        <n v="1592"/>
        <n v="1595"/>
        <n v="1624"/>
        <n v="1641"/>
        <n v="1643"/>
        <n v="1673"/>
        <n v="1683"/>
        <n v="1690"/>
        <n v="1704"/>
        <n v="1705"/>
        <n v="1707"/>
        <n v="1748"/>
        <n v="1762"/>
        <n v="1944"/>
        <n v="1947"/>
        <n v="1970"/>
        <n v="1975"/>
        <n v="1979"/>
        <n v="2045"/>
        <n v="2135"/>
        <n v="2354"/>
        <n v="2357"/>
        <n v="2359"/>
        <n v="2788"/>
        <n v="2789"/>
        <n v="2791"/>
        <n v="2817"/>
        <n v="3129"/>
        <n v="12004"/>
        <n v="12009"/>
        <n v="12011"/>
        <n v="12065"/>
        <n v="12355"/>
        <n v="12519"/>
        <n v="12522"/>
        <n v="12524"/>
        <n v="12525"/>
        <n v="12965"/>
        <n v="12985"/>
        <n v="13027"/>
        <n v="13053"/>
        <n v="13068"/>
        <n v="13092"/>
        <n v="13117"/>
        <n v="13129"/>
        <n v="13160"/>
        <n v="13181"/>
        <n v="13197"/>
        <n v="13220"/>
        <n v="13246"/>
        <n v="13278"/>
        <n v="13311"/>
        <n v="13345"/>
        <n v="13379"/>
        <n v="13406"/>
        <n v="13423"/>
        <n v="13454"/>
        <n v="13481"/>
        <n v="13784"/>
        <n v="13790"/>
        <n v="14562"/>
        <n v="14568"/>
        <n v="14574"/>
        <n v="14668"/>
        <n v="14686"/>
        <n v="14698"/>
        <n v="14709"/>
        <n v="14738"/>
        <n v="14881"/>
        <n v="14934"/>
        <n v="14975"/>
        <n v="15147"/>
        <n v="15173"/>
        <n v="15198"/>
        <n v="15249"/>
        <n v="15524"/>
        <n v="15525"/>
        <n v="15529"/>
        <n v="15542"/>
        <n v="15543"/>
        <n v="15569"/>
        <n v="15597"/>
        <n v="15620"/>
        <n v="15635"/>
        <n v="15650"/>
        <n v="15666"/>
        <n v="15843"/>
        <n v="15851"/>
        <n v="17523"/>
        <n v="20008"/>
        <n v="20022"/>
        <n v="20028"/>
        <n v="24993"/>
        <n v="25050"/>
        <n v="25065"/>
        <n v="25068"/>
        <n v="25242"/>
        <n v="26591"/>
        <n v="26596"/>
        <n v="27109"/>
        <n v="27977"/>
        <n v="27986"/>
        <n v="27997"/>
      </sharedItems>
    </cacheField>
    <cacheField name="Total Opens" numFmtId="0">
      <sharedItems containsSemiMixedTypes="0" containsString="0" containsNumber="1" containsInteger="1" minValue="27" maxValue="20799" count="200">
        <n v="27"/>
        <n v="29"/>
        <n v="31"/>
        <n v="32"/>
        <n v="33"/>
        <n v="34"/>
        <n v="35"/>
        <n v="36"/>
        <n v="37"/>
        <n v="38"/>
        <n v="39"/>
        <n v="40"/>
        <n v="42"/>
        <n v="43"/>
        <n v="44"/>
        <n v="45"/>
        <n v="46"/>
        <n v="47"/>
        <n v="49"/>
        <n v="50"/>
        <n v="52"/>
        <n v="53"/>
        <n v="54"/>
        <n v="55"/>
        <n v="56"/>
        <n v="58"/>
        <n v="59"/>
        <n v="63"/>
        <n v="65"/>
        <n v="66"/>
        <n v="67"/>
        <n v="70"/>
        <n v="71"/>
        <n v="72"/>
        <n v="74"/>
        <n v="81"/>
        <n v="82"/>
        <n v="85"/>
        <n v="91"/>
        <n v="111"/>
        <n v="122"/>
        <n v="150"/>
        <n v="155"/>
        <n v="164"/>
        <n v="199"/>
        <n v="275"/>
        <n v="302"/>
        <n v="339"/>
        <n v="343"/>
        <n v="375"/>
        <n v="377"/>
        <n v="382"/>
        <n v="383"/>
        <n v="392"/>
        <n v="396"/>
        <n v="413"/>
        <n v="415"/>
        <n v="419"/>
        <n v="423"/>
        <n v="424"/>
        <n v="429"/>
        <n v="451"/>
        <n v="453"/>
        <n v="459"/>
        <n v="467"/>
        <n v="472"/>
        <n v="476"/>
        <n v="477"/>
        <n v="478"/>
        <n v="486"/>
        <n v="489"/>
        <n v="490"/>
        <n v="493"/>
        <n v="498"/>
        <n v="518"/>
        <n v="537"/>
        <n v="554"/>
        <n v="560"/>
        <n v="571"/>
        <n v="586"/>
        <n v="589"/>
        <n v="594"/>
        <n v="604"/>
        <n v="607"/>
        <n v="611"/>
        <n v="619"/>
        <n v="641"/>
        <n v="642"/>
        <n v="643"/>
        <n v="647"/>
        <n v="660"/>
        <n v="661"/>
        <n v="664"/>
        <n v="668"/>
        <n v="674"/>
        <n v="683"/>
        <n v="692"/>
        <n v="719"/>
        <n v="720"/>
        <n v="728"/>
        <n v="734"/>
        <n v="735"/>
        <n v="751"/>
        <n v="781"/>
        <n v="785"/>
        <n v="796"/>
        <n v="800"/>
        <n v="810"/>
        <n v="811"/>
        <n v="839"/>
        <n v="841"/>
        <n v="845"/>
        <n v="850"/>
        <n v="855"/>
        <n v="921"/>
        <n v="970"/>
        <n v="1023"/>
        <n v="1025"/>
        <n v="1046"/>
        <n v="1061"/>
        <n v="1082"/>
        <n v="1093"/>
        <n v="1116"/>
        <n v="1421"/>
        <n v="1680"/>
        <n v="2729"/>
        <n v="2918"/>
        <n v="2978"/>
        <n v="3037"/>
        <n v="3120"/>
        <n v="3231"/>
        <n v="3271"/>
        <n v="3333"/>
        <n v="3361"/>
        <n v="3473"/>
        <n v="3540"/>
        <n v="3591"/>
        <n v="3675"/>
        <n v="3764"/>
        <n v="3836"/>
        <n v="3854"/>
        <n v="3941"/>
        <n v="3942"/>
        <n v="3993"/>
        <n v="3995"/>
        <n v="4035"/>
        <n v="4085"/>
        <n v="4331"/>
        <n v="4382"/>
        <n v="4449"/>
        <n v="4479"/>
        <n v="4481"/>
        <n v="4510"/>
        <n v="4704"/>
        <n v="4850"/>
        <n v="5019"/>
        <n v="5179"/>
        <n v="5249"/>
        <n v="5296"/>
        <n v="5355"/>
        <n v="5392"/>
        <n v="5396"/>
        <n v="5532"/>
        <n v="5762"/>
        <n v="5875"/>
        <n v="5896"/>
        <n v="6567"/>
        <n v="6771"/>
        <n v="7185"/>
        <n v="7233"/>
        <n v="7511"/>
        <n v="7539"/>
        <n v="7647"/>
        <n v="7759"/>
        <n v="7925"/>
        <n v="7942"/>
        <n v="7979"/>
        <n v="8238"/>
        <n v="8936"/>
        <n v="9209"/>
        <n v="9262"/>
        <n v="9297"/>
        <n v="9487"/>
        <n v="9549"/>
        <n v="9927"/>
        <n v="10204"/>
        <n v="10323"/>
        <n v="10674"/>
        <n v="11755"/>
        <n v="12940"/>
        <n v="13595"/>
        <n v="14036"/>
        <n v="15810"/>
        <n v="15999"/>
        <n v="16338"/>
        <n v="16473"/>
        <n v="17876"/>
        <n v="18344"/>
        <n v="20159"/>
        <n v="20799"/>
      </sharedItems>
    </cacheField>
    <cacheField name="Unique Opens" numFmtId="0">
      <sharedItems containsSemiMixedTypes="0" containsString="0" containsNumber="1" containsInteger="1" minValue="15" maxValue="13884" count="180">
        <n v="15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8"/>
        <n v="39"/>
        <n v="52"/>
        <n v="73"/>
        <n v="74"/>
        <n v="80"/>
        <n v="84"/>
        <n v="114"/>
        <n v="216"/>
        <n v="228"/>
        <n v="247"/>
        <n v="251"/>
        <n v="261"/>
        <n v="267"/>
        <n v="279"/>
        <n v="283"/>
        <n v="287"/>
        <n v="290"/>
        <n v="291"/>
        <n v="293"/>
        <n v="296"/>
        <n v="298"/>
        <n v="299"/>
        <n v="304"/>
        <n v="307"/>
        <n v="311"/>
        <n v="312"/>
        <n v="325"/>
        <n v="326"/>
        <n v="333"/>
        <n v="334"/>
        <n v="338"/>
        <n v="341"/>
        <n v="342"/>
        <n v="345"/>
        <n v="349"/>
        <n v="355"/>
        <n v="363"/>
        <n v="366"/>
        <n v="375"/>
        <n v="381"/>
        <n v="388"/>
        <n v="397"/>
        <n v="402"/>
        <n v="407"/>
        <n v="417"/>
        <n v="418"/>
        <n v="423"/>
        <n v="425"/>
        <n v="427"/>
        <n v="433"/>
        <n v="434"/>
        <n v="435"/>
        <n v="440"/>
        <n v="441"/>
        <n v="453"/>
        <n v="460"/>
        <n v="461"/>
        <n v="464"/>
        <n v="469"/>
        <n v="475"/>
        <n v="479"/>
        <n v="483"/>
        <n v="494"/>
        <n v="499"/>
        <n v="500"/>
        <n v="501"/>
        <n v="510"/>
        <n v="519"/>
        <n v="525"/>
        <n v="529"/>
        <n v="541"/>
        <n v="543"/>
        <n v="552"/>
        <n v="555"/>
        <n v="567"/>
        <n v="585"/>
        <n v="599"/>
        <n v="625"/>
        <n v="675"/>
        <n v="805"/>
        <n v="821"/>
        <n v="824"/>
        <n v="1010"/>
        <n v="1216"/>
        <n v="1903"/>
        <n v="2029"/>
        <n v="2218"/>
        <n v="2229"/>
        <n v="2331"/>
        <n v="2338"/>
        <n v="2402"/>
        <n v="2460"/>
        <n v="2490"/>
        <n v="2492"/>
        <n v="2591"/>
        <n v="2726"/>
        <n v="2791"/>
        <n v="2797"/>
        <n v="2867"/>
        <n v="2875"/>
        <n v="2891"/>
        <n v="2929"/>
        <n v="2956"/>
        <n v="2997"/>
        <n v="3012"/>
        <n v="3075"/>
        <n v="3097"/>
        <n v="3235"/>
        <n v="3236"/>
        <n v="3243"/>
        <n v="3388"/>
        <n v="3428"/>
        <n v="3484"/>
        <n v="3598"/>
        <n v="3766"/>
        <n v="3861"/>
        <n v="3917"/>
        <n v="3937"/>
        <n v="4013"/>
        <n v="4091"/>
        <n v="4092"/>
        <n v="4182"/>
        <n v="4284"/>
        <n v="4375"/>
        <n v="5128"/>
        <n v="5195"/>
        <n v="5318"/>
        <n v="5381"/>
        <n v="5391"/>
        <n v="5542"/>
        <n v="5567"/>
        <n v="5705"/>
        <n v="5737"/>
        <n v="5784"/>
        <n v="5884"/>
        <n v="6121"/>
        <n v="6144"/>
        <n v="6750"/>
        <n v="6759"/>
        <n v="6892"/>
        <n v="6903"/>
        <n v="6944"/>
        <n v="7036"/>
        <n v="7625"/>
        <n v="7778"/>
        <n v="7815"/>
        <n v="7907"/>
        <n v="8368"/>
        <n v="8768"/>
        <n v="8863"/>
        <n v="9481"/>
        <n v="10169"/>
        <n v="11037"/>
        <n v="11797"/>
        <n v="11927"/>
        <n v="12743"/>
        <n v="12988"/>
        <n v="13884"/>
      </sharedItems>
    </cacheField>
    <cacheField name="Not Opened" numFmtId="0">
      <sharedItems containsSemiMixedTypes="0" containsString="0" containsNumber="1" containsInteger="1" minValue="45" maxValue="19609" count="177">
        <n v="45"/>
        <n v="46"/>
        <n v="48"/>
        <n v="49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2"/>
        <n v="80"/>
        <n v="85"/>
        <n v="86"/>
        <n v="188"/>
        <n v="537"/>
        <n v="576"/>
        <n v="602"/>
        <n v="663"/>
        <n v="667"/>
        <n v="671"/>
        <n v="673"/>
        <n v="705"/>
        <n v="750"/>
        <n v="759"/>
        <n v="768"/>
        <n v="790"/>
        <n v="838"/>
        <n v="839"/>
        <n v="840"/>
        <n v="849"/>
        <n v="857"/>
        <n v="873"/>
        <n v="874"/>
        <n v="875"/>
        <n v="876"/>
        <n v="879"/>
        <n v="903"/>
        <n v="905"/>
        <n v="908"/>
        <n v="911"/>
        <n v="915"/>
        <n v="923"/>
        <n v="925"/>
        <n v="926"/>
        <n v="927"/>
        <n v="935"/>
        <n v="936"/>
        <n v="939"/>
        <n v="947"/>
        <n v="948"/>
        <n v="958"/>
        <n v="965"/>
        <n v="968"/>
        <n v="969"/>
        <n v="972"/>
        <n v="973"/>
        <n v="975"/>
        <n v="980"/>
        <n v="985"/>
        <n v="1064"/>
        <n v="1109"/>
        <n v="1134"/>
        <n v="1171"/>
        <n v="1199"/>
        <n v="1240"/>
        <n v="1242"/>
        <n v="1250"/>
        <n v="1278"/>
        <n v="1297"/>
        <n v="1332"/>
        <n v="1351"/>
        <n v="1390"/>
        <n v="1392"/>
        <n v="1401"/>
        <n v="1411"/>
        <n v="1412"/>
        <n v="1446"/>
        <n v="1458"/>
        <n v="1477"/>
        <n v="1506"/>
        <n v="1511"/>
        <n v="1532"/>
        <n v="1535"/>
        <n v="1682"/>
        <n v="1781"/>
        <n v="1854"/>
        <n v="1856"/>
        <n v="1913"/>
        <n v="1968"/>
        <n v="2289"/>
        <n v="2335"/>
        <n v="2348"/>
        <n v="5865"/>
        <n v="6437"/>
        <n v="6469"/>
        <n v="6641"/>
        <n v="6661"/>
        <n v="7073"/>
        <n v="7206"/>
        <n v="7327"/>
        <n v="7391"/>
        <n v="7659"/>
        <n v="7673"/>
        <n v="7824"/>
        <n v="7927"/>
        <n v="7974"/>
        <n v="8042"/>
        <n v="8393"/>
        <n v="8409"/>
        <n v="8547"/>
        <n v="8954"/>
        <n v="9119"/>
        <n v="10053"/>
        <n v="10106"/>
        <n v="10139"/>
        <n v="10146"/>
        <n v="10163"/>
        <n v="10299"/>
        <n v="10348"/>
        <n v="10357"/>
        <n v="10411"/>
        <n v="10423"/>
        <n v="10455"/>
        <n v="10494"/>
        <n v="10537"/>
        <n v="10548"/>
        <n v="10634"/>
        <n v="10647"/>
        <n v="10651"/>
        <n v="10668"/>
        <n v="10737"/>
        <n v="10815"/>
        <n v="10888"/>
        <n v="10963"/>
        <n v="11100"/>
        <n v="11222"/>
        <n v="11254"/>
        <n v="11336"/>
        <n v="11377"/>
        <n v="11387"/>
        <n v="11512"/>
        <n v="11558"/>
        <n v="11605"/>
        <n v="11626"/>
        <n v="11646"/>
        <n v="11663"/>
        <n v="11900"/>
        <n v="11930"/>
        <n v="12043"/>
        <n v="12123"/>
        <n v="12141"/>
        <n v="12151"/>
        <n v="12213"/>
        <n v="12250"/>
        <n v="12350"/>
        <n v="13116"/>
        <n v="13346"/>
        <n v="13608"/>
        <n v="14028"/>
        <n v="14113"/>
        <n v="14794"/>
        <n v="14899"/>
        <n v="16059"/>
        <n v="16187"/>
        <n v="18298"/>
        <n v="19331"/>
        <n v="19609"/>
      </sharedItems>
    </cacheField>
    <cacheField name="Bounced" numFmtId="0">
      <sharedItems containsBlank="1" containsMixedTypes="1" containsNumber="1" containsInteger="1" minValue="2" maxValue="832" count="32">
        <n v="2"/>
        <n v="3"/>
        <n v="13"/>
        <n v="29"/>
        <n v="37"/>
        <n v="733"/>
        <n v="832"/>
        <s v="0"/>
        <s v="1"/>
        <s v="11"/>
        <s v="1115"/>
        <s v="12"/>
        <s v="13"/>
        <s v="14"/>
        <s v="22"/>
        <s v="3"/>
        <s v="4"/>
        <s v="541"/>
        <s v="67"/>
        <s v="788"/>
        <s v="816"/>
        <s v="817"/>
        <s v="823"/>
        <s v="826"/>
        <s v="837"/>
        <s v="869"/>
        <s v="882"/>
        <s v="888"/>
        <s v="889"/>
        <s v="893"/>
        <s v="9"/>
        <m/>
      </sharedItems>
    </cacheField>
    <cacheField name="Number of Clicks" numFmtId="0">
      <sharedItems containsSemiMixedTypes="0" containsString="0" containsNumber="1" containsInteger="1" minValue="0" maxValue="1249" count="10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5"/>
        <n v="37"/>
        <n v="38"/>
        <n v="40"/>
        <n v="41"/>
        <n v="42"/>
        <n v="43"/>
        <n v="44"/>
        <n v="46"/>
        <n v="47"/>
        <n v="49"/>
        <n v="51"/>
        <n v="53"/>
        <n v="54"/>
        <n v="56"/>
        <n v="57"/>
        <n v="58"/>
        <n v="62"/>
        <n v="63"/>
        <n v="64"/>
        <n v="69"/>
        <n v="71"/>
        <n v="72"/>
        <n v="78"/>
        <n v="79"/>
        <n v="83"/>
        <n v="84"/>
        <n v="86"/>
        <n v="87"/>
        <n v="88"/>
        <n v="93"/>
        <n v="104"/>
        <n v="108"/>
        <n v="113"/>
        <n v="117"/>
        <n v="123"/>
        <n v="124"/>
        <n v="129"/>
        <n v="137"/>
        <n v="153"/>
        <n v="159"/>
        <n v="164"/>
        <n v="166"/>
        <n v="178"/>
        <n v="198"/>
        <n v="199"/>
        <n v="217"/>
        <n v="234"/>
        <n v="238"/>
        <n v="268"/>
        <n v="273"/>
        <n v="290"/>
        <n v="302"/>
        <n v="344"/>
        <n v="346"/>
        <n v="451"/>
        <n v="468"/>
        <n v="471"/>
        <n v="494"/>
        <n v="519"/>
        <n v="527"/>
        <n v="528"/>
        <n v="591"/>
        <n v="614"/>
        <n v="645"/>
        <n v="771"/>
        <n v="796"/>
        <n v="933"/>
        <n v="1002"/>
        <n v="1249"/>
      </sharedItems>
    </cacheField>
    <cacheField name="Desktop Opens" numFmtId="0">
      <sharedItems containsSemiMixedTypes="0" containsString="0" containsNumber="1" containsInteger="1" minValue="19" maxValue="16409" count="190">
        <n v="19"/>
        <n v="22"/>
        <n v="26"/>
        <n v="27"/>
        <n v="28"/>
        <n v="29"/>
        <n v="30"/>
        <n v="31"/>
        <n v="34"/>
        <n v="36"/>
        <n v="38"/>
        <n v="39"/>
        <n v="40"/>
        <n v="41"/>
        <n v="42"/>
        <n v="45"/>
        <n v="47"/>
        <n v="48"/>
        <n v="50"/>
        <n v="51"/>
        <n v="53"/>
        <n v="55"/>
        <n v="58"/>
        <n v="59"/>
        <n v="60"/>
        <n v="62"/>
        <n v="64"/>
        <n v="68"/>
        <n v="70"/>
        <n v="74"/>
        <n v="75"/>
        <n v="77"/>
        <n v="78"/>
        <n v="84"/>
        <n v="88"/>
        <n v="93"/>
        <n v="95"/>
        <n v="96"/>
        <n v="98"/>
        <n v="105"/>
        <n v="108"/>
        <n v="114"/>
        <n v="119"/>
        <n v="134"/>
        <n v="137"/>
        <n v="140"/>
        <n v="172"/>
        <n v="222"/>
        <n v="224"/>
        <n v="238"/>
        <n v="248"/>
        <n v="256"/>
        <n v="264"/>
        <n v="270"/>
        <n v="285"/>
        <n v="286"/>
        <n v="287"/>
        <n v="288"/>
        <n v="292"/>
        <n v="296"/>
        <n v="300"/>
        <n v="302"/>
        <n v="310"/>
        <n v="311"/>
        <n v="318"/>
        <n v="322"/>
        <n v="323"/>
        <n v="325"/>
        <n v="328"/>
        <n v="333"/>
        <n v="334"/>
        <n v="338"/>
        <n v="339"/>
        <n v="354"/>
        <n v="357"/>
        <n v="363"/>
        <n v="364"/>
        <n v="374"/>
        <n v="376"/>
        <n v="378"/>
        <n v="387"/>
        <n v="388"/>
        <n v="396"/>
        <n v="410"/>
        <n v="424"/>
        <n v="427"/>
        <n v="429"/>
        <n v="432"/>
        <n v="439"/>
        <n v="442"/>
        <n v="449"/>
        <n v="456"/>
        <n v="460"/>
        <n v="462"/>
        <n v="463"/>
        <n v="477"/>
        <n v="478"/>
        <n v="481"/>
        <n v="482"/>
        <n v="487"/>
        <n v="489"/>
        <n v="495"/>
        <n v="507"/>
        <n v="523"/>
        <n v="533"/>
        <n v="553"/>
        <n v="597"/>
        <n v="599"/>
        <n v="613"/>
        <n v="621"/>
        <n v="640"/>
        <n v="642"/>
        <n v="649"/>
        <n v="654"/>
        <n v="757"/>
        <n v="1115"/>
        <n v="2173"/>
        <n v="2273"/>
        <n v="2365"/>
        <n v="2376"/>
        <n v="2483"/>
        <n v="2521"/>
        <n v="2630"/>
        <n v="2682"/>
        <n v="2697"/>
        <n v="2724"/>
        <n v="2769"/>
        <n v="2791"/>
        <n v="2830"/>
        <n v="2835"/>
        <n v="2973"/>
        <n v="3055"/>
        <n v="3059"/>
        <n v="3124"/>
        <n v="3126"/>
        <n v="3148"/>
        <n v="3192"/>
        <n v="3235"/>
        <n v="3389"/>
        <n v="3486"/>
        <n v="3532"/>
        <n v="3598"/>
        <n v="3765"/>
        <n v="3777"/>
        <n v="3792"/>
        <n v="4001"/>
        <n v="4082"/>
        <n v="4197"/>
        <n v="4198"/>
        <n v="4199"/>
        <n v="4249"/>
        <n v="4252"/>
        <n v="4482"/>
        <n v="4640"/>
        <n v="4652"/>
        <n v="4854"/>
        <n v="4893"/>
        <n v="5357"/>
        <n v="5484"/>
        <n v="5761"/>
        <n v="5988"/>
        <n v="6010"/>
        <n v="6055"/>
        <n v="6141"/>
        <n v="6339"/>
        <n v="6460"/>
        <n v="6578"/>
        <n v="6717"/>
        <n v="6735"/>
        <n v="6979"/>
        <n v="7261"/>
        <n v="7397"/>
        <n v="7533"/>
        <n v="7563"/>
        <n v="7702"/>
        <n v="7937"/>
        <n v="8009"/>
        <n v="8390"/>
        <n v="8454"/>
        <n v="9709"/>
        <n v="9847"/>
        <n v="10610"/>
        <n v="11329"/>
        <n v="11805"/>
        <n v="12548"/>
        <n v="12926"/>
        <n v="13384"/>
        <n v="13410"/>
        <n v="14689"/>
        <n v="16409"/>
      </sharedItems>
    </cacheField>
    <cacheField name="Mobile Opens" numFmtId="0">
      <sharedItems containsSemiMixedTypes="0" containsString="0" containsNumber="1" containsInteger="1" minValue="0" maxValue="5796" count="162">
        <n v="0"/>
        <n v="1"/>
        <n v="2"/>
        <n v="3"/>
        <n v="4"/>
        <n v="5"/>
        <n v="6"/>
        <n v="7"/>
        <n v="8"/>
        <n v="10"/>
        <n v="11"/>
        <n v="12"/>
        <n v="13"/>
        <n v="15"/>
        <n v="27"/>
        <n v="30"/>
        <n v="124"/>
        <n v="127"/>
        <n v="137"/>
        <n v="141"/>
        <n v="142"/>
        <n v="143"/>
        <n v="144"/>
        <n v="145"/>
        <n v="149"/>
        <n v="151"/>
        <n v="154"/>
        <n v="155"/>
        <n v="159"/>
        <n v="161"/>
        <n v="164"/>
        <n v="166"/>
        <n v="168"/>
        <n v="169"/>
        <n v="173"/>
        <n v="179"/>
        <n v="181"/>
        <n v="185"/>
        <n v="191"/>
        <n v="193"/>
        <n v="197"/>
        <n v="198"/>
        <n v="200"/>
        <n v="201"/>
        <n v="203"/>
        <n v="210"/>
        <n v="211"/>
        <n v="217"/>
        <n v="222"/>
        <n v="223"/>
        <n v="225"/>
        <n v="229"/>
        <n v="240"/>
        <n v="242"/>
        <n v="244"/>
        <n v="249"/>
        <n v="258"/>
        <n v="268"/>
        <n v="274"/>
        <n v="279"/>
        <n v="285"/>
        <n v="286"/>
        <n v="295"/>
        <n v="296"/>
        <n v="297"/>
        <n v="298"/>
        <n v="307"/>
        <n v="308"/>
        <n v="312"/>
        <n v="316"/>
        <n v="318"/>
        <n v="322"/>
        <n v="333"/>
        <n v="354"/>
        <n v="372"/>
        <n v="378"/>
        <n v="381"/>
        <n v="416"/>
        <n v="420"/>
        <n v="424"/>
        <n v="428"/>
        <n v="433"/>
        <n v="437"/>
        <n v="444"/>
        <n v="538"/>
        <n v="542"/>
        <n v="556"/>
        <n v="565"/>
        <n v="599"/>
        <n v="600"/>
        <n v="609"/>
        <n v="637"/>
        <n v="641"/>
        <n v="651"/>
        <n v="662"/>
        <n v="672"/>
        <n v="682"/>
        <n v="689"/>
        <n v="702"/>
        <n v="705"/>
        <n v="709"/>
        <n v="748"/>
        <n v="771"/>
        <n v="781"/>
        <n v="803"/>
        <n v="818"/>
        <n v="841"/>
        <n v="850"/>
        <n v="851"/>
        <n v="867"/>
        <n v="894"/>
        <n v="930"/>
        <n v="939"/>
        <n v="976"/>
        <n v="978"/>
        <n v="981"/>
        <n v="993"/>
        <n v="1001"/>
        <n v="1018"/>
        <n v="1042"/>
        <n v="1047"/>
        <n v="1050"/>
        <n v="1073"/>
        <n v="1097"/>
        <n v="1110"/>
        <n v="1111"/>
        <n v="1140"/>
        <n v="1183"/>
        <n v="1197"/>
        <n v="1199"/>
        <n v="1235"/>
        <n v="1273"/>
        <n v="1287"/>
        <n v="1325"/>
        <n v="1347"/>
        <n v="1420"/>
        <n v="1472"/>
        <n v="1501"/>
        <n v="1519"/>
        <n v="1674"/>
        <n v="1734"/>
        <n v="1801"/>
        <n v="2016"/>
        <n v="2182"/>
        <n v="2201"/>
        <n v="2225"/>
        <n v="2330"/>
        <n v="2665"/>
        <n v="2943"/>
        <n v="3063"/>
        <n v="3073"/>
        <n v="3154"/>
        <n v="3301"/>
        <n v="3344"/>
        <n v="3748"/>
        <n v="4005"/>
        <n v="4327"/>
        <n v="4390"/>
        <n v="4492"/>
        <n v="5009"/>
        <n v="5470"/>
        <n v="5796"/>
      </sharedItems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ay of Week" numFmtId="0">
      <sharedItems containsString="0" containsBlank="1" containsNumber="1" containsInteger="1" minValue="6" maxValue="6" count="2">
        <n v="6"/>
        <m/>
      </sharedItems>
    </cacheField>
    <cacheField name="Open %" numFmtId="0">
      <sharedItems containsSemiMixedTypes="0" containsString="0" containsNumber="1" minValue="0.123569794050343" maxValue="0.57142857142857095" count="212">
        <n v="0.123569794050343"/>
        <n v="0.12479506852908399"/>
        <n v="0.130679156908665"/>
        <n v="0.133724340175953"/>
        <n v="0.142451759364359"/>
        <n v="0.144868035190616"/>
        <n v="0.15289982425307599"/>
        <n v="0.15454337725645501"/>
        <n v="0.162482065997131"/>
        <n v="0.16648917287894899"/>
        <n v="0.168272513466353"/>
        <n v="0.169932149119463"/>
        <n v="0.173403632103105"/>
        <n v="0.17672151127361399"/>
        <n v="0.17898134863701601"/>
        <n v="0.179791747011184"/>
        <n v="0.18005390835579499"/>
        <n v="0.18401899946372499"/>
        <n v="0.184657027794283"/>
        <n v="0.186406001363946"/>
        <n v="0.189287888009738"/>
        <n v="0.18936170212765999"/>
        <n v="0.19114147539725199"/>
        <n v="0.19230769230769201"/>
        <n v="0.19327166940175999"/>
        <n v="0.19358510780768701"/>
        <n v="0.200601051840721"/>
        <n v="0.20232925384919101"/>
        <n v="0.20620272314674701"/>
        <n v="0.21070511852634799"/>
        <n v="0.212404418011895"/>
        <n v="0.21373492387794099"/>
        <n v="0.21418460850778501"/>
        <n v="0.21592107245066999"/>
        <n v="0.217391304347826"/>
        <n v="0.21817245154227599"/>
        <n v="0.22077922077922099"/>
        <n v="0.220943269302638"/>
        <n v="0.221206581352834"/>
        <n v="0.222833386632555"/>
        <n v="0.22372441185456801"/>
        <n v="0.22413529231710999"/>
        <n v="0.22457849381790901"/>
        <n v="0.22531847133758001"/>
        <n v="0.22562893081761001"/>
        <n v="0.226190476190476"/>
        <n v="0.226279017354068"/>
        <n v="0.227848101265823"/>
        <n v="0.228953579858379"/>
        <n v="0.23019176453099399"/>
        <n v="0.23217115689381901"/>
        <n v="0.23464566929133901"/>
        <n v="0.23553299492385801"/>
        <n v="0.23599052880820801"/>
        <n v="0.238095238095238"/>
        <n v="0.238849765258216"/>
        <n v="0.24026711185308799"/>
        <n v="0.24039320822162599"/>
        <n v="0.240887480190174"/>
        <n v="0.24462151394422299"/>
        <n v="0.246753246753247"/>
        <n v="0.24691358024691401"/>
        <n v="0.24871167224942001"/>
        <n v="0.24940047961630701"/>
        <n v="0.252010551373609"/>
        <n v="0.252839210998207"/>
        <n v="0.253164556962025"/>
        <n v="0.25331360185304302"/>
        <n v="0.254283806839255"/>
        <n v="0.25550314465408802"/>
        <n v="0.256410256410256"/>
        <n v="0.25742574257425699"/>
        <n v="0.25770750988142299"/>
        <n v="0.25773195876288701"/>
        <n v="0.25848631239935599"/>
        <n v="0.25925925925925902"/>
        <n v="0.25974025974025999"/>
        <n v="0.26110260336906599"/>
        <n v="0.26146964856229998"/>
        <n v="0.26169950738916298"/>
        <n v="0.26191825171995098"/>
        <n v="0.26203208556149699"/>
        <n v="0.26250000000000001"/>
        <n v="0.26299212598425198"/>
        <n v="0.264495631453535"/>
        <n v="0.265060240963855"/>
        <n v="0.26512738853503198"/>
        <n v="0.26829268292682901"/>
        <n v="0.26861070075149301"/>
        <n v="0.26992896606156302"/>
        <n v="0.27173913043478298"/>
        <n v="0.273809523809524"/>
        <n v="0.27426376440460898"/>
        <n v="0.27500000000000002"/>
        <n v="0.27509706045479798"/>
        <n v="0.27691107644305801"/>
        <n v="0.27710843373493999"/>
        <n v="0.27777777777777801"/>
        <n v="0.27830940988835701"/>
        <n v="0.27932098765432101"/>
        <n v="0.28050266076809599"/>
        <n v="0.28205128205128199"/>
        <n v="0.285053929121726"/>
        <n v="0.28571428571428598"/>
        <n v="0.286380992787442"/>
        <n v="0.28650833754421401"/>
        <n v="0.28691578442583598"/>
        <n v="0.28749999999999998"/>
        <n v="0.28902821316614402"/>
        <n v="0.28947368421052599"/>
        <n v="0.29160186625194401"/>
        <n v="0.29166666666666702"/>
        <n v="0.29327286470143599"/>
        <n v="0.294370742201506"/>
        <n v="0.29516129032258098"/>
        <n v="0.29557796741660203"/>
        <n v="0.29620253164556998"/>
        <n v="0.29670329670329698"/>
        <n v="0.29869130100077002"/>
        <n v="0.299043062200957"/>
        <n v="0.29910283447117297"/>
        <n v="0.30339195979899503"/>
        <n v="0.30487804878048802"/>
        <n v="0.30526315789473701"/>
        <n v="0.30710059171597598"/>
        <n v="0.30769230769230799"/>
        <n v="0.30851063829787201"/>
        <n v="0.31111111111111101"/>
        <n v="0.31182795698924698"/>
        <n v="0.3125"/>
        <n v="0.31658692185008003"/>
        <n v="0.32098765432098803"/>
        <n v="0.32105263157894698"/>
        <n v="0.32134292565947198"/>
        <n v="0.32378001549186702"/>
        <n v="0.32588597842835099"/>
        <n v="0.326315789473684"/>
        <n v="0.329787234042553"/>
        <n v="0.33200636942675199"/>
        <n v="0.332273449920509"/>
        <n v="0.33434650455927001"/>
        <n v="0.33617350890782299"/>
        <n v="0.33668730650154799"/>
        <n v="0.33907998342312501"/>
        <n v="0.34408602150537598"/>
        <n v="0.34446221511395397"/>
        <n v="0.34736842105263199"/>
        <n v="0.34930055108096603"/>
        <n v="0.35135135135135098"/>
        <n v="0.35381237524950099"/>
        <n v="0.35411855273287102"/>
        <n v="0.35416666666666702"/>
        <n v="0.355263157894737"/>
        <n v="0.35991420099678301"/>
        <n v="0.36111111111111099"/>
        <n v="0.36187746327481202"/>
        <n v="0.36211576090386899"/>
        <n v="0.36263736263736301"/>
        <n v="0.36458333333333298"/>
        <n v="0.36842105263157898"/>
        <n v="0.37087087087087101"/>
        <n v="0.376811594202899"/>
        <n v="0.37748344370860898"/>
        <n v="0.38049209138840101"/>
        <n v="0.38862256311920701"/>
        <n v="0.39020371479928101"/>
        <n v="0.39021029731689599"/>
        <n v="0.39110562971561202"/>
        <n v="0.39230769230769202"/>
        <n v="0.39245487854525701"/>
        <n v="0.393643031784841"/>
        <n v="0.39560439560439598"/>
        <n v="0.39583333333333298"/>
        <n v="0.39587073608617601"/>
        <n v="0.4"/>
        <n v="0.405656614009893"/>
        <n v="0.40603248259860802"/>
        <n v="0.409617381579998"/>
        <n v="0.41486982910078302"/>
        <n v="0.41489361702127697"/>
        <n v="0.41615384615384599"/>
        <n v="0.417302972457049"/>
        <n v="0.41739894551845302"/>
        <n v="0.41797556719022699"/>
        <n v="0.42396313364055299"/>
        <n v="0.42462472053657002"/>
        <n v="0.42617737440148601"/>
        <n v="0.43791828988113102"/>
        <n v="0.44033512866546998"/>
        <n v="0.44364634650821699"/>
        <n v="0.45421577515865802"/>
        <n v="0.46023423668800201"/>
        <n v="0.46141037382399502"/>
        <n v="0.46315356113626999"/>
        <n v="0.463762079306898"/>
        <n v="0.46540880503144699"/>
        <n v="0.46978043912175599"/>
        <n v="0.47404202719406702"/>
        <n v="0.47834659052280898"/>
        <n v="0.478733031674208"/>
        <n v="0.48225308641975301"/>
        <n v="0.48834411189652599"/>
        <n v="0.49591027610101102"/>
        <n v="0.5"/>
        <n v="0.50986276157324095"/>
        <n v="0.51161628778416202"/>
        <n v="0.51877806504286295"/>
        <n v="0.52728873239436602"/>
        <n v="0.53676470588235303"/>
        <n v="0.54106032072133803"/>
        <n v="0.54276496430532695"/>
        <n v="0.57142857142857095"/>
      </sharedItems>
    </cacheField>
    <cacheField name="Click %" numFmtId="0">
      <sharedItems containsSemiMixedTypes="0" containsString="0" containsNumber="1" minValue="0" maxValue="0.54054054054054101" count="197">
        <n v="0"/>
        <n v="3.28947368421053E-3"/>
        <n v="6.1454421304199397E-3"/>
        <n v="8.1939228405599196E-3"/>
        <n v="8.4724644904061799E-3"/>
        <n v="8.5959885386819503E-3"/>
        <n v="8.7427144046627794E-3"/>
        <n v="9.6308186195826605E-3"/>
        <n v="9.77198697068404E-3"/>
        <n v="1.2594458438287199E-2"/>
        <n v="1.2950971322849201E-2"/>
        <n v="1.2987012987013E-2"/>
        <n v="1.34228187919463E-2"/>
        <n v="1.34589502018843E-2"/>
        <n v="1.3538748832866499E-2"/>
        <n v="1.36612021857924E-2"/>
        <n v="1.3868962219034E-2"/>
        <n v="1.40642939150402E-2"/>
        <n v="1.4163934426229499E-2"/>
        <n v="1.45241038318912E-2"/>
        <n v="1.5952513448339801E-2"/>
        <n v="1.6994158258098802E-2"/>
        <n v="1.74815235929505E-2"/>
        <n v="1.7589017589017601E-2"/>
        <n v="1.79640718562874E-2"/>
        <n v="1.8018018018018001E-2"/>
        <n v="1.8235584031542601E-2"/>
        <n v="1.8332756831546199E-2"/>
        <n v="1.9177320733741E-2"/>
        <n v="1.9736842105263198E-2"/>
        <n v="1.9807186678352299E-2"/>
        <n v="1.98844323589395E-2"/>
        <n v="1.9918699186991899E-2"/>
        <n v="2.0461020461020499E-2"/>
        <n v="2.06651598320956E-2"/>
        <n v="2.0739404869251601E-2"/>
        <n v="2.1257142857142901E-2"/>
        <n v="2.12609970674487E-2"/>
        <n v="2.16132767271324E-2"/>
        <n v="2.2908366533864501E-2"/>
        <n v="2.2927689594356301E-2"/>
        <n v="2.3317036479879701E-2"/>
        <n v="2.3690357023690399E-2"/>
        <n v="2.39520958083832E-2"/>
        <n v="2.4574669187145601E-2"/>
        <n v="2.46692885234179E-2"/>
        <n v="2.4695652173913001E-2"/>
        <n v="2.4844720496894401E-2"/>
        <n v="2.5301204819277098E-2"/>
        <n v="2.5311812179016902E-2"/>
        <n v="2.5670945157526201E-2"/>
        <n v="2.56910569105691E-2"/>
        <n v="2.6416052832105699E-2"/>
        <n v="2.6692708333333301E-2"/>
        <n v="2.6725304465493899E-2"/>
        <n v="2.78745644599303E-2"/>
        <n v="2.7946972411322098E-2"/>
        <n v="2.8235294117647101E-2"/>
        <n v="2.8268551236749099E-2"/>
        <n v="2.8842122914395901E-2"/>
        <n v="2.8848608629052801E-2"/>
        <n v="2.9333333333333302E-2"/>
        <n v="2.9594030605792299E-2"/>
        <n v="2.9850746268656699E-2"/>
        <n v="3.03030303030303E-2"/>
        <n v="3.0444964871194399E-2"/>
        <n v="3.0478192327903299E-2"/>
        <n v="3.06063522617902E-2"/>
        <n v="3.0716723549488099E-2"/>
        <n v="3.0828516377649301E-2"/>
        <n v="3.2163742690058499E-2"/>
        <n v="3.2258064516128997E-2"/>
        <n v="3.4405255878284899E-2"/>
        <n v="3.47113884555382E-2"/>
        <n v="3.5256410256410298E-2"/>
        <n v="3.5885167464114798E-2"/>
        <n v="3.6281179138322003E-2"/>
        <n v="3.6745406824147002E-2"/>
        <n v="3.6923076923076899E-2"/>
        <n v="3.7399168907357602E-2"/>
        <n v="3.7606837606837598E-2"/>
        <n v="3.8029386343993103E-2"/>
        <n v="3.8461538461538498E-2"/>
        <n v="3.8793103448275898E-2"/>
        <n v="3.8882535533409597E-2"/>
        <n v="3.9840637450199202E-2"/>
        <n v="0.04"/>
        <n v="4.0189125295508298E-2"/>
        <n v="4.03270767515332E-2"/>
        <n v="4.0909090909090902E-2"/>
        <n v="4.11764705882353E-2"/>
        <n v="4.11985018726592E-2"/>
        <n v="4.3200000000000002E-2"/>
        <n v="4.3749094596552199E-2"/>
        <n v="4.3988269794721403E-2"/>
        <n v="4.4226044226044203E-2"/>
        <n v="4.4672374332457403E-2"/>
        <n v="4.5454545454545497E-2"/>
        <n v="4.5929018789144099E-2"/>
        <n v="4.7274407145056999E-2"/>
        <n v="4.7619047619047603E-2"/>
        <n v="4.7785141262643903E-2"/>
        <n v="4.8275862068965503E-2"/>
        <n v="4.8357993504150099E-2"/>
        <n v="4.8582995951416998E-2"/>
        <n v="4.9038979701814298E-2"/>
        <n v="4.9275362318840603E-2"/>
        <n v="4.93618816580529E-2"/>
        <n v="4.9900199600798403E-2"/>
        <n v="4.9907578558225502E-2"/>
        <n v="0.05"/>
        <n v="5.0549067456858998E-2"/>
        <n v="5.0616024484030499E-2"/>
        <n v="5.1259259259259303E-2"/>
        <n v="5.1546391752577303E-2"/>
        <n v="5.2154195011337903E-2"/>
        <n v="5.21739130434783E-2"/>
        <n v="5.35117056856187E-2"/>
        <n v="5.4229934924078099E-2"/>
        <n v="5.4373522458628802E-2"/>
        <n v="5.5091819699499202E-2"/>
        <n v="5.5248618784530398E-2"/>
        <n v="5.61594202898551E-2"/>
        <n v="5.7432432432432401E-2"/>
        <n v="5.8455114822546998E-2"/>
        <n v="5.8823529411764698E-2"/>
        <n v="5.9034416826003799E-2"/>
        <n v="5.9278350515463901E-2"/>
        <n v="6.0555412702494198E-2"/>
        <n v="6.1205564142194697E-2"/>
        <n v="6.13496932515337E-2"/>
        <n v="6.2119366626065799E-2"/>
        <n v="6.3157894736842093E-2"/>
        <n v="6.6666666666666693E-2"/>
        <n v="6.6725847018789794E-2"/>
        <n v="6.6820276497695896E-2"/>
        <n v="6.7404197080291994E-2"/>
        <n v="6.7605633802816895E-2"/>
        <n v="6.8965517241379296E-2"/>
        <n v="6.9855939113889598E-2"/>
        <n v="7.1428571428571397E-2"/>
        <n v="7.1999999999999995E-2"/>
        <n v="7.4074074074074098E-2"/>
        <n v="7.43801652892562E-2"/>
        <n v="7.4740783410138303E-2"/>
        <n v="7.69230769230769E-2"/>
        <n v="0.08"/>
        <n v="8.2882882882882897E-2"/>
        <n v="8.3168316831683201E-2"/>
        <n v="8.6956521739130405E-2"/>
        <n v="8.7628865979381396E-2"/>
        <n v="8.9440993788819895E-2"/>
        <n v="9.0909090909090898E-2"/>
        <n v="9.7165991902833995E-2"/>
        <n v="9.9307159353348703E-2"/>
        <n v="0.1"/>
        <n v="0.10185540626999399"/>
        <n v="0.102564102564103"/>
        <n v="0.103752759381898"/>
        <n v="0.104477611940299"/>
        <n v="0.105263157894737"/>
        <n v="0.107142857142857"/>
        <n v="0.108216432865731"/>
        <n v="0.11111111111111099"/>
        <n v="0.11244019138756001"/>
        <n v="0.11305427056301499"/>
        <n v="0.12280701754386"/>
        <n v="0.122824269839709"/>
        <n v="0.122962962962963"/>
        <n v="0.125"/>
        <n v="0.12758620689655201"/>
        <n v="0.13537434706906601"/>
        <n v="0.13620071684587801"/>
        <n v="0.13669064748201401"/>
        <n v="0.13698630136986301"/>
        <n v="0.13793103448275901"/>
        <n v="0.148148148148148"/>
        <n v="0.15"/>
        <n v="0.15151515151515199"/>
        <n v="0.15384615384615399"/>
        <n v="0.16129032258064499"/>
        <n v="0.16666666666666699"/>
        <n v="0.17142857142857101"/>
        <n v="0.18181818181818199"/>
        <n v="0.18327974276527301"/>
        <n v="0.18618618618618599"/>
        <n v="0.19047619047618999"/>
        <n v="0.2"/>
        <n v="0.20145631067961201"/>
        <n v="0.20588235294117599"/>
        <n v="0.21052631578947401"/>
        <n v="0.22222222222222199"/>
        <n v="0.25"/>
        <n v="0.25800000000000001"/>
        <n v="0.32142857142857101"/>
        <n v="0.4"/>
        <n v="0.54054054054054101"/>
      </sharedItems>
    </cacheField>
    <cacheField name="Desktop %" numFmtId="0">
      <sharedItems containsSemiMixedTypes="0" containsString="0" containsNumber="1" minValue="0.18918918918918901" maxValue="1" count="208">
        <n v="0.18918918918918901"/>
        <n v="0.205298013245033"/>
        <n v="0.21212121212121199"/>
        <n v="0.21865889212827999"/>
        <n v="0.219895287958115"/>
        <n v="0.22409638554216901"/>
        <n v="0.25423728813559299"/>
        <n v="0.28023598820058998"/>
        <n v="0.31564986737400502"/>
        <n v="0.34909090909090901"/>
        <n v="0.37373737373737398"/>
        <n v="0.44547134935304999"/>
        <n v="0.45038705137227297"/>
        <n v="0.45430107526881702"/>
        <n v="0.47009735744088998"/>
        <n v="0.49293119698397703"/>
        <n v="0.496217851739788"/>
        <n v="0.507692307692308"/>
        <n v="0.51950078003120104"/>
        <n v="0.52830188679245305"/>
        <n v="0.53631284916201105"/>
        <n v="0.53807947019867597"/>
        <n v="0.53987730061349704"/>
        <n v="0.54335260115606898"/>
        <n v="0.54673495518565896"/>
        <n v="0.54859967051070802"/>
        <n v="0.54948453608247405"/>
        <n v="0.55000000000000004"/>
        <n v="0.55053507728894202"/>
        <n v="0.56318681318681296"/>
        <n v="0.56808199121522696"/>
        <n v="0.57070707070707105"/>
        <n v="0.58243902439024398"/>
        <n v="0.58485639686684099"/>
        <n v="0.58553274682306899"/>
        <n v="0.58604206500956002"/>
        <n v="0.58847736625514402"/>
        <n v="0.58888888888888902"/>
        <n v="0.593778591033852"/>
        <n v="0.59591836734693904"/>
        <n v="0.59727891156462598"/>
        <n v="0.59873949579831898"/>
        <n v="0.60719041278295605"/>
        <n v="0.60851926977687598"/>
        <n v="0.60891719745222905"/>
        <n v="0.61035758323057998"/>
        <n v="0.61171662125340598"/>
        <n v="0.61290322580645196"/>
        <n v="0.61996497373029802"/>
        <n v="0.62116040955631402"/>
        <n v="0.63265306122449005"/>
        <n v="0.63466666666666705"/>
        <n v="0.63855421686747005"/>
        <n v="0.63974151857835204"/>
        <n v="0.64176570458404103"/>
        <n v="0.64439140811455797"/>
        <n v="0.64440433212996395"/>
        <n v="0.64853556485355601"/>
        <n v="0.65750895862742997"/>
        <n v="0.65889830508474601"/>
        <n v="0.65911799761621004"/>
        <n v="0.66369047619047605"/>
        <n v="0.66388888888888897"/>
        <n v="0.66840731070496096"/>
        <n v="0.66899766899766899"/>
        <n v="0.66962305986696202"/>
        <n v="0.67289719626168198"/>
        <n v="0.67573221757322199"/>
        <n v="0.67606315993412802"/>
        <n v="0.68403837767117304"/>
        <n v="0.68432671081677698"/>
        <n v="0.68950749464668104"/>
        <n v="0.691071428571429"/>
        <n v="0.69172128811627198"/>
        <n v="0.69281045751633996"/>
        <n v="0.69341412657608004"/>
        <n v="0.699763593380615"/>
        <n v="0.70020964360587001"/>
        <n v="0.71057169385860197"/>
        <n v="0.71158369266954102"/>
        <n v="0.71762870514820598"/>
        <n v="0.71809185485917304"/>
        <n v="0.71850699844479005"/>
        <n v="0.71918332624415104"/>
        <n v="0.72340425531914898"/>
        <n v="0.72431040823832304"/>
        <n v="0.72551928783382802"/>
        <n v="0.72685292080351005"/>
        <n v="0.72865717545513198"/>
        <n v="0.72904191616766501"/>
        <n v="0.73058823529411798"/>
        <n v="0.73905109489051102"/>
        <n v="0.74343122102009296"/>
        <n v="0.745089081772499"/>
        <n v="0.74667931688804601"/>
        <n v="0.74871335869321998"/>
        <n v="0.750327899569046"/>
        <n v="0.75100401606425704"/>
        <n v="0.75104427736006696"/>
        <n v="0.75369292748433303"/>
        <n v="0.75811648079306104"/>
        <n v="0.75862068965517204"/>
        <n v="0.76227824463118599"/>
        <n v="0.76326393552719995"/>
        <n v="0.76491228070175399"/>
        <n v="0.76849272670999702"/>
        <n v="0.77323092420045303"/>
        <n v="0.77339114559561795"/>
        <n v="0.77586380578221004"/>
        <n v="0.77779836916234202"/>
        <n v="0.77829872739450801"/>
        <n v="0.77872900889035201"/>
        <n v="0.77876288659793802"/>
        <n v="0.78220338983050897"/>
        <n v="0.78287002253944404"/>
        <n v="0.78314855875831502"/>
        <n v="0.78378378378378399"/>
        <n v="0.78857566765578602"/>
        <n v="0.78887841658812397"/>
        <n v="0.78893216020001"/>
        <n v="0.78947368421052599"/>
        <n v="0.78978723404255302"/>
        <n v="0.79192166462668301"/>
        <n v="0.79249112125824495"/>
        <n v="0.79591836734693899"/>
        <n v="0.79626236716746102"/>
        <n v="0.79648831743398296"/>
        <n v="0.79717075114564695"/>
        <n v="0.79899874843554397"/>
        <n v="0.79996189750428603"/>
        <n v="0.80015976567700697"/>
        <n v="0.80038265306122403"/>
        <n v="0.80230362537764399"/>
        <n v="0.80362798733083796"/>
        <n v="0.80403546316111296"/>
        <n v="0.80468046804680504"/>
        <n v="0.80653266331658302"/>
        <n v="0.80735855605692497"/>
        <n v="0.80792549534345903"/>
        <n v="0.80801282051281997"/>
        <n v="0.80872106091256502"/>
        <n v="0.80897959183673496"/>
        <n v="0.80962526632410103"/>
        <n v="0.80992467877713803"/>
        <n v="0.81019522776572706"/>
        <n v="0.81047307349003295"/>
        <n v="0.810581193280556"/>
        <n v="0.81125000000000003"/>
        <n v="0.81163655685441005"/>
        <n v="0.81348822200709903"/>
        <n v="0.814059369877982"/>
        <n v="0.81425633995887603"/>
        <n v="0.81698672509343995"/>
        <n v="0.81707317073170704"/>
        <n v="0.81818181818181801"/>
        <n v="0.81993817619783604"/>
        <n v="0.82193268186753499"/>
        <n v="0.82327001356852103"/>
        <n v="0.82352941176470595"/>
        <n v="0.82823040996367403"/>
        <n v="0.83003154574132498"/>
        <n v="0.83098591549295797"/>
        <n v="0.83340292275574102"/>
        <n v="0.84375"/>
        <n v="0.84623967864315996"/>
        <n v="0.85"/>
        <n v="0.85294117647058798"/>
        <n v="0.85694234506585998"/>
        <n v="0.85714285714285698"/>
        <n v="0.86363636363636398"/>
        <n v="0.86432160804020097"/>
        <n v="0.86486486486486502"/>
        <n v="0.870588235294118"/>
        <n v="0.87838367987446098"/>
        <n v="0.88436808263940103"/>
        <n v="0.88679245283018904"/>
        <n v="0.89130434782608703"/>
        <n v="0.89361702127659604"/>
        <n v="0.89552238805970097"/>
        <n v="0.89791211459092002"/>
        <n v="0.89830508474576298"/>
        <n v="0.9"/>
        <n v="0.90140845070422504"/>
        <n v="0.90322580645161299"/>
        <n v="0.90476190476190499"/>
        <n v="0.90566037735849103"/>
        <n v="0.90909090909090895"/>
        <n v="0.91071428571428603"/>
        <n v="0.91111111111111098"/>
        <n v="0.91176470588235303"/>
        <n v="0.913333333333333"/>
        <n v="0.92063492063492103"/>
        <n v="0.92307692307692302"/>
        <n v="0.92857142857142905"/>
        <n v="0.93023255813953498"/>
        <n v="0.93442622950819698"/>
        <n v="0.93902439024390205"/>
        <n v="0.94444444444444398"/>
        <n v="0.95384615384615401"/>
        <n v="0.96153846153846201"/>
        <n v="0.96296296296296302"/>
        <n v="0.96551724137931005"/>
        <n v="0.96703296703296704"/>
        <n v="0.96969696969696995"/>
        <n v="0.97297297297297303"/>
        <n v="0.98148148148148195"/>
        <n v="0.98214285714285698"/>
        <n v="1"/>
      </sharedItems>
    </cacheField>
    <cacheField name="Mobile %" numFmtId="0">
      <sharedItems containsSemiMixedTypes="0" containsString="0" containsNumber="1" minValue="0" maxValue="0.81081081081081097" count="208">
        <n v="0"/>
        <n v="1.7857142857142901E-2"/>
        <n v="1.85185185185185E-2"/>
        <n v="2.7027027027027001E-2"/>
        <n v="3.03030303030303E-2"/>
        <n v="3.2967032967033003E-2"/>
        <n v="3.4482758620689703E-2"/>
        <n v="3.7037037037037E-2"/>
        <n v="3.8461538461538498E-2"/>
        <n v="4.6153846153846198E-2"/>
        <n v="5.5555555555555601E-2"/>
        <n v="6.0975609756097601E-2"/>
        <n v="6.5573770491803296E-2"/>
        <n v="6.9767441860465101E-2"/>
        <n v="7.1428571428571397E-2"/>
        <n v="7.69230769230769E-2"/>
        <n v="7.9365079365079402E-2"/>
        <n v="8.6666666666666697E-2"/>
        <n v="8.8235294117647106E-2"/>
        <n v="8.8888888888888906E-2"/>
        <n v="8.9285714285714302E-2"/>
        <n v="9.0909090909090898E-2"/>
        <n v="9.4339622641509399E-2"/>
        <n v="9.5238095238095205E-2"/>
        <n v="9.6774193548387094E-2"/>
        <n v="9.85915492957746E-2"/>
        <n v="0.1"/>
        <n v="0.101694915254237"/>
        <n v="0.10208788540908"/>
        <n v="0.104477611940299"/>
        <n v="0.10638297872340401"/>
        <n v="0.108695652173913"/>
        <n v="0.113207547169811"/>
        <n v="0.115631917360599"/>
        <n v="0.121616320125539"/>
        <n v="0.129411764705882"/>
        <n v="0.135135135135135"/>
        <n v="0.135678391959799"/>
        <n v="0.13636363636363599"/>
        <n v="0.14285714285714299"/>
        <n v="0.14305765493413999"/>
        <n v="0.14705882352941199"/>
        <n v="0.15"/>
        <n v="0.15376032135684001"/>
        <n v="0.15625"/>
        <n v="0.16659707724425901"/>
        <n v="0.169014084507042"/>
        <n v="0.16996845425867499"/>
        <n v="0.171769590036326"/>
        <n v="0.17647058823529399"/>
        <n v="0.176729986431479"/>
        <n v="0.17806731813246501"/>
        <n v="0.18006182380216401"/>
        <n v="0.18181818181818199"/>
        <n v="0.18292682926829301"/>
        <n v="0.18301327490656"/>
        <n v="0.185743660041124"/>
        <n v="0.185940630122018"/>
        <n v="0.186511777992901"/>
        <n v="0.18836344314559"/>
        <n v="0.18875"/>
        <n v="0.189418806719444"/>
        <n v="0.189526926509967"/>
        <n v="0.189804772234273"/>
        <n v="0.190075321222862"/>
        <n v="0.19037473367589899"/>
        <n v="0.19102040816326499"/>
        <n v="0.19127893908743501"/>
        <n v="0.19198717948718"/>
        <n v="0.192074504656541"/>
        <n v="0.192641443943075"/>
        <n v="0.19346733668341701"/>
        <n v="0.19531953195319501"/>
        <n v="0.19596453683888701"/>
        <n v="0.19637201266916199"/>
        <n v="0.19769637462235601"/>
        <n v="0.199617346938775"/>
        <n v="0.199840234322993"/>
        <n v="0.20003810249571299"/>
        <n v="0.201001251564456"/>
        <n v="0.20282924885435299"/>
        <n v="0.20351168256601701"/>
        <n v="0.20373763283253901"/>
        <n v="0.20408163265306101"/>
        <n v="0.207508878741755"/>
        <n v="0.20807833537331699"/>
        <n v="0.21021276595744701"/>
        <n v="0.21052631578947401"/>
        <n v="0.21106783979999"/>
        <n v="0.21112158341187601"/>
        <n v="0.21142433234421401"/>
        <n v="0.21621621621621601"/>
        <n v="0.21685144124168501"/>
        <n v="0.21712997746055601"/>
        <n v="0.21779661016949201"/>
        <n v="0.22123711340206201"/>
        <n v="0.22127099110964801"/>
        <n v="0.22170127260549199"/>
        <n v="0.22220163083765801"/>
        <n v="0.22413619421778999"/>
        <n v="0.226608854404382"/>
        <n v="0.226769075799547"/>
        <n v="0.23150727329000301"/>
        <n v="0.23508771929824601"/>
        <n v="0.23673606447280099"/>
        <n v="0.23772175536881399"/>
        <n v="0.24137931034482801"/>
        <n v="0.24188351920693901"/>
        <n v="0.246307072515667"/>
        <n v="0.24895572263993301"/>
        <n v="0.24899598393574299"/>
        <n v="0.249672100430954"/>
        <n v="0.25128664130678002"/>
        <n v="0.25332068311195399"/>
        <n v="0.254910918227501"/>
        <n v="0.25656877897990699"/>
        <n v="0.26094890510948898"/>
        <n v="0.26941176470588202"/>
        <n v="0.27095808383233499"/>
        <n v="0.27134282454486802"/>
        <n v="0.27314707919649001"/>
        <n v="0.27448071216617198"/>
        <n v="0.27568959176167701"/>
        <n v="0.27659574468085102"/>
        <n v="0.28081667375584901"/>
        <n v="0.28149300155521001"/>
        <n v="0.28190814514082702"/>
        <n v="0.28237129485179402"/>
        <n v="0.28841630733045898"/>
        <n v="0.28942830614139797"/>
        <n v="0.29979035639412999"/>
        <n v="0.300236406619385"/>
        <n v="0.30658587342392002"/>
        <n v="0.30718954248365998"/>
        <n v="0.30827871188372802"/>
        <n v="0.308928571428571"/>
        <n v="0.31049250535331901"/>
        <n v="0.31567328918322302"/>
        <n v="0.31596162232882702"/>
        <n v="0.32393684006587198"/>
        <n v="0.32426778242677801"/>
        <n v="0.32710280373831802"/>
        <n v="0.33037694013303798"/>
        <n v="0.33100233100233101"/>
        <n v="0.33159268929503899"/>
        <n v="0.33611111111111103"/>
        <n v="0.336309523809524"/>
        <n v="0.34088200238379002"/>
        <n v="0.34110169491525399"/>
        <n v="0.34175084175084203"/>
        <n v="0.34249104137257003"/>
        <n v="0.35146443514644299"/>
        <n v="0.35559566787003599"/>
        <n v="0.35560859188544203"/>
        <n v="0.35823429541595903"/>
        <n v="0.36025848142164801"/>
        <n v="0.36144578313253001"/>
        <n v="0.36533333333333301"/>
        <n v="0.36734693877551"/>
        <n v="0.37883959044368598"/>
        <n v="0.38003502626970198"/>
        <n v="0.38709677419354799"/>
        <n v="0.38828337874659402"/>
        <n v="0.38964241676942002"/>
        <n v="0.391082802547771"/>
        <n v="0.39148073022312402"/>
        <n v="0.39280958721704401"/>
        <n v="0.40126050420168102"/>
        <n v="0.40272108843537402"/>
        <n v="0.40408163265306102"/>
        <n v="0.406221408966148"/>
        <n v="0.41111111111111098"/>
        <n v="0.41152263374485598"/>
        <n v="0.41395793499043998"/>
        <n v="0.41446725317693101"/>
        <n v="0.41514360313315901"/>
        <n v="0.41756097560975602"/>
        <n v="0.43191800878477299"/>
        <n v="0.43681318681318698"/>
        <n v="0.44946492271105798"/>
        <n v="0.45"/>
        <n v="0.450515463917526"/>
        <n v="0.45140032948929198"/>
        <n v="0.45326504481434099"/>
        <n v="0.45664739884393102"/>
        <n v="0.46012269938650302"/>
        <n v="0.46192052980132497"/>
        <n v="0.463687150837989"/>
        <n v="0.47169811320754701"/>
        <n v="0.48049921996879902"/>
        <n v="0.492307692307692"/>
        <n v="0.50378214826021195"/>
        <n v="0.50706880301602297"/>
        <n v="0.52990264255911002"/>
        <n v="0.54569892473118298"/>
        <n v="0.54961294862772703"/>
        <n v="0.55452865064695001"/>
        <n v="0.62626262626262597"/>
        <n v="0.65090909090909099"/>
        <n v="0.68435013262599498"/>
        <n v="0.71976401179940996"/>
        <n v="0.74576271186440701"/>
        <n v="0.77590361445783096"/>
        <n v="0.78010471204188503"/>
        <n v="0.78134110787171995"/>
        <n v="0.78787878787878796"/>
        <n v="0.79470198675496695"/>
        <n v="0.81081081081081097"/>
      </sharedItems>
    </cacheField>
    <cacheField name="Months" numFmtId="0" databaseField="0">
      <fieldGroup base="0">
        <rangePr groupBy="months" startDate="2017-01-04T00:00:00" endDate="2019-08-31T00:00:00"/>
        <groupItems count="14">
          <s v="&lt;01/0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" xr:uid="{00000000-000A-0000-FFFF-FFFF01000000}">
  <cacheSource type="worksheet">
    <worksheetSource ref="A1:H5" sheet="Social Media Data"/>
  </cacheSource>
  <cacheFields count="9">
    <cacheField name="Date (1st of the Month Montly)" numFmtId="0">
      <sharedItems containsSemiMixedTypes="0" containsNonDate="0" containsDate="1" containsString="0" minDate="2018-01-01T00:00:00" maxDate="2018-03-01T00:00:00" count="3">
        <d v="2018-01-01T00:00:00"/>
        <d v="2018-02-01T00:00:00"/>
        <d v="2018-03-01T00:00:00"/>
      </sharedItems>
      <fieldGroup base="0">
        <rangePr groupBy="days" startDate="2018-01-01T00:00:00" endDate="2018-03-02T00:00:00"/>
        <groupItems count="368">
          <s v="&lt;01/01/2018"/>
          <s v="Jan 01"/>
          <s v="Jan 02"/>
          <s v="Jan 03"/>
          <s v="Jan 04"/>
          <s v="Jan 05"/>
          <s v="Jan 06"/>
          <s v="Jan 07"/>
          <s v="Jan 08"/>
          <s v="Jan 09"/>
          <s v="Jan 10"/>
          <s v="Jan 11"/>
          <s v="Jan 12"/>
          <s v="Jan 13"/>
          <s v="Jan 14"/>
          <s v="Jan 15"/>
          <s v="Jan 16"/>
          <s v="Jan 17"/>
          <s v="Jan 18"/>
          <s v="Jan 19"/>
          <s v="Jan 20"/>
          <s v="Jan 21"/>
          <s v="Jan 22"/>
          <s v="Jan 23"/>
          <s v="Jan 24"/>
          <s v="Jan 25"/>
          <s v="Jan 26"/>
          <s v="Jan 27"/>
          <s v="Jan 28"/>
          <s v="Jan 29"/>
          <s v="Jan 30"/>
          <s v="Jan 31"/>
          <s v="Feb 01"/>
          <s v="Feb 02"/>
          <s v="Feb 03"/>
          <s v="Feb 04"/>
          <s v="Feb 05"/>
          <s v="Feb 06"/>
          <s v="Feb 07"/>
          <s v="Feb 08"/>
          <s v="Feb 09"/>
          <s v="Feb 10"/>
          <s v="Feb 11"/>
          <s v="Feb 12"/>
          <s v="Feb 13"/>
          <s v="Feb 14"/>
          <s v="Feb 15"/>
          <s v="Feb 16"/>
          <s v="Feb 17"/>
          <s v="Feb 18"/>
          <s v="Feb 19"/>
          <s v="Feb 20"/>
          <s v="Feb 21"/>
          <s v="Feb 22"/>
          <s v="Feb 23"/>
          <s v="Feb 24"/>
          <s v="Feb 25"/>
          <s v="Feb 26"/>
          <s v="Feb 27"/>
          <s v="Feb 28"/>
          <s v="Feb 29"/>
          <s v="Mar 01"/>
          <s v="Mar 02"/>
          <s v="Mar 03"/>
          <s v="Mar 04"/>
          <s v="Mar 05"/>
          <s v="Mar 06"/>
          <s v="Mar 07"/>
          <s v="Mar 08"/>
          <s v="Mar 09"/>
          <s v="Mar 10"/>
          <s v="Mar 11"/>
          <s v="Mar 12"/>
          <s v="Mar 13"/>
          <s v="Mar 14"/>
          <s v="Mar 15"/>
          <s v="Mar 16"/>
          <s v="Mar 17"/>
          <s v="Mar 18"/>
          <s v="Mar 19"/>
          <s v="Mar 20"/>
          <s v="Mar 21"/>
          <s v="Mar 22"/>
          <s v="Mar 23"/>
          <s v="Mar 24"/>
          <s v="Mar 25"/>
          <s v="Mar 26"/>
          <s v="Mar 27"/>
          <s v="Mar 28"/>
          <s v="Mar 29"/>
          <s v="Mar 30"/>
          <s v="Mar 31"/>
          <s v="Apr 01"/>
          <s v="Apr 02"/>
          <s v="Apr 03"/>
          <s v="Apr 04"/>
          <s v="Apr 05"/>
          <s v="Apr 06"/>
          <s v="Apr 07"/>
          <s v="Apr 08"/>
          <s v="Apr 09"/>
          <s v="Apr 10"/>
          <s v="Apr 11"/>
          <s v="Apr 12"/>
          <s v="Apr 13"/>
          <s v="Apr 14"/>
          <s v="Apr 15"/>
          <s v="Apr 16"/>
          <s v="Apr 17"/>
          <s v="Apr 18"/>
          <s v="Apr 19"/>
          <s v="Apr 20"/>
          <s v="Apr 21"/>
          <s v="Apr 22"/>
          <s v="Apr 23"/>
          <s v="Apr 24"/>
          <s v="Apr 25"/>
          <s v="Apr 26"/>
          <s v="Apr 27"/>
          <s v="Apr 28"/>
          <s v="Apr 29"/>
          <s v="Apr 30"/>
          <s v="May 01"/>
          <s v="May 02"/>
          <s v="May 03"/>
          <s v="May 04"/>
          <s v="May 05"/>
          <s v="May 06"/>
          <s v="May 07"/>
          <s v="May 08"/>
          <s v="May 09"/>
          <s v="May 10"/>
          <s v="May 11"/>
          <s v="May 12"/>
          <s v="May 13"/>
          <s v="May 14"/>
          <s v="May 15"/>
          <s v="May 16"/>
          <s v="May 17"/>
          <s v="May 18"/>
          <s v="May 19"/>
          <s v="May 20"/>
          <s v="May 21"/>
          <s v="May 22"/>
          <s v="May 23"/>
          <s v="May 24"/>
          <s v="May 25"/>
          <s v="May 26"/>
          <s v="May 27"/>
          <s v="May 28"/>
          <s v="May 29"/>
          <s v="May 30"/>
          <s v="May 31"/>
          <s v="Jun 01"/>
          <s v="Jun 02"/>
          <s v="Jun 03"/>
          <s v="Jun 04"/>
          <s v="Jun 05"/>
          <s v="Jun 06"/>
          <s v="Jun 07"/>
          <s v="Jun 08"/>
          <s v="Jun 09"/>
          <s v="Jun 10"/>
          <s v="Jun 11"/>
          <s v="Jun 12"/>
          <s v="Jun 13"/>
          <s v="Jun 14"/>
          <s v="Jun 15"/>
          <s v="Jun 16"/>
          <s v="Jun 17"/>
          <s v="Jun 18"/>
          <s v="Jun 19"/>
          <s v="Jun 20"/>
          <s v="Jun 21"/>
          <s v="Jun 22"/>
          <s v="Jun 23"/>
          <s v="Jun 24"/>
          <s v="Jun 25"/>
          <s v="Jun 26"/>
          <s v="Jun 27"/>
          <s v="Jun 28"/>
          <s v="Jun 29"/>
          <s v="Jun 30"/>
          <s v="Jul 01"/>
          <s v="Jul 02"/>
          <s v="Jul 03"/>
          <s v="Jul 04"/>
          <s v="Jul 05"/>
          <s v="Jul 06"/>
          <s v="Jul 07"/>
          <s v="Jul 08"/>
          <s v="Jul 09"/>
          <s v="Jul 10"/>
          <s v="Jul 11"/>
          <s v="Jul 12"/>
          <s v="Jul 13"/>
          <s v="Jul 14"/>
          <s v="Jul 15"/>
          <s v="Jul 16"/>
          <s v="Jul 17"/>
          <s v="Jul 18"/>
          <s v="Jul 19"/>
          <s v="Jul 20"/>
          <s v="Jul 21"/>
          <s v="Jul 22"/>
          <s v="Jul 23"/>
          <s v="Jul 24"/>
          <s v="Jul 25"/>
          <s v="Jul 26"/>
          <s v="Jul 27"/>
          <s v="Jul 28"/>
          <s v="Jul 29"/>
          <s v="Jul 30"/>
          <s v="Jul 31"/>
          <s v="Aug 01"/>
          <s v="Aug 02"/>
          <s v="Aug 03"/>
          <s v="Aug 04"/>
          <s v="Aug 05"/>
          <s v="Aug 06"/>
          <s v="Aug 07"/>
          <s v="Aug 08"/>
          <s v="Aug 09"/>
          <s v="Aug 10"/>
          <s v="Aug 11"/>
          <s v="Aug 12"/>
          <s v="Aug 13"/>
          <s v="Aug 14"/>
          <s v="Aug 15"/>
          <s v="Aug 16"/>
          <s v="Aug 17"/>
          <s v="Aug 18"/>
          <s v="Aug 19"/>
          <s v="Aug 20"/>
          <s v="Aug 21"/>
          <s v="Aug 22"/>
          <s v="Aug 23"/>
          <s v="Aug 24"/>
          <s v="Aug 25"/>
          <s v="Aug 26"/>
          <s v="Aug 27"/>
          <s v="Aug 28"/>
          <s v="Aug 29"/>
          <s v="Aug 30"/>
          <s v="Aug 31"/>
          <s v="Sep 01"/>
          <s v="Sep 02"/>
          <s v="Sep 03"/>
          <s v="Sep 04"/>
          <s v="Sep 05"/>
          <s v="Sep 06"/>
          <s v="Sep 07"/>
          <s v="Sep 08"/>
          <s v="Sep 09"/>
          <s v="Sep 10"/>
          <s v="Sep 11"/>
          <s v="Sep 12"/>
          <s v="Sep 13"/>
          <s v="Sep 14"/>
          <s v="Sep 15"/>
          <s v="Sep 16"/>
          <s v="Sep 17"/>
          <s v="Sep 18"/>
          <s v="Sep 19"/>
          <s v="Sep 20"/>
          <s v="Sep 21"/>
          <s v="Sep 22"/>
          <s v="Sep 23"/>
          <s v="Sep 24"/>
          <s v="Sep 25"/>
          <s v="Sep 26"/>
          <s v="Sep 27"/>
          <s v="Sep 28"/>
          <s v="Sep 29"/>
          <s v="Sep 30"/>
          <s v="Oct 01"/>
          <s v="Oct 02"/>
          <s v="Oct 03"/>
          <s v="Oct 04"/>
          <s v="Oct 05"/>
          <s v="Oct 06"/>
          <s v="Oct 07"/>
          <s v="Oct 08"/>
          <s v="Oct 09"/>
          <s v="Oct 10"/>
          <s v="Oct 11"/>
          <s v="Oct 12"/>
          <s v="Oct 13"/>
          <s v="Oct 14"/>
          <s v="Oct 15"/>
          <s v="Oct 16"/>
          <s v="Oct 17"/>
          <s v="Oct 18"/>
          <s v="Oct 19"/>
          <s v="Oct 20"/>
          <s v="Oct 21"/>
          <s v="Oct 22"/>
          <s v="Oct 23"/>
          <s v="Oct 24"/>
          <s v="Oct 25"/>
          <s v="Oct 26"/>
          <s v="Oct 27"/>
          <s v="Oct 28"/>
          <s v="Oct 29"/>
          <s v="Oct 30"/>
          <s v="Oct 31"/>
          <s v="Nov 01"/>
          <s v="Nov 02"/>
          <s v="Nov 03"/>
          <s v="Nov 04"/>
          <s v="Nov 05"/>
          <s v="Nov 06"/>
          <s v="Nov 07"/>
          <s v="Nov 08"/>
          <s v="Nov 09"/>
          <s v="Nov 10"/>
          <s v="Nov 11"/>
          <s v="Nov 12"/>
          <s v="Nov 13"/>
          <s v="Nov 14"/>
          <s v="Nov 15"/>
          <s v="Nov 16"/>
          <s v="Nov 17"/>
          <s v="Nov 18"/>
          <s v="Nov 19"/>
          <s v="Nov 20"/>
          <s v="Nov 21"/>
          <s v="Nov 22"/>
          <s v="Nov 23"/>
          <s v="Nov 24"/>
          <s v="Nov 25"/>
          <s v="Nov 26"/>
          <s v="Nov 27"/>
          <s v="Nov 28"/>
          <s v="Nov 29"/>
          <s v="Nov 30"/>
          <s v="Dec 01"/>
          <s v="Dec 02"/>
          <s v="Dec 03"/>
          <s v="Dec 04"/>
          <s v="Dec 05"/>
          <s v="Dec 06"/>
          <s v="Dec 07"/>
          <s v="Dec 08"/>
          <s v="Dec 09"/>
          <s v="Dec 10"/>
          <s v="Dec 11"/>
          <s v="Dec 12"/>
          <s v="Dec 13"/>
          <s v="Dec 14"/>
          <s v="Dec 15"/>
          <s v="Dec 16"/>
          <s v="Dec 17"/>
          <s v="Dec 18"/>
          <s v="Dec 19"/>
          <s v="Dec 20"/>
          <s v="Dec 21"/>
          <s v="Dec 22"/>
          <s v="Dec 23"/>
          <s v="Dec 24"/>
          <s v="Dec 25"/>
          <s v="Dec 26"/>
          <s v="Dec 27"/>
          <s v="Dec 28"/>
          <s v="Dec 29"/>
          <s v="Dec 30"/>
          <s v="Dec 31"/>
          <s v="&gt;03/02/2018"/>
        </groupItems>
      </fieldGroup>
    </cacheField>
    <cacheField name="Media" numFmtId="0">
      <sharedItems count="4">
        <s v="Facebook"/>
        <s v="Instagram"/>
        <s v="Twitter"/>
        <s v="Youtube"/>
      </sharedItems>
    </cacheField>
    <cacheField name="Followers" numFmtId="0">
      <sharedItems containsSemiMixedTypes="0" containsString="0" containsNumber="1" containsInteger="1" minValue="50" maxValue="500" count="4">
        <n v="50"/>
        <n v="100"/>
        <n v="200"/>
        <n v="500"/>
      </sharedItems>
    </cacheField>
    <cacheField name="# of Posts (month)" numFmtId="0">
      <sharedItems containsSemiMixedTypes="0" containsString="0" containsNumber="1" containsInteger="1" minValue="4" maxValue="6" count="3">
        <n v="4"/>
        <n v="5"/>
        <n v="6"/>
      </sharedItems>
    </cacheField>
    <cacheField name="Impressions" numFmtId="0">
      <sharedItems containsSemiMixedTypes="0" containsString="0" containsNumber="1" containsInteger="1" minValue="100" maxValue="200" count="2">
        <n v="100"/>
        <n v="200"/>
      </sharedItems>
    </cacheField>
    <cacheField name="Profile Visits" numFmtId="0">
      <sharedItems containsSemiMixedTypes="0" containsString="0" containsNumber="1" containsInteger="1" minValue="300" maxValue="300" count="1">
        <n v="300"/>
      </sharedItems>
    </cacheField>
    <cacheField name="Year" numFmtId="0">
      <sharedItems containsSemiMixedTypes="0" containsString="0" containsNumber="1" containsInteger="1" minValue="2018" maxValue="2018" count="1">
        <n v="2018"/>
      </sharedItems>
    </cacheField>
    <cacheField name="Month" numFmtId="0">
      <sharedItems containsSemiMixedTypes="0" containsString="0" containsNumber="1" containsInteger="1" minValue="1" maxValue="3" count="3">
        <n v="1"/>
        <n v="2"/>
        <n v="3"/>
      </sharedItems>
    </cacheField>
    <cacheField name="Months" numFmtId="0" databaseField="0">
      <fieldGroup base="0">
        <rangePr groupBy="months" startDate="2018-01-01T00:00:00" endDate="2018-03-02T00:00:00"/>
        <groupItems count="14">
          <s v="&lt;01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0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91"/>
    <x v="0"/>
    <x v="4"/>
    <x v="0"/>
    <x v="2"/>
    <x v="26"/>
    <x v="117"/>
    <x v="87"/>
    <x v="26"/>
    <x v="31"/>
    <x v="24"/>
    <x v="106"/>
    <x v="80"/>
    <x v="0"/>
    <x v="1"/>
    <x v="190"/>
    <x v="108"/>
    <x v="32"/>
    <x v="176"/>
  </r>
  <r>
    <x v="0"/>
    <x v="91"/>
    <x v="0"/>
    <x v="4"/>
    <x v="0"/>
    <x v="0"/>
    <x v="0"/>
    <x v="24"/>
    <x v="10"/>
    <x v="1"/>
    <x v="31"/>
    <x v="2"/>
    <x v="21"/>
    <x v="1"/>
    <x v="0"/>
    <x v="1"/>
    <x v="154"/>
    <x v="145"/>
    <x v="206"/>
    <x v="1"/>
  </r>
  <r>
    <x v="0"/>
    <x v="22"/>
    <x v="0"/>
    <x v="4"/>
    <x v="0"/>
    <x v="3"/>
    <x v="64"/>
    <x v="98"/>
    <x v="83"/>
    <x v="70"/>
    <x v="31"/>
    <x v="12"/>
    <x v="96"/>
    <x v="53"/>
    <x v="0"/>
    <x v="1"/>
    <x v="121"/>
    <x v="47"/>
    <x v="62"/>
    <x v="145"/>
  </r>
  <r>
    <x v="1"/>
    <x v="5"/>
    <x v="0"/>
    <x v="4"/>
    <x v="0"/>
    <x v="3"/>
    <x v="65"/>
    <x v="93"/>
    <x v="78"/>
    <x v="71"/>
    <x v="31"/>
    <x v="24"/>
    <x v="99"/>
    <x v="36"/>
    <x v="0"/>
    <x v="1"/>
    <x v="108"/>
    <x v="118"/>
    <x v="89"/>
    <x v="118"/>
  </r>
  <r>
    <x v="1"/>
    <x v="5"/>
    <x v="0"/>
    <x v="4"/>
    <x v="0"/>
    <x v="0"/>
    <x v="3"/>
    <x v="5"/>
    <x v="6"/>
    <x v="4"/>
    <x v="31"/>
    <x v="1"/>
    <x v="5"/>
    <x v="5"/>
    <x v="0"/>
    <x v="1"/>
    <x v="109"/>
    <x v="97"/>
    <x v="166"/>
    <x v="41"/>
  </r>
  <r>
    <x v="1"/>
    <x v="5"/>
    <x v="0"/>
    <x v="4"/>
    <x v="0"/>
    <x v="2"/>
    <x v="27"/>
    <x v="111"/>
    <x v="91"/>
    <x v="25"/>
    <x v="31"/>
    <x v="13"/>
    <x v="86"/>
    <x v="77"/>
    <x v="0"/>
    <x v="1"/>
    <x v="199"/>
    <x v="44"/>
    <x v="17"/>
    <x v="190"/>
  </r>
  <r>
    <x v="2"/>
    <x v="94"/>
    <x v="0"/>
    <x v="4"/>
    <x v="0"/>
    <x v="0"/>
    <x v="1"/>
    <x v="8"/>
    <x v="10"/>
    <x v="2"/>
    <x v="31"/>
    <x v="1"/>
    <x v="5"/>
    <x v="8"/>
    <x v="0"/>
    <x v="1"/>
    <x v="148"/>
    <x v="82"/>
    <x v="116"/>
    <x v="91"/>
  </r>
  <r>
    <x v="2"/>
    <x v="14"/>
    <x v="0"/>
    <x v="4"/>
    <x v="0"/>
    <x v="2"/>
    <x v="28"/>
    <x v="91"/>
    <x v="75"/>
    <x v="30"/>
    <x v="31"/>
    <x v="22"/>
    <x v="68"/>
    <x v="72"/>
    <x v="0"/>
    <x v="1"/>
    <x v="173"/>
    <x v="115"/>
    <x v="16"/>
    <x v="191"/>
  </r>
  <r>
    <x v="2"/>
    <x v="4"/>
    <x v="0"/>
    <x v="4"/>
    <x v="0"/>
    <x v="3"/>
    <x v="66"/>
    <x v="88"/>
    <x v="69"/>
    <x v="73"/>
    <x v="31"/>
    <x v="12"/>
    <x v="93"/>
    <x v="36"/>
    <x v="0"/>
    <x v="1"/>
    <x v="79"/>
    <x v="57"/>
    <x v="82"/>
    <x v="125"/>
  </r>
  <r>
    <x v="3"/>
    <x v="88"/>
    <x v="0"/>
    <x v="4"/>
    <x v="0"/>
    <x v="2"/>
    <x v="31"/>
    <x v="103"/>
    <x v="82"/>
    <x v="28"/>
    <x v="31"/>
    <x v="27"/>
    <x v="85"/>
    <x v="73"/>
    <x v="0"/>
    <x v="1"/>
    <x v="183"/>
    <x v="124"/>
    <x v="24"/>
    <x v="183"/>
  </r>
  <r>
    <x v="3"/>
    <x v="88"/>
    <x v="0"/>
    <x v="4"/>
    <x v="0"/>
    <x v="3"/>
    <x v="70"/>
    <x v="86"/>
    <x v="75"/>
    <x v="75"/>
    <x v="31"/>
    <x v="16"/>
    <x v="92"/>
    <x v="36"/>
    <x v="0"/>
    <x v="1"/>
    <x v="81"/>
    <x v="76"/>
    <x v="80"/>
    <x v="127"/>
  </r>
  <r>
    <x v="3"/>
    <x v="88"/>
    <x v="0"/>
    <x v="4"/>
    <x v="0"/>
    <x v="0"/>
    <x v="2"/>
    <x v="21"/>
    <x v="14"/>
    <x v="0"/>
    <x v="31"/>
    <x v="5"/>
    <x v="16"/>
    <x v="6"/>
    <x v="0"/>
    <x v="1"/>
    <x v="174"/>
    <x v="181"/>
    <x v="175"/>
    <x v="32"/>
  </r>
  <r>
    <x v="4"/>
    <x v="95"/>
    <x v="0"/>
    <x v="4"/>
    <x v="0"/>
    <x v="3"/>
    <x v="71"/>
    <x v="105"/>
    <x v="89"/>
    <x v="72"/>
    <x v="31"/>
    <x v="16"/>
    <x v="111"/>
    <x v="26"/>
    <x v="0"/>
    <x v="1"/>
    <x v="124"/>
    <x v="69"/>
    <x v="136"/>
    <x v="71"/>
  </r>
  <r>
    <x v="4"/>
    <x v="95"/>
    <x v="0"/>
    <x v="4"/>
    <x v="0"/>
    <x v="2"/>
    <x v="31"/>
    <x v="107"/>
    <x v="82"/>
    <x v="28"/>
    <x v="31"/>
    <x v="21"/>
    <x v="95"/>
    <x v="72"/>
    <x v="0"/>
    <x v="1"/>
    <x v="183"/>
    <x v="98"/>
    <x v="37"/>
    <x v="171"/>
  </r>
  <r>
    <x v="4"/>
    <x v="95"/>
    <x v="0"/>
    <x v="4"/>
    <x v="0"/>
    <x v="0"/>
    <x v="4"/>
    <x v="5"/>
    <x v="6"/>
    <x v="5"/>
    <x v="31"/>
    <x v="0"/>
    <x v="4"/>
    <x v="6"/>
    <x v="0"/>
    <x v="1"/>
    <x v="103"/>
    <x v="0"/>
    <x v="158"/>
    <x v="49"/>
  </r>
  <r>
    <x v="5"/>
    <x v="93"/>
    <x v="0"/>
    <x v="4"/>
    <x v="0"/>
    <x v="3"/>
    <x v="69"/>
    <x v="84"/>
    <x v="68"/>
    <x v="76"/>
    <x v="31"/>
    <x v="17"/>
    <x v="89"/>
    <x v="33"/>
    <x v="0"/>
    <x v="1"/>
    <x v="65"/>
    <x v="87"/>
    <x v="84"/>
    <x v="123"/>
  </r>
  <r>
    <x v="5"/>
    <x v="93"/>
    <x v="0"/>
    <x v="4"/>
    <x v="0"/>
    <x v="2"/>
    <x v="30"/>
    <x v="102"/>
    <x v="71"/>
    <x v="31"/>
    <x v="31"/>
    <x v="39"/>
    <x v="91"/>
    <x v="62"/>
    <x v="0"/>
    <x v="1"/>
    <x v="163"/>
    <x v="154"/>
    <x v="42"/>
    <x v="166"/>
  </r>
  <r>
    <x v="5"/>
    <x v="93"/>
    <x v="0"/>
    <x v="4"/>
    <x v="0"/>
    <x v="0"/>
    <x v="3"/>
    <x v="15"/>
    <x v="11"/>
    <x v="3"/>
    <x v="31"/>
    <x v="3"/>
    <x v="13"/>
    <x v="4"/>
    <x v="0"/>
    <x v="1"/>
    <x v="152"/>
    <x v="163"/>
    <x v="188"/>
    <x v="19"/>
  </r>
  <r>
    <x v="6"/>
    <x v="92"/>
    <x v="0"/>
    <x v="4"/>
    <x v="0"/>
    <x v="0"/>
    <x v="5"/>
    <x v="14"/>
    <x v="8"/>
    <x v="4"/>
    <x v="31"/>
    <x v="3"/>
    <x v="10"/>
    <x v="6"/>
    <x v="0"/>
    <x v="1"/>
    <x v="125"/>
    <x v="169"/>
    <x v="169"/>
    <x v="38"/>
  </r>
  <r>
    <x v="6"/>
    <x v="92"/>
    <x v="0"/>
    <x v="4"/>
    <x v="0"/>
    <x v="2"/>
    <x v="30"/>
    <x v="101"/>
    <x v="81"/>
    <x v="27"/>
    <x v="31"/>
    <x v="29"/>
    <x v="88"/>
    <x v="63"/>
    <x v="0"/>
    <x v="1"/>
    <x v="182"/>
    <x v="132"/>
    <x v="40"/>
    <x v="168"/>
  </r>
  <r>
    <x v="6"/>
    <x v="92"/>
    <x v="0"/>
    <x v="4"/>
    <x v="0"/>
    <x v="3"/>
    <x v="72"/>
    <x v="89"/>
    <x v="65"/>
    <x v="78"/>
    <x v="31"/>
    <x v="18"/>
    <x v="97"/>
    <x v="31"/>
    <x v="0"/>
    <x v="1"/>
    <x v="55"/>
    <x v="95"/>
    <x v="92"/>
    <x v="115"/>
  </r>
  <r>
    <x v="7"/>
    <x v="100"/>
    <x v="0"/>
    <x v="4"/>
    <x v="0"/>
    <x v="0"/>
    <x v="5"/>
    <x v="3"/>
    <x v="4"/>
    <x v="8"/>
    <x v="31"/>
    <x v="1"/>
    <x v="3"/>
    <x v="5"/>
    <x v="0"/>
    <x v="1"/>
    <x v="70"/>
    <x v="110"/>
    <x v="163"/>
    <x v="44"/>
  </r>
  <r>
    <x v="8"/>
    <x v="100"/>
    <x v="0"/>
    <x v="4"/>
    <x v="0"/>
    <x v="2"/>
    <x v="29"/>
    <x v="118"/>
    <x v="98"/>
    <x v="24"/>
    <x v="31"/>
    <x v="31"/>
    <x v="108"/>
    <x v="81"/>
    <x v="0"/>
    <x v="1"/>
    <x v="207"/>
    <x v="120"/>
    <x v="35"/>
    <x v="173"/>
  </r>
  <r>
    <x v="9"/>
    <x v="99"/>
    <x v="0"/>
    <x v="4"/>
    <x v="0"/>
    <x v="2"/>
    <x v="52"/>
    <x v="116"/>
    <x v="99"/>
    <x v="29"/>
    <x v="31"/>
    <x v="26"/>
    <x v="107"/>
    <x v="79"/>
    <x v="0"/>
    <x v="1"/>
    <x v="200"/>
    <x v="92"/>
    <x v="34"/>
    <x v="174"/>
  </r>
  <r>
    <x v="9"/>
    <x v="98"/>
    <x v="0"/>
    <x v="4"/>
    <x v="0"/>
    <x v="3"/>
    <x v="78"/>
    <x v="113"/>
    <x v="95"/>
    <x v="82"/>
    <x v="31"/>
    <x v="41"/>
    <x v="113"/>
    <x v="43"/>
    <x v="0"/>
    <x v="1"/>
    <x v="102"/>
    <x v="147"/>
    <x v="104"/>
    <x v="103"/>
  </r>
  <r>
    <x v="9"/>
    <x v="97"/>
    <x v="0"/>
    <x v="4"/>
    <x v="0"/>
    <x v="0"/>
    <x v="4"/>
    <x v="7"/>
    <x v="4"/>
    <x v="7"/>
    <x v="31"/>
    <x v="2"/>
    <x v="9"/>
    <x v="0"/>
    <x v="0"/>
    <x v="1"/>
    <x v="76"/>
    <x v="155"/>
    <x v="207"/>
    <x v="0"/>
  </r>
  <r>
    <x v="10"/>
    <x v="18"/>
    <x v="0"/>
    <x v="4"/>
    <x v="0"/>
    <x v="3"/>
    <x v="77"/>
    <x v="112"/>
    <x v="93"/>
    <x v="83"/>
    <x v="31"/>
    <x v="29"/>
    <x v="109"/>
    <x v="51"/>
    <x v="0"/>
    <x v="1"/>
    <x v="99"/>
    <x v="121"/>
    <x v="90"/>
    <x v="117"/>
  </r>
  <r>
    <x v="10"/>
    <x v="18"/>
    <x v="0"/>
    <x v="4"/>
    <x v="0"/>
    <x v="0"/>
    <x v="3"/>
    <x v="1"/>
    <x v="6"/>
    <x v="4"/>
    <x v="31"/>
    <x v="2"/>
    <x v="1"/>
    <x v="7"/>
    <x v="0"/>
    <x v="1"/>
    <x v="109"/>
    <x v="152"/>
    <x v="101"/>
    <x v="106"/>
  </r>
  <r>
    <x v="10"/>
    <x v="18"/>
    <x v="0"/>
    <x v="4"/>
    <x v="0"/>
    <x v="2"/>
    <x v="56"/>
    <x v="115"/>
    <x v="94"/>
    <x v="32"/>
    <x v="31"/>
    <x v="30"/>
    <x v="104"/>
    <x v="82"/>
    <x v="0"/>
    <x v="1"/>
    <x v="184"/>
    <x v="122"/>
    <x v="26"/>
    <x v="181"/>
  </r>
  <r>
    <x v="11"/>
    <x v="23"/>
    <x v="0"/>
    <x v="5"/>
    <x v="0"/>
    <x v="1"/>
    <x v="91"/>
    <x v="124"/>
    <x v="105"/>
    <x v="97"/>
    <x v="31"/>
    <x v="23"/>
    <x v="115"/>
    <x v="87"/>
    <x v="0"/>
    <x v="1"/>
    <x v="164"/>
    <x v="29"/>
    <x v="61"/>
    <x v="146"/>
  </r>
  <r>
    <x v="12"/>
    <x v="96"/>
    <x v="0"/>
    <x v="4"/>
    <x v="0"/>
    <x v="0"/>
    <x v="4"/>
    <x v="0"/>
    <x v="1"/>
    <x v="10"/>
    <x v="31"/>
    <x v="1"/>
    <x v="2"/>
    <x v="1"/>
    <x v="0"/>
    <x v="1"/>
    <x v="36"/>
    <x v="125"/>
    <x v="200"/>
    <x v="7"/>
  </r>
  <r>
    <x v="12"/>
    <x v="96"/>
    <x v="0"/>
    <x v="4"/>
    <x v="0"/>
    <x v="2"/>
    <x v="55"/>
    <x v="108"/>
    <x v="92"/>
    <x v="33"/>
    <x v="31"/>
    <x v="26"/>
    <x v="101"/>
    <x v="69"/>
    <x v="0"/>
    <x v="1"/>
    <x v="180"/>
    <x v="109"/>
    <x v="45"/>
    <x v="163"/>
  </r>
  <r>
    <x v="12"/>
    <x v="96"/>
    <x v="0"/>
    <x v="4"/>
    <x v="0"/>
    <x v="3"/>
    <x v="80"/>
    <x v="114"/>
    <x v="97"/>
    <x v="81"/>
    <x v="31"/>
    <x v="21"/>
    <x v="114"/>
    <x v="30"/>
    <x v="0"/>
    <x v="1"/>
    <x v="116"/>
    <x v="80"/>
    <x v="156"/>
    <x v="51"/>
  </r>
  <r>
    <x v="13"/>
    <x v="3"/>
    <x v="0"/>
    <x v="4"/>
    <x v="0"/>
    <x v="3"/>
    <x v="79"/>
    <x v="94"/>
    <x v="79"/>
    <x v="89"/>
    <x v="31"/>
    <x v="18"/>
    <x v="100"/>
    <x v="37"/>
    <x v="0"/>
    <x v="1"/>
    <x v="52"/>
    <x v="83"/>
    <x v="86"/>
    <x v="121"/>
  </r>
  <r>
    <x v="13"/>
    <x v="3"/>
    <x v="0"/>
    <x v="4"/>
    <x v="0"/>
    <x v="0"/>
    <x v="5"/>
    <x v="2"/>
    <x v="0"/>
    <x v="13"/>
    <x v="31"/>
    <x v="3"/>
    <x v="0"/>
    <x v="11"/>
    <x v="0"/>
    <x v="1"/>
    <x v="23"/>
    <x v="187"/>
    <x v="47"/>
    <x v="161"/>
  </r>
  <r>
    <x v="13"/>
    <x v="3"/>
    <x v="0"/>
    <x v="4"/>
    <x v="0"/>
    <x v="2"/>
    <x v="54"/>
    <x v="95"/>
    <x v="77"/>
    <x v="37"/>
    <x v="31"/>
    <x v="23"/>
    <x v="81"/>
    <x v="62"/>
    <x v="0"/>
    <x v="1"/>
    <x v="150"/>
    <x v="116"/>
    <x v="30"/>
    <x v="177"/>
  </r>
  <r>
    <x v="14"/>
    <x v="84"/>
    <x v="0"/>
    <x v="4"/>
    <x v="0"/>
    <x v="0"/>
    <x v="4"/>
    <x v="6"/>
    <x v="3"/>
    <x v="8"/>
    <x v="31"/>
    <x v="4"/>
    <x v="6"/>
    <x v="5"/>
    <x v="1"/>
    <x v="1"/>
    <x v="60"/>
    <x v="190"/>
    <x v="168"/>
    <x v="39"/>
  </r>
  <r>
    <x v="14"/>
    <x v="85"/>
    <x v="0"/>
    <x v="4"/>
    <x v="0"/>
    <x v="3"/>
    <x v="81"/>
    <x v="106"/>
    <x v="96"/>
    <x v="85"/>
    <x v="31"/>
    <x v="13"/>
    <x v="112"/>
    <x v="25"/>
    <x v="1"/>
    <x v="1"/>
    <x v="105"/>
    <x v="40"/>
    <x v="147"/>
    <x v="60"/>
  </r>
  <r>
    <x v="14"/>
    <x v="83"/>
    <x v="0"/>
    <x v="4"/>
    <x v="0"/>
    <x v="2"/>
    <x v="55"/>
    <x v="100"/>
    <x v="88"/>
    <x v="35"/>
    <x v="31"/>
    <x v="20"/>
    <x v="90"/>
    <x v="60"/>
    <x v="1"/>
    <x v="1"/>
    <x v="168"/>
    <x v="90"/>
    <x v="46"/>
    <x v="162"/>
  </r>
  <r>
    <x v="15"/>
    <x v="24"/>
    <x v="0"/>
    <x v="5"/>
    <x v="0"/>
    <x v="3"/>
    <x v="134"/>
    <x v="159"/>
    <x v="135"/>
    <x v="148"/>
    <x v="31"/>
    <x v="53"/>
    <x v="146"/>
    <x v="131"/>
    <x v="1"/>
    <x v="1"/>
    <x v="56"/>
    <x v="28"/>
    <x v="102"/>
    <x v="105"/>
  </r>
  <r>
    <x v="15"/>
    <x v="24"/>
    <x v="0"/>
    <x v="5"/>
    <x v="0"/>
    <x v="0"/>
    <x v="5"/>
    <x v="16"/>
    <x v="6"/>
    <x v="6"/>
    <x v="31"/>
    <x v="4"/>
    <x v="13"/>
    <x v="5"/>
    <x v="1"/>
    <x v="1"/>
    <x v="101"/>
    <x v="183"/>
    <x v="176"/>
    <x v="31"/>
  </r>
  <r>
    <x v="15"/>
    <x v="24"/>
    <x v="0"/>
    <x v="5"/>
    <x v="0"/>
    <x v="2"/>
    <x v="51"/>
    <x v="110"/>
    <x v="90"/>
    <x v="34"/>
    <x v="31"/>
    <x v="33"/>
    <x v="94"/>
    <x v="75"/>
    <x v="1"/>
    <x v="1"/>
    <x v="176"/>
    <x v="133"/>
    <x v="28"/>
    <x v="179"/>
  </r>
  <r>
    <x v="16"/>
    <x v="26"/>
    <x v="0"/>
    <x v="5"/>
    <x v="0"/>
    <x v="3"/>
    <x v="133"/>
    <x v="141"/>
    <x v="122"/>
    <x v="158"/>
    <x v="31"/>
    <x v="45"/>
    <x v="128"/>
    <x v="125"/>
    <x v="1"/>
    <x v="1"/>
    <x v="25"/>
    <x v="27"/>
    <x v="81"/>
    <x v="126"/>
  </r>
  <r>
    <x v="16"/>
    <x v="26"/>
    <x v="0"/>
    <x v="5"/>
    <x v="0"/>
    <x v="2"/>
    <x v="49"/>
    <x v="97"/>
    <x v="67"/>
    <x v="41"/>
    <x v="31"/>
    <x v="15"/>
    <x v="71"/>
    <x v="76"/>
    <x v="1"/>
    <x v="1"/>
    <x v="134"/>
    <x v="75"/>
    <x v="14"/>
    <x v="193"/>
  </r>
  <r>
    <x v="16"/>
    <x v="26"/>
    <x v="0"/>
    <x v="5"/>
    <x v="0"/>
    <x v="0"/>
    <x v="7"/>
    <x v="18"/>
    <x v="6"/>
    <x v="8"/>
    <x v="31"/>
    <x v="2"/>
    <x v="11"/>
    <x v="9"/>
    <x v="1"/>
    <x v="1"/>
    <x v="93"/>
    <x v="152"/>
    <x v="124"/>
    <x v="83"/>
  </r>
  <r>
    <x v="17"/>
    <x v="0"/>
    <x v="0"/>
    <x v="4"/>
    <x v="0"/>
    <x v="3"/>
    <x v="138"/>
    <x v="137"/>
    <x v="106"/>
    <x v="166"/>
    <x v="31"/>
    <x v="49"/>
    <x v="130"/>
    <x v="98"/>
    <x v="1"/>
    <x v="1"/>
    <x v="1"/>
    <x v="66"/>
    <x v="141"/>
    <x v="66"/>
  </r>
  <r>
    <x v="17"/>
    <x v="14"/>
    <x v="0"/>
    <x v="4"/>
    <x v="0"/>
    <x v="2"/>
    <x v="54"/>
    <x v="90"/>
    <x v="62"/>
    <x v="49"/>
    <x v="31"/>
    <x v="22"/>
    <x v="75"/>
    <x v="64"/>
    <x v="1"/>
    <x v="1"/>
    <x v="118"/>
    <x v="127"/>
    <x v="27"/>
    <x v="180"/>
  </r>
  <r>
    <x v="17"/>
    <x v="94"/>
    <x v="0"/>
    <x v="4"/>
    <x v="0"/>
    <x v="0"/>
    <x v="7"/>
    <x v="15"/>
    <x v="6"/>
    <x v="8"/>
    <x v="31"/>
    <x v="0"/>
    <x v="13"/>
    <x v="4"/>
    <x v="1"/>
    <x v="1"/>
    <x v="93"/>
    <x v="0"/>
    <x v="188"/>
    <x v="19"/>
  </r>
  <r>
    <x v="18"/>
    <x v="10"/>
    <x v="1"/>
    <x v="1"/>
    <x v="2"/>
    <x v="3"/>
    <x v="160"/>
    <x v="179"/>
    <x v="163"/>
    <x v="174"/>
    <x v="31"/>
    <x v="92"/>
    <x v="162"/>
    <x v="151"/>
    <x v="1"/>
    <x v="1"/>
    <x v="94"/>
    <x v="144"/>
    <x v="58"/>
    <x v="150"/>
  </r>
  <r>
    <x v="18"/>
    <x v="10"/>
    <x v="1"/>
    <x v="1"/>
    <x v="4"/>
    <x v="3"/>
    <x v="163"/>
    <x v="185"/>
    <x v="166"/>
    <x v="175"/>
    <x v="31"/>
    <x v="90"/>
    <x v="170"/>
    <x v="148"/>
    <x v="1"/>
    <x v="1"/>
    <x v="106"/>
    <x v="128"/>
    <x v="79"/>
    <x v="128"/>
  </r>
  <r>
    <x v="18"/>
    <x v="10"/>
    <x v="1"/>
    <x v="1"/>
    <x v="3"/>
    <x v="3"/>
    <x v="90"/>
    <x v="81"/>
    <x v="80"/>
    <x v="101"/>
    <x v="31"/>
    <x v="43"/>
    <x v="47"/>
    <x v="74"/>
    <x v="1"/>
    <x v="1"/>
    <x v="9"/>
    <x v="159"/>
    <x v="10"/>
    <x v="197"/>
  </r>
  <r>
    <x v="19"/>
    <x v="86"/>
    <x v="0"/>
    <x v="5"/>
    <x v="0"/>
    <x v="0"/>
    <x v="7"/>
    <x v="4"/>
    <x v="5"/>
    <x v="9"/>
    <x v="31"/>
    <x v="1"/>
    <x v="3"/>
    <x v="6"/>
    <x v="1"/>
    <x v="1"/>
    <x v="82"/>
    <x v="100"/>
    <x v="154"/>
    <x v="53"/>
  </r>
  <r>
    <x v="19"/>
    <x v="86"/>
    <x v="0"/>
    <x v="5"/>
    <x v="0"/>
    <x v="2"/>
    <x v="50"/>
    <x v="86"/>
    <x v="73"/>
    <x v="40"/>
    <x v="31"/>
    <x v="20"/>
    <x v="69"/>
    <x v="67"/>
    <x v="1"/>
    <x v="1"/>
    <x v="142"/>
    <x v="102"/>
    <x v="18"/>
    <x v="189"/>
  </r>
  <r>
    <x v="19"/>
    <x v="86"/>
    <x v="0"/>
    <x v="5"/>
    <x v="0"/>
    <x v="3"/>
    <x v="132"/>
    <x v="147"/>
    <x v="129"/>
    <x v="154"/>
    <x v="31"/>
    <x v="77"/>
    <x v="135"/>
    <x v="127"/>
    <x v="1"/>
    <x v="1"/>
    <x v="34"/>
    <x v="129"/>
    <x v="87"/>
    <x v="120"/>
  </r>
  <r>
    <x v="20"/>
    <x v="88"/>
    <x v="0"/>
    <x v="4"/>
    <x v="0"/>
    <x v="0"/>
    <x v="7"/>
    <x v="5"/>
    <x v="7"/>
    <x v="7"/>
    <x v="31"/>
    <x v="2"/>
    <x v="7"/>
    <x v="3"/>
    <x v="1"/>
    <x v="1"/>
    <x v="107"/>
    <x v="149"/>
    <x v="189"/>
    <x v="18"/>
  </r>
  <r>
    <x v="20"/>
    <x v="88"/>
    <x v="0"/>
    <x v="4"/>
    <x v="0"/>
    <x v="3"/>
    <x v="137"/>
    <x v="150"/>
    <x v="127"/>
    <x v="159"/>
    <x v="31"/>
    <x v="57"/>
    <x v="139"/>
    <x v="116"/>
    <x v="1"/>
    <x v="1"/>
    <x v="27"/>
    <x v="51"/>
    <x v="110"/>
    <x v="97"/>
  </r>
  <r>
    <x v="20"/>
    <x v="88"/>
    <x v="0"/>
    <x v="4"/>
    <x v="0"/>
    <x v="2"/>
    <x v="63"/>
    <x v="104"/>
    <x v="84"/>
    <x v="36"/>
    <x v="31"/>
    <x v="23"/>
    <x v="96"/>
    <x v="66"/>
    <x v="1"/>
    <x v="1"/>
    <x v="160"/>
    <x v="104"/>
    <x v="44"/>
    <x v="164"/>
  </r>
  <r>
    <x v="21"/>
    <x v="27"/>
    <x v="0"/>
    <x v="5"/>
    <x v="0"/>
    <x v="2"/>
    <x v="61"/>
    <x v="96"/>
    <x v="70"/>
    <x v="46"/>
    <x v="31"/>
    <x v="13"/>
    <x v="78"/>
    <x v="69"/>
    <x v="1"/>
    <x v="1"/>
    <x v="132"/>
    <x v="65"/>
    <x v="23"/>
    <x v="184"/>
  </r>
  <r>
    <x v="21"/>
    <x v="27"/>
    <x v="0"/>
    <x v="5"/>
    <x v="0"/>
    <x v="3"/>
    <x v="136"/>
    <x v="148"/>
    <x v="131"/>
    <x v="157"/>
    <x v="31"/>
    <x v="38"/>
    <x v="138"/>
    <x v="116"/>
    <x v="1"/>
    <x v="1"/>
    <x v="31"/>
    <x v="10"/>
    <x v="107"/>
    <x v="100"/>
  </r>
  <r>
    <x v="21"/>
    <x v="27"/>
    <x v="0"/>
    <x v="5"/>
    <x v="0"/>
    <x v="0"/>
    <x v="7"/>
    <x v="17"/>
    <x v="9"/>
    <x v="5"/>
    <x v="31"/>
    <x v="2"/>
    <x v="14"/>
    <x v="5"/>
    <x v="1"/>
    <x v="1"/>
    <x v="129"/>
    <x v="146"/>
    <x v="177"/>
    <x v="30"/>
  </r>
  <r>
    <x v="22"/>
    <x v="8"/>
    <x v="2"/>
    <x v="1"/>
    <x v="2"/>
    <x v="3"/>
    <x v="123"/>
    <x v="167"/>
    <x v="149"/>
    <x v="118"/>
    <x v="31"/>
    <x v="79"/>
    <x v="158"/>
    <x v="132"/>
    <x v="1"/>
    <x v="1"/>
    <x v="166"/>
    <x v="88"/>
    <x v="143"/>
    <x v="64"/>
  </r>
  <r>
    <x v="22"/>
    <x v="8"/>
    <x v="2"/>
    <x v="1"/>
    <x v="4"/>
    <x v="3"/>
    <x v="131"/>
    <x v="170"/>
    <x v="155"/>
    <x v="120"/>
    <x v="31"/>
    <x v="78"/>
    <x v="161"/>
    <x v="137"/>
    <x v="1"/>
    <x v="1"/>
    <x v="169"/>
    <x v="72"/>
    <x v="130"/>
    <x v="77"/>
  </r>
  <r>
    <x v="22"/>
    <x v="8"/>
    <x v="2"/>
    <x v="1"/>
    <x v="3"/>
    <x v="3"/>
    <x v="75"/>
    <x v="45"/>
    <x v="29"/>
    <x v="91"/>
    <x v="31"/>
    <x v="16"/>
    <x v="37"/>
    <x v="35"/>
    <x v="1"/>
    <x v="1"/>
    <x v="0"/>
    <x v="142"/>
    <x v="9"/>
    <x v="198"/>
  </r>
  <r>
    <x v="23"/>
    <x v="95"/>
    <x v="0"/>
    <x v="4"/>
    <x v="0"/>
    <x v="0"/>
    <x v="9"/>
    <x v="15"/>
    <x v="6"/>
    <x v="10"/>
    <x v="31"/>
    <x v="1"/>
    <x v="13"/>
    <x v="4"/>
    <x v="1"/>
    <x v="1"/>
    <x v="87"/>
    <x v="97"/>
    <x v="188"/>
    <x v="19"/>
  </r>
  <r>
    <x v="23"/>
    <x v="95"/>
    <x v="0"/>
    <x v="4"/>
    <x v="0"/>
    <x v="2"/>
    <x v="62"/>
    <x v="70"/>
    <x v="34"/>
    <x v="69"/>
    <x v="31"/>
    <x v="11"/>
    <x v="52"/>
    <x v="50"/>
    <x v="1"/>
    <x v="1"/>
    <x v="26"/>
    <x v="91"/>
    <x v="22"/>
    <x v="185"/>
  </r>
  <r>
    <x v="23"/>
    <x v="95"/>
    <x v="0"/>
    <x v="4"/>
    <x v="0"/>
    <x v="3"/>
    <x v="135"/>
    <x v="142"/>
    <x v="119"/>
    <x v="164"/>
    <x v="31"/>
    <x v="53"/>
    <x v="133"/>
    <x v="105"/>
    <x v="1"/>
    <x v="1"/>
    <x v="18"/>
    <x v="45"/>
    <x v="123"/>
    <x v="84"/>
  </r>
  <r>
    <x v="24"/>
    <x v="17"/>
    <x v="2"/>
    <x v="1"/>
    <x v="2"/>
    <x v="3"/>
    <x v="122"/>
    <x v="166"/>
    <x v="150"/>
    <x v="117"/>
    <x v="31"/>
    <x v="60"/>
    <x v="156"/>
    <x v="139"/>
    <x v="1"/>
    <x v="1"/>
    <x v="167"/>
    <x v="20"/>
    <x v="93"/>
    <x v="114"/>
  </r>
  <r>
    <x v="24"/>
    <x v="17"/>
    <x v="2"/>
    <x v="1"/>
    <x v="3"/>
    <x v="3"/>
    <x v="76"/>
    <x v="47"/>
    <x v="32"/>
    <x v="90"/>
    <x v="31"/>
    <x v="10"/>
    <x v="36"/>
    <x v="54"/>
    <x v="1"/>
    <x v="1"/>
    <x v="4"/>
    <x v="85"/>
    <x v="7"/>
    <x v="200"/>
  </r>
  <r>
    <x v="24"/>
    <x v="17"/>
    <x v="2"/>
    <x v="1"/>
    <x v="4"/>
    <x v="3"/>
    <x v="151"/>
    <x v="171"/>
    <x v="153"/>
    <x v="125"/>
    <x v="31"/>
    <x v="66"/>
    <x v="157"/>
    <x v="143"/>
    <x v="1"/>
    <x v="1"/>
    <x v="153"/>
    <x v="30"/>
    <x v="78"/>
    <x v="129"/>
  </r>
  <r>
    <x v="25"/>
    <x v="12"/>
    <x v="2"/>
    <x v="1"/>
    <x v="4"/>
    <x v="3"/>
    <x v="150"/>
    <x v="175"/>
    <x v="154"/>
    <x v="123"/>
    <x v="31"/>
    <x v="84"/>
    <x v="163"/>
    <x v="141"/>
    <x v="1"/>
    <x v="1"/>
    <x v="156"/>
    <x v="111"/>
    <x v="106"/>
    <x v="101"/>
  </r>
  <r>
    <x v="25"/>
    <x v="11"/>
    <x v="2"/>
    <x v="1"/>
    <x v="2"/>
    <x v="3"/>
    <x v="95"/>
    <x v="161"/>
    <x v="141"/>
    <x v="115"/>
    <x v="31"/>
    <x v="72"/>
    <x v="147"/>
    <x v="129"/>
    <x v="1"/>
    <x v="1"/>
    <x v="143"/>
    <x v="79"/>
    <x v="109"/>
    <x v="98"/>
  </r>
  <r>
    <x v="25"/>
    <x v="11"/>
    <x v="2"/>
    <x v="1"/>
    <x v="3"/>
    <x v="3"/>
    <x v="83"/>
    <x v="50"/>
    <x v="35"/>
    <x v="96"/>
    <x v="31"/>
    <x v="35"/>
    <x v="42"/>
    <x v="56"/>
    <x v="1"/>
    <x v="1"/>
    <x v="2"/>
    <x v="172"/>
    <x v="8"/>
    <x v="199"/>
  </r>
  <r>
    <x v="26"/>
    <x v="90"/>
    <x v="0"/>
    <x v="0"/>
    <x v="0"/>
    <x v="0"/>
    <x v="9"/>
    <x v="20"/>
    <x v="9"/>
    <x v="7"/>
    <x v="31"/>
    <x v="2"/>
    <x v="18"/>
    <x v="2"/>
    <x v="1"/>
    <x v="1"/>
    <x v="122"/>
    <x v="146"/>
    <x v="199"/>
    <x v="8"/>
  </r>
  <r>
    <x v="26"/>
    <x v="93"/>
    <x v="0"/>
    <x v="0"/>
    <x v="0"/>
    <x v="2"/>
    <x v="60"/>
    <x v="83"/>
    <x v="62"/>
    <x v="55"/>
    <x v="31"/>
    <x v="32"/>
    <x v="69"/>
    <x v="58"/>
    <x v="1"/>
    <x v="1"/>
    <x v="112"/>
    <x v="150"/>
    <x v="25"/>
    <x v="182"/>
  </r>
  <r>
    <x v="26"/>
    <x v="89"/>
    <x v="0"/>
    <x v="0"/>
    <x v="0"/>
    <x v="3"/>
    <x v="121"/>
    <x v="154"/>
    <x v="133"/>
    <x v="122"/>
    <x v="31"/>
    <x v="62"/>
    <x v="143"/>
    <x v="122"/>
    <x v="1"/>
    <x v="1"/>
    <x v="68"/>
    <x v="50"/>
    <x v="112"/>
    <x v="95"/>
  </r>
  <r>
    <x v="27"/>
    <x v="25"/>
    <x v="0"/>
    <x v="0"/>
    <x v="0"/>
    <x v="2"/>
    <x v="59"/>
    <x v="99"/>
    <x v="74"/>
    <x v="44"/>
    <x v="31"/>
    <x v="18"/>
    <x v="83"/>
    <x v="70"/>
    <x v="1"/>
    <x v="1"/>
    <x v="140"/>
    <x v="89"/>
    <x v="29"/>
    <x v="178"/>
  </r>
  <r>
    <x v="27"/>
    <x v="29"/>
    <x v="0"/>
    <x v="0"/>
    <x v="0"/>
    <x v="3"/>
    <x v="120"/>
    <x v="145"/>
    <x v="128"/>
    <x v="129"/>
    <x v="31"/>
    <x v="52"/>
    <x v="132"/>
    <x v="113"/>
    <x v="1"/>
    <x v="1"/>
    <x v="49"/>
    <x v="34"/>
    <x v="100"/>
    <x v="107"/>
  </r>
  <r>
    <x v="27"/>
    <x v="30"/>
    <x v="0"/>
    <x v="0"/>
    <x v="0"/>
    <x v="0"/>
    <x v="10"/>
    <x v="12"/>
    <x v="7"/>
    <x v="10"/>
    <x v="31"/>
    <x v="2"/>
    <x v="11"/>
    <x v="3"/>
    <x v="1"/>
    <x v="1"/>
    <x v="96"/>
    <x v="149"/>
    <x v="193"/>
    <x v="14"/>
  </r>
  <r>
    <x v="28"/>
    <x v="55"/>
    <x v="0"/>
    <x v="0"/>
    <x v="0"/>
    <x v="3"/>
    <x v="119"/>
    <x v="136"/>
    <x v="121"/>
    <x v="135"/>
    <x v="31"/>
    <x v="54"/>
    <x v="124"/>
    <x v="110"/>
    <x v="1"/>
    <x v="1"/>
    <x v="32"/>
    <x v="46"/>
    <x v="98"/>
    <x v="109"/>
  </r>
  <r>
    <x v="28"/>
    <x v="56"/>
    <x v="0"/>
    <x v="0"/>
    <x v="0"/>
    <x v="2"/>
    <x v="58"/>
    <x v="66"/>
    <x v="52"/>
    <x v="66"/>
    <x v="31"/>
    <x v="25"/>
    <x v="54"/>
    <x v="38"/>
    <x v="1"/>
    <x v="1"/>
    <x v="71"/>
    <x v="145"/>
    <x v="41"/>
    <x v="167"/>
  </r>
  <r>
    <x v="28"/>
    <x v="76"/>
    <x v="0"/>
    <x v="0"/>
    <x v="0"/>
    <x v="0"/>
    <x v="11"/>
    <x v="11"/>
    <x v="3"/>
    <x v="15"/>
    <x v="31"/>
    <x v="4"/>
    <x v="8"/>
    <x v="6"/>
    <x v="1"/>
    <x v="1"/>
    <x v="45"/>
    <x v="190"/>
    <x v="165"/>
    <x v="42"/>
  </r>
  <r>
    <x v="29"/>
    <x v="68"/>
    <x v="0"/>
    <x v="0"/>
    <x v="0"/>
    <x v="2"/>
    <x v="57"/>
    <x v="72"/>
    <x v="53"/>
    <x v="61"/>
    <x v="31"/>
    <x v="15"/>
    <x v="60"/>
    <x v="39"/>
    <x v="1"/>
    <x v="1"/>
    <x v="77"/>
    <x v="94"/>
    <x v="43"/>
    <x v="165"/>
  </r>
  <r>
    <x v="29"/>
    <x v="69"/>
    <x v="0"/>
    <x v="0"/>
    <x v="0"/>
    <x v="3"/>
    <x v="118"/>
    <x v="130"/>
    <x v="116"/>
    <x v="141"/>
    <x v="31"/>
    <x v="47"/>
    <x v="120"/>
    <x v="101"/>
    <x v="1"/>
    <x v="1"/>
    <x v="24"/>
    <x v="38"/>
    <x v="105"/>
    <x v="102"/>
  </r>
  <r>
    <x v="29"/>
    <x v="69"/>
    <x v="0"/>
    <x v="0"/>
    <x v="0"/>
    <x v="0"/>
    <x v="11"/>
    <x v="39"/>
    <x v="4"/>
    <x v="14"/>
    <x v="31"/>
    <x v="2"/>
    <x v="40"/>
    <x v="3"/>
    <x v="1"/>
    <x v="1"/>
    <x v="54"/>
    <x v="155"/>
    <x v="204"/>
    <x v="3"/>
  </r>
  <r>
    <x v="30"/>
    <x v="33"/>
    <x v="0"/>
    <x v="0"/>
    <x v="0"/>
    <x v="0"/>
    <x v="10"/>
    <x v="12"/>
    <x v="6"/>
    <x v="11"/>
    <x v="31"/>
    <x v="4"/>
    <x v="10"/>
    <x v="4"/>
    <x v="1"/>
    <x v="1"/>
    <x v="85"/>
    <x v="183"/>
    <x v="184"/>
    <x v="23"/>
  </r>
  <r>
    <x v="30"/>
    <x v="34"/>
    <x v="0"/>
    <x v="0"/>
    <x v="0"/>
    <x v="2"/>
    <x v="53"/>
    <x v="85"/>
    <x v="68"/>
    <x v="43"/>
    <x v="31"/>
    <x v="22"/>
    <x v="82"/>
    <x v="49"/>
    <x v="1"/>
    <x v="1"/>
    <x v="135"/>
    <x v="119"/>
    <x v="53"/>
    <x v="155"/>
  </r>
  <r>
    <x v="30"/>
    <x v="34"/>
    <x v="0"/>
    <x v="0"/>
    <x v="0"/>
    <x v="3"/>
    <x v="117"/>
    <x v="144"/>
    <x v="124"/>
    <x v="131"/>
    <x v="31"/>
    <x v="57"/>
    <x v="136"/>
    <x v="104"/>
    <x v="1"/>
    <x v="1"/>
    <x v="37"/>
    <x v="54"/>
    <x v="128"/>
    <x v="79"/>
  </r>
  <r>
    <x v="31"/>
    <x v="52"/>
    <x v="0"/>
    <x v="0"/>
    <x v="0"/>
    <x v="2"/>
    <x v="48"/>
    <x v="79"/>
    <x v="61"/>
    <x v="48"/>
    <x v="31"/>
    <x v="14"/>
    <x v="76"/>
    <x v="48"/>
    <x v="1"/>
    <x v="1"/>
    <x v="115"/>
    <x v="77"/>
    <x v="49"/>
    <x v="159"/>
  </r>
  <r>
    <x v="31"/>
    <x v="41"/>
    <x v="0"/>
    <x v="0"/>
    <x v="0"/>
    <x v="3"/>
    <x v="116"/>
    <x v="146"/>
    <x v="125"/>
    <x v="128"/>
    <x v="31"/>
    <x v="54"/>
    <x v="137"/>
    <x v="107"/>
    <x v="1"/>
    <x v="1"/>
    <x v="42"/>
    <x v="42"/>
    <x v="122"/>
    <x v="85"/>
  </r>
  <r>
    <x v="31"/>
    <x v="51"/>
    <x v="0"/>
    <x v="0"/>
    <x v="0"/>
    <x v="0"/>
    <x v="8"/>
    <x v="9"/>
    <x v="5"/>
    <x v="10"/>
    <x v="31"/>
    <x v="4"/>
    <x v="6"/>
    <x v="8"/>
    <x v="1"/>
    <x v="1"/>
    <x v="75"/>
    <x v="186"/>
    <x v="120"/>
    <x v="87"/>
  </r>
  <r>
    <x v="32"/>
    <x v="67"/>
    <x v="0"/>
    <x v="0"/>
    <x v="0"/>
    <x v="3"/>
    <x v="115"/>
    <x v="143"/>
    <x v="126"/>
    <x v="127"/>
    <x v="31"/>
    <x v="53"/>
    <x v="134"/>
    <x v="109"/>
    <x v="1"/>
    <x v="0"/>
    <x v="46"/>
    <x v="39"/>
    <x v="114"/>
    <x v="93"/>
  </r>
  <r>
    <x v="32"/>
    <x v="62"/>
    <x v="0"/>
    <x v="0"/>
    <x v="0"/>
    <x v="2"/>
    <x v="49"/>
    <x v="92"/>
    <x v="72"/>
    <x v="40"/>
    <x v="31"/>
    <x v="28"/>
    <x v="84"/>
    <x v="52"/>
    <x v="1"/>
    <x v="0"/>
    <x v="141"/>
    <x v="135"/>
    <x v="52"/>
    <x v="156"/>
  </r>
  <r>
    <x v="32"/>
    <x v="67"/>
    <x v="0"/>
    <x v="0"/>
    <x v="0"/>
    <x v="0"/>
    <x v="6"/>
    <x v="1"/>
    <x v="4"/>
    <x v="9"/>
    <x v="31"/>
    <x v="3"/>
    <x v="4"/>
    <x v="1"/>
    <x v="1"/>
    <x v="0"/>
    <x v="66"/>
    <x v="177"/>
    <x v="201"/>
    <x v="6"/>
  </r>
  <r>
    <x v="33"/>
    <x v="65"/>
    <x v="0"/>
    <x v="0"/>
    <x v="0"/>
    <x v="3"/>
    <x v="114"/>
    <x v="135"/>
    <x v="120"/>
    <x v="130"/>
    <x v="31"/>
    <x v="71"/>
    <x v="126"/>
    <x v="102"/>
    <x v="1"/>
    <x v="0"/>
    <x v="33"/>
    <x v="101"/>
    <x v="113"/>
    <x v="94"/>
  </r>
  <r>
    <x v="33"/>
    <x v="31"/>
    <x v="0"/>
    <x v="0"/>
    <x v="0"/>
    <x v="2"/>
    <x v="47"/>
    <x v="76"/>
    <x v="60"/>
    <x v="49"/>
    <x v="31"/>
    <x v="26"/>
    <x v="74"/>
    <x v="40"/>
    <x v="1"/>
    <x v="0"/>
    <x v="110"/>
    <x v="141"/>
    <x v="56"/>
    <x v="152"/>
  </r>
  <r>
    <x v="33"/>
    <x v="79"/>
    <x v="0"/>
    <x v="0"/>
    <x v="0"/>
    <x v="0"/>
    <x v="6"/>
    <x v="33"/>
    <x v="2"/>
    <x v="11"/>
    <x v="31"/>
    <x v="2"/>
    <x v="27"/>
    <x v="4"/>
    <x v="1"/>
    <x v="0"/>
    <x v="47"/>
    <x v="163"/>
    <x v="197"/>
    <x v="10"/>
  </r>
  <r>
    <x v="34"/>
    <x v="7"/>
    <x v="1"/>
    <x v="1"/>
    <x v="3"/>
    <x v="3"/>
    <x v="86"/>
    <x v="120"/>
    <x v="103"/>
    <x v="92"/>
    <x v="31"/>
    <x v="75"/>
    <x v="98"/>
    <x v="89"/>
    <x v="1"/>
    <x v="0"/>
    <x v="147"/>
    <x v="188"/>
    <x v="11"/>
    <x v="196"/>
  </r>
  <r>
    <x v="34"/>
    <x v="7"/>
    <x v="1"/>
    <x v="1"/>
    <x v="2"/>
    <x v="3"/>
    <x v="155"/>
    <x v="186"/>
    <x v="167"/>
    <x v="162"/>
    <x v="31"/>
    <x v="99"/>
    <x v="169"/>
    <x v="153"/>
    <x v="1"/>
    <x v="0"/>
    <x v="165"/>
    <x v="156"/>
    <x v="68"/>
    <x v="139"/>
  </r>
  <r>
    <x v="34"/>
    <x v="7"/>
    <x v="1"/>
    <x v="1"/>
    <x v="4"/>
    <x v="3"/>
    <x v="159"/>
    <x v="191"/>
    <x v="173"/>
    <x v="171"/>
    <x v="31"/>
    <x v="102"/>
    <x v="179"/>
    <x v="156"/>
    <x v="1"/>
    <x v="0"/>
    <x v="175"/>
    <x v="167"/>
    <x v="73"/>
    <x v="134"/>
  </r>
  <r>
    <x v="35"/>
    <x v="43"/>
    <x v="0"/>
    <x v="0"/>
    <x v="0"/>
    <x v="3"/>
    <x v="113"/>
    <x v="134"/>
    <x v="118"/>
    <x v="132"/>
    <x v="31"/>
    <x v="56"/>
    <x v="127"/>
    <x v="96"/>
    <x v="1"/>
    <x v="0"/>
    <x v="29"/>
    <x v="56"/>
    <x v="133"/>
    <x v="74"/>
  </r>
  <r>
    <x v="35"/>
    <x v="44"/>
    <x v="0"/>
    <x v="0"/>
    <x v="0"/>
    <x v="2"/>
    <x v="46"/>
    <x v="69"/>
    <x v="57"/>
    <x v="54"/>
    <x v="31"/>
    <x v="23"/>
    <x v="55"/>
    <x v="42"/>
    <x v="1"/>
    <x v="0"/>
    <x v="95"/>
    <x v="137"/>
    <x v="36"/>
    <x v="172"/>
  </r>
  <r>
    <x v="35"/>
    <x v="57"/>
    <x v="0"/>
    <x v="0"/>
    <x v="0"/>
    <x v="0"/>
    <x v="8"/>
    <x v="22"/>
    <x v="4"/>
    <x v="11"/>
    <x v="31"/>
    <x v="4"/>
    <x v="20"/>
    <x v="1"/>
    <x v="1"/>
    <x v="0"/>
    <x v="61"/>
    <x v="187"/>
    <x v="205"/>
    <x v="2"/>
  </r>
  <r>
    <x v="36"/>
    <x v="19"/>
    <x v="1"/>
    <x v="1"/>
    <x v="4"/>
    <x v="3"/>
    <x v="158"/>
    <x v="199"/>
    <x v="174"/>
    <x v="168"/>
    <x v="31"/>
    <x v="98"/>
    <x v="189"/>
    <x v="157"/>
    <x v="1"/>
    <x v="0"/>
    <x v="188"/>
    <x v="139"/>
    <x v="119"/>
    <x v="88"/>
  </r>
  <r>
    <x v="36"/>
    <x v="19"/>
    <x v="1"/>
    <x v="1"/>
    <x v="3"/>
    <x v="3"/>
    <x v="85"/>
    <x v="121"/>
    <x v="100"/>
    <x v="93"/>
    <x v="31"/>
    <x v="58"/>
    <x v="112"/>
    <x v="83"/>
    <x v="1"/>
    <x v="0"/>
    <x v="104"/>
    <x v="168"/>
    <x v="38"/>
    <x v="170"/>
  </r>
  <r>
    <x v="36"/>
    <x v="19"/>
    <x v="1"/>
    <x v="1"/>
    <x v="2"/>
    <x v="3"/>
    <x v="154"/>
    <x v="195"/>
    <x v="170"/>
    <x v="146"/>
    <x v="31"/>
    <x v="95"/>
    <x v="187"/>
    <x v="149"/>
    <x v="1"/>
    <x v="0"/>
    <x v="187"/>
    <x v="136"/>
    <x v="150"/>
    <x v="57"/>
  </r>
  <r>
    <x v="37"/>
    <x v="64"/>
    <x v="0"/>
    <x v="0"/>
    <x v="0"/>
    <x v="0"/>
    <x v="8"/>
    <x v="21"/>
    <x v="10"/>
    <x v="5"/>
    <x v="31"/>
    <x v="4"/>
    <x v="17"/>
    <x v="5"/>
    <x v="1"/>
    <x v="0"/>
    <x v="131"/>
    <x v="179"/>
    <x v="185"/>
    <x v="22"/>
  </r>
  <r>
    <x v="37"/>
    <x v="63"/>
    <x v="0"/>
    <x v="0"/>
    <x v="0"/>
    <x v="2"/>
    <x v="44"/>
    <x v="73"/>
    <x v="39"/>
    <x v="67"/>
    <x v="31"/>
    <x v="15"/>
    <x v="77"/>
    <x v="16"/>
    <x v="1"/>
    <x v="0"/>
    <x v="48"/>
    <x v="114"/>
    <x v="97"/>
    <x v="110"/>
  </r>
  <r>
    <x v="37"/>
    <x v="78"/>
    <x v="0"/>
    <x v="0"/>
    <x v="0"/>
    <x v="3"/>
    <x v="112"/>
    <x v="151"/>
    <x v="117"/>
    <x v="133"/>
    <x v="31"/>
    <x v="53"/>
    <x v="144"/>
    <x v="97"/>
    <x v="1"/>
    <x v="0"/>
    <x v="28"/>
    <x v="49"/>
    <x v="164"/>
    <x v="43"/>
  </r>
  <r>
    <x v="38"/>
    <x v="9"/>
    <x v="1"/>
    <x v="1"/>
    <x v="3"/>
    <x v="3"/>
    <x v="84"/>
    <x v="109"/>
    <x v="86"/>
    <x v="95"/>
    <x v="31"/>
    <x v="70"/>
    <x v="105"/>
    <x v="61"/>
    <x v="1"/>
    <x v="1"/>
    <x v="30"/>
    <x v="193"/>
    <x v="60"/>
    <x v="147"/>
  </r>
  <r>
    <x v="38"/>
    <x v="9"/>
    <x v="1"/>
    <x v="1"/>
    <x v="4"/>
    <x v="3"/>
    <x v="157"/>
    <x v="193"/>
    <x v="171"/>
    <x v="173"/>
    <x v="31"/>
    <x v="101"/>
    <x v="185"/>
    <x v="150"/>
    <x v="1"/>
    <x v="1"/>
    <x v="149"/>
    <x v="165"/>
    <x v="138"/>
    <x v="69"/>
  </r>
  <r>
    <x v="38"/>
    <x v="9"/>
    <x v="1"/>
    <x v="1"/>
    <x v="2"/>
    <x v="3"/>
    <x v="153"/>
    <x v="189"/>
    <x v="161"/>
    <x v="165"/>
    <x v="31"/>
    <x v="100"/>
    <x v="181"/>
    <x v="146"/>
    <x v="1"/>
    <x v="1"/>
    <x v="145"/>
    <x v="171"/>
    <x v="155"/>
    <x v="52"/>
  </r>
  <r>
    <x v="39"/>
    <x v="37"/>
    <x v="0"/>
    <x v="0"/>
    <x v="0"/>
    <x v="2"/>
    <x v="45"/>
    <x v="68"/>
    <x v="37"/>
    <x v="68"/>
    <x v="31"/>
    <x v="8"/>
    <x v="66"/>
    <x v="27"/>
    <x v="1"/>
    <x v="0"/>
    <x v="44"/>
    <x v="55"/>
    <x v="67"/>
    <x v="140"/>
  </r>
  <r>
    <x v="39"/>
    <x v="80"/>
    <x v="0"/>
    <x v="0"/>
    <x v="0"/>
    <x v="0"/>
    <x v="12"/>
    <x v="13"/>
    <x v="9"/>
    <x v="15"/>
    <x v="31"/>
    <x v="1"/>
    <x v="12"/>
    <x v="3"/>
    <x v="1"/>
    <x v="0"/>
    <x v="97"/>
    <x v="86"/>
    <x v="194"/>
    <x v="13"/>
  </r>
  <r>
    <x v="39"/>
    <x v="42"/>
    <x v="0"/>
    <x v="0"/>
    <x v="0"/>
    <x v="3"/>
    <x v="111"/>
    <x v="140"/>
    <x v="113"/>
    <x v="140"/>
    <x v="31"/>
    <x v="43"/>
    <x v="136"/>
    <x v="94"/>
    <x v="1"/>
    <x v="0"/>
    <x v="19"/>
    <x v="32"/>
    <x v="159"/>
    <x v="48"/>
  </r>
  <r>
    <x v="40"/>
    <x v="59"/>
    <x v="0"/>
    <x v="0"/>
    <x v="0"/>
    <x v="3"/>
    <x v="110"/>
    <x v="132"/>
    <x v="108"/>
    <x v="143"/>
    <x v="31"/>
    <x v="41"/>
    <x v="123"/>
    <x v="93"/>
    <x v="1"/>
    <x v="0"/>
    <x v="10"/>
    <x v="35"/>
    <x v="135"/>
    <x v="72"/>
  </r>
  <r>
    <x v="40"/>
    <x v="50"/>
    <x v="0"/>
    <x v="0"/>
    <x v="0"/>
    <x v="0"/>
    <x v="13"/>
    <x v="28"/>
    <x v="11"/>
    <x v="14"/>
    <x v="31"/>
    <x v="4"/>
    <x v="25"/>
    <x v="3"/>
    <x v="1"/>
    <x v="0"/>
    <x v="117"/>
    <x v="176"/>
    <x v="198"/>
    <x v="9"/>
  </r>
  <r>
    <x v="40"/>
    <x v="47"/>
    <x v="0"/>
    <x v="0"/>
    <x v="0"/>
    <x v="2"/>
    <x v="45"/>
    <x v="77"/>
    <x v="48"/>
    <x v="58"/>
    <x v="31"/>
    <x v="12"/>
    <x v="80"/>
    <x v="34"/>
    <x v="1"/>
    <x v="0"/>
    <x v="69"/>
    <x v="78"/>
    <x v="72"/>
    <x v="135"/>
  </r>
  <r>
    <x v="41"/>
    <x v="66"/>
    <x v="0"/>
    <x v="0"/>
    <x v="0"/>
    <x v="0"/>
    <x v="13"/>
    <x v="19"/>
    <x v="20"/>
    <x v="5"/>
    <x v="31"/>
    <x v="8"/>
    <x v="15"/>
    <x v="5"/>
    <x v="1"/>
    <x v="0"/>
    <x v="171"/>
    <x v="191"/>
    <x v="181"/>
    <x v="26"/>
  </r>
  <r>
    <x v="41"/>
    <x v="66"/>
    <x v="0"/>
    <x v="0"/>
    <x v="0"/>
    <x v="2"/>
    <x v="43"/>
    <x v="60"/>
    <x v="51"/>
    <x v="56"/>
    <x v="31"/>
    <x v="6"/>
    <x v="56"/>
    <x v="20"/>
    <x v="1"/>
    <x v="0"/>
    <x v="83"/>
    <x v="24"/>
    <x v="64"/>
    <x v="143"/>
  </r>
  <r>
    <x v="41"/>
    <x v="66"/>
    <x v="0"/>
    <x v="0"/>
    <x v="0"/>
    <x v="3"/>
    <x v="109"/>
    <x v="131"/>
    <x v="115"/>
    <x v="139"/>
    <x v="31"/>
    <x v="23"/>
    <x v="122"/>
    <x v="92"/>
    <x v="1"/>
    <x v="0"/>
    <x v="21"/>
    <x v="7"/>
    <x v="134"/>
    <x v="73"/>
  </r>
  <r>
    <x v="42"/>
    <x v="8"/>
    <x v="1"/>
    <x v="1"/>
    <x v="2"/>
    <x v="3"/>
    <x v="94"/>
    <x v="174"/>
    <x v="151"/>
    <x v="104"/>
    <x v="31"/>
    <x v="82"/>
    <x v="166"/>
    <x v="134"/>
    <x v="1"/>
    <x v="1"/>
    <x v="192"/>
    <x v="103"/>
    <x v="160"/>
    <x v="47"/>
  </r>
  <r>
    <x v="42"/>
    <x v="8"/>
    <x v="1"/>
    <x v="1"/>
    <x v="3"/>
    <x v="3"/>
    <x v="68"/>
    <x v="55"/>
    <x v="46"/>
    <x v="79"/>
    <x v="31"/>
    <x v="48"/>
    <x v="39"/>
    <x v="67"/>
    <x v="1"/>
    <x v="1"/>
    <x v="20"/>
    <x v="184"/>
    <x v="6"/>
    <x v="201"/>
  </r>
  <r>
    <x v="42"/>
    <x v="8"/>
    <x v="1"/>
    <x v="1"/>
    <x v="4"/>
    <x v="3"/>
    <x v="126"/>
    <x v="181"/>
    <x v="159"/>
    <x v="113"/>
    <x v="31"/>
    <x v="87"/>
    <x v="173"/>
    <x v="140"/>
    <x v="1"/>
    <x v="1"/>
    <x v="193"/>
    <x v="113"/>
    <x v="149"/>
    <x v="58"/>
  </r>
  <r>
    <x v="43"/>
    <x v="48"/>
    <x v="0"/>
    <x v="0"/>
    <x v="0"/>
    <x v="3"/>
    <x v="108"/>
    <x v="125"/>
    <x v="107"/>
    <x v="144"/>
    <x v="31"/>
    <x v="34"/>
    <x v="116"/>
    <x v="86"/>
    <x v="1"/>
    <x v="0"/>
    <x v="7"/>
    <x v="26"/>
    <x v="125"/>
    <x v="82"/>
  </r>
  <r>
    <x v="43"/>
    <x v="53"/>
    <x v="0"/>
    <x v="0"/>
    <x v="0"/>
    <x v="2"/>
    <x v="41"/>
    <x v="63"/>
    <x v="49"/>
    <x v="57"/>
    <x v="31"/>
    <x v="19"/>
    <x v="64"/>
    <x v="19"/>
    <x v="1"/>
    <x v="0"/>
    <x v="72"/>
    <x v="130"/>
    <x v="74"/>
    <x v="133"/>
  </r>
  <r>
    <x v="43"/>
    <x v="73"/>
    <x v="0"/>
    <x v="0"/>
    <x v="0"/>
    <x v="0"/>
    <x v="12"/>
    <x v="26"/>
    <x v="12"/>
    <x v="12"/>
    <x v="31"/>
    <x v="3"/>
    <x v="20"/>
    <x v="6"/>
    <x v="1"/>
    <x v="0"/>
    <x v="127"/>
    <x v="161"/>
    <x v="180"/>
    <x v="27"/>
  </r>
  <r>
    <x v="44"/>
    <x v="49"/>
    <x v="0"/>
    <x v="0"/>
    <x v="0"/>
    <x v="3"/>
    <x v="107"/>
    <x v="127"/>
    <x v="109"/>
    <x v="142"/>
    <x v="31"/>
    <x v="29"/>
    <x v="117"/>
    <x v="99"/>
    <x v="1"/>
    <x v="0"/>
    <x v="11"/>
    <x v="13"/>
    <x v="103"/>
    <x v="104"/>
  </r>
  <r>
    <x v="44"/>
    <x v="49"/>
    <x v="0"/>
    <x v="0"/>
    <x v="0"/>
    <x v="2"/>
    <x v="43"/>
    <x v="58"/>
    <x v="42"/>
    <x v="64"/>
    <x v="31"/>
    <x v="4"/>
    <x v="59"/>
    <x v="17"/>
    <x v="1"/>
    <x v="0"/>
    <x v="51"/>
    <x v="12"/>
    <x v="76"/>
    <x v="131"/>
  </r>
  <r>
    <x v="44"/>
    <x v="49"/>
    <x v="0"/>
    <x v="0"/>
    <x v="0"/>
    <x v="0"/>
    <x v="14"/>
    <x v="24"/>
    <x v="9"/>
    <x v="17"/>
    <x v="31"/>
    <x v="1"/>
    <x v="19"/>
    <x v="5"/>
    <x v="1"/>
    <x v="0"/>
    <x v="90"/>
    <x v="86"/>
    <x v="187"/>
    <x v="20"/>
  </r>
  <r>
    <x v="45"/>
    <x v="21"/>
    <x v="2"/>
    <x v="1"/>
    <x v="3"/>
    <x v="3"/>
    <x v="67"/>
    <x v="74"/>
    <x v="58"/>
    <x v="77"/>
    <x v="31"/>
    <x v="26"/>
    <x v="38"/>
    <x v="78"/>
    <x v="2"/>
    <x v="1"/>
    <x v="38"/>
    <x v="143"/>
    <x v="0"/>
    <x v="207"/>
  </r>
  <r>
    <x v="45"/>
    <x v="21"/>
    <x v="2"/>
    <x v="1"/>
    <x v="4"/>
    <x v="3"/>
    <x v="125"/>
    <x v="188"/>
    <x v="168"/>
    <x v="106"/>
    <x v="1"/>
    <x v="80"/>
    <x v="178"/>
    <x v="152"/>
    <x v="2"/>
    <x v="1"/>
    <x v="210"/>
    <x v="62"/>
    <x v="83"/>
    <x v="124"/>
  </r>
  <r>
    <x v="45"/>
    <x v="21"/>
    <x v="2"/>
    <x v="1"/>
    <x v="2"/>
    <x v="3"/>
    <x v="93"/>
    <x v="178"/>
    <x v="158"/>
    <x v="102"/>
    <x v="31"/>
    <x v="74"/>
    <x v="168"/>
    <x v="144"/>
    <x v="2"/>
    <x v="1"/>
    <x v="205"/>
    <x v="53"/>
    <x v="99"/>
    <x v="108"/>
  </r>
  <r>
    <x v="46"/>
    <x v="58"/>
    <x v="0"/>
    <x v="0"/>
    <x v="0"/>
    <x v="3"/>
    <x v="106"/>
    <x v="138"/>
    <x v="123"/>
    <x v="126"/>
    <x v="31"/>
    <x v="23"/>
    <x v="131"/>
    <x v="100"/>
    <x v="2"/>
    <x v="0"/>
    <x v="40"/>
    <x v="3"/>
    <x v="148"/>
    <x v="59"/>
  </r>
  <r>
    <x v="46"/>
    <x v="58"/>
    <x v="0"/>
    <x v="0"/>
    <x v="0"/>
    <x v="2"/>
    <x v="42"/>
    <x v="65"/>
    <x v="54"/>
    <x v="52"/>
    <x v="31"/>
    <x v="11"/>
    <x v="63"/>
    <x v="29"/>
    <x v="2"/>
    <x v="0"/>
    <x v="89"/>
    <x v="70"/>
    <x v="59"/>
    <x v="148"/>
  </r>
  <r>
    <x v="46"/>
    <x v="58"/>
    <x v="0"/>
    <x v="0"/>
    <x v="0"/>
    <x v="0"/>
    <x v="15"/>
    <x v="31"/>
    <x v="13"/>
    <x v="14"/>
    <x v="31"/>
    <x v="4"/>
    <x v="28"/>
    <x v="0"/>
    <x v="2"/>
    <x v="0"/>
    <x v="128"/>
    <x v="175"/>
    <x v="207"/>
    <x v="0"/>
  </r>
  <r>
    <x v="47"/>
    <x v="13"/>
    <x v="2"/>
    <x v="1"/>
    <x v="4"/>
    <x v="3"/>
    <x v="124"/>
    <x v="183"/>
    <x v="162"/>
    <x v="111"/>
    <x v="31"/>
    <x v="85"/>
    <x v="172"/>
    <x v="142"/>
    <x v="2"/>
    <x v="1"/>
    <x v="197"/>
    <x v="93"/>
    <x v="118"/>
    <x v="89"/>
  </r>
  <r>
    <x v="47"/>
    <x v="13"/>
    <x v="2"/>
    <x v="1"/>
    <x v="2"/>
    <x v="3"/>
    <x v="92"/>
    <x v="176"/>
    <x v="152"/>
    <x v="103"/>
    <x v="31"/>
    <x v="83"/>
    <x v="165"/>
    <x v="138"/>
    <x v="2"/>
    <x v="1"/>
    <x v="194"/>
    <x v="105"/>
    <x v="142"/>
    <x v="65"/>
  </r>
  <r>
    <x v="47"/>
    <x v="13"/>
    <x v="2"/>
    <x v="1"/>
    <x v="3"/>
    <x v="3"/>
    <x v="67"/>
    <x v="54"/>
    <x v="38"/>
    <x v="80"/>
    <x v="31"/>
    <x v="34"/>
    <x v="33"/>
    <x v="68"/>
    <x v="2"/>
    <x v="1"/>
    <x v="13"/>
    <x v="170"/>
    <x v="2"/>
    <x v="205"/>
  </r>
  <r>
    <x v="48"/>
    <x v="58"/>
    <x v="0"/>
    <x v="0"/>
    <x v="0"/>
    <x v="3"/>
    <x v="103"/>
    <x v="133"/>
    <x v="114"/>
    <x v="134"/>
    <x v="31"/>
    <x v="51"/>
    <x v="125"/>
    <x v="91"/>
    <x v="2"/>
    <x v="0"/>
    <x v="22"/>
    <x v="48"/>
    <x v="145"/>
    <x v="62"/>
  </r>
  <r>
    <x v="48"/>
    <x v="58"/>
    <x v="0"/>
    <x v="0"/>
    <x v="0"/>
    <x v="2"/>
    <x v="40"/>
    <x v="49"/>
    <x v="40"/>
    <x v="63"/>
    <x v="31"/>
    <x v="9"/>
    <x v="49"/>
    <x v="18"/>
    <x v="2"/>
    <x v="0"/>
    <x v="50"/>
    <x v="68"/>
    <x v="51"/>
    <x v="157"/>
  </r>
  <r>
    <x v="48"/>
    <x v="58"/>
    <x v="0"/>
    <x v="0"/>
    <x v="0"/>
    <x v="0"/>
    <x v="13"/>
    <x v="29"/>
    <x v="17"/>
    <x v="8"/>
    <x v="31"/>
    <x v="5"/>
    <x v="26"/>
    <x v="2"/>
    <x v="2"/>
    <x v="0"/>
    <x v="157"/>
    <x v="178"/>
    <x v="203"/>
    <x v="4"/>
  </r>
  <r>
    <x v="49"/>
    <x v="7"/>
    <x v="1"/>
    <x v="1"/>
    <x v="3"/>
    <x v="3"/>
    <x v="89"/>
    <x v="123"/>
    <x v="104"/>
    <x v="94"/>
    <x v="31"/>
    <x v="59"/>
    <x v="110"/>
    <x v="103"/>
    <x v="2"/>
    <x v="1"/>
    <x v="155"/>
    <x v="148"/>
    <x v="12"/>
    <x v="195"/>
  </r>
  <r>
    <x v="49"/>
    <x v="7"/>
    <x v="1"/>
    <x v="1"/>
    <x v="2"/>
    <x v="3"/>
    <x v="162"/>
    <x v="196"/>
    <x v="178"/>
    <x v="167"/>
    <x v="31"/>
    <x v="96"/>
    <x v="186"/>
    <x v="158"/>
    <x v="2"/>
    <x v="1"/>
    <x v="201"/>
    <x v="99"/>
    <x v="95"/>
    <x v="112"/>
  </r>
  <r>
    <x v="49"/>
    <x v="7"/>
    <x v="1"/>
    <x v="1"/>
    <x v="4"/>
    <x v="3"/>
    <x v="166"/>
    <x v="198"/>
    <x v="179"/>
    <x v="169"/>
    <x v="5"/>
    <x v="94"/>
    <x v="188"/>
    <x v="160"/>
    <x v="2"/>
    <x v="1"/>
    <x v="202"/>
    <x v="81"/>
    <x v="88"/>
    <x v="119"/>
  </r>
  <r>
    <x v="50"/>
    <x v="28"/>
    <x v="0"/>
    <x v="0"/>
    <x v="0"/>
    <x v="0"/>
    <x v="16"/>
    <x v="32"/>
    <x v="22"/>
    <x v="5"/>
    <x v="31"/>
    <x v="4"/>
    <x v="26"/>
    <x v="7"/>
    <x v="2"/>
    <x v="1"/>
    <x v="179"/>
    <x v="157"/>
    <x v="182"/>
    <x v="25"/>
  </r>
  <r>
    <x v="50"/>
    <x v="28"/>
    <x v="0"/>
    <x v="0"/>
    <x v="0"/>
    <x v="3"/>
    <x v="105"/>
    <x v="139"/>
    <x v="123"/>
    <x v="124"/>
    <x v="31"/>
    <x v="18"/>
    <x v="129"/>
    <x v="117"/>
    <x v="2"/>
    <x v="1"/>
    <x v="41"/>
    <x v="2"/>
    <x v="91"/>
    <x v="116"/>
  </r>
  <r>
    <x v="51"/>
    <x v="81"/>
    <x v="0"/>
    <x v="0"/>
    <x v="0"/>
    <x v="0"/>
    <x v="16"/>
    <x v="38"/>
    <x v="15"/>
    <x v="13"/>
    <x v="31"/>
    <x v="5"/>
    <x v="34"/>
    <x v="3"/>
    <x v="2"/>
    <x v="1"/>
    <x v="137"/>
    <x v="180"/>
    <x v="202"/>
    <x v="5"/>
  </r>
  <r>
    <x v="51"/>
    <x v="81"/>
    <x v="0"/>
    <x v="0"/>
    <x v="0"/>
    <x v="2"/>
    <x v="42"/>
    <x v="57"/>
    <x v="43"/>
    <x v="62"/>
    <x v="31"/>
    <x v="16"/>
    <x v="53"/>
    <x v="24"/>
    <x v="2"/>
    <x v="1"/>
    <x v="53"/>
    <x v="117"/>
    <x v="55"/>
    <x v="153"/>
  </r>
  <r>
    <x v="51"/>
    <x v="71"/>
    <x v="0"/>
    <x v="0"/>
    <x v="0"/>
    <x v="3"/>
    <x v="102"/>
    <x v="128"/>
    <x v="111"/>
    <x v="137"/>
    <x v="31"/>
    <x v="47"/>
    <x v="118"/>
    <x v="95"/>
    <x v="2"/>
    <x v="1"/>
    <x v="16"/>
    <x v="43"/>
    <x v="111"/>
    <x v="96"/>
  </r>
  <r>
    <x v="52"/>
    <x v="32"/>
    <x v="0"/>
    <x v="0"/>
    <x v="0"/>
    <x v="0"/>
    <x v="16"/>
    <x v="35"/>
    <x v="13"/>
    <x v="15"/>
    <x v="31"/>
    <x v="2"/>
    <x v="32"/>
    <x v="3"/>
    <x v="2"/>
    <x v="1"/>
    <x v="126"/>
    <x v="138"/>
    <x v="200"/>
    <x v="7"/>
  </r>
  <r>
    <x v="52"/>
    <x v="32"/>
    <x v="0"/>
    <x v="0"/>
    <x v="0"/>
    <x v="2"/>
    <x v="40"/>
    <x v="53"/>
    <x v="44"/>
    <x v="60"/>
    <x v="31"/>
    <x v="1"/>
    <x v="50"/>
    <x v="22"/>
    <x v="2"/>
    <x v="1"/>
    <x v="58"/>
    <x v="1"/>
    <x v="50"/>
    <x v="158"/>
  </r>
  <r>
    <x v="52"/>
    <x v="32"/>
    <x v="0"/>
    <x v="0"/>
    <x v="0"/>
    <x v="3"/>
    <x v="101"/>
    <x v="126"/>
    <x v="110"/>
    <x v="136"/>
    <x v="31"/>
    <x v="37"/>
    <x v="119"/>
    <x v="85"/>
    <x v="2"/>
    <x v="1"/>
    <x v="15"/>
    <x v="23"/>
    <x v="151"/>
    <x v="56"/>
  </r>
  <r>
    <x v="53"/>
    <x v="19"/>
    <x v="1"/>
    <x v="1"/>
    <x v="3"/>
    <x v="3"/>
    <x v="88"/>
    <x v="119"/>
    <x v="102"/>
    <x v="98"/>
    <x v="31"/>
    <x v="44"/>
    <x v="103"/>
    <x v="84"/>
    <x v="2"/>
    <x v="1"/>
    <x v="113"/>
    <x v="131"/>
    <x v="15"/>
    <x v="192"/>
  </r>
  <r>
    <x v="53"/>
    <x v="19"/>
    <x v="1"/>
    <x v="1"/>
    <x v="2"/>
    <x v="3"/>
    <x v="161"/>
    <x v="192"/>
    <x v="175"/>
    <x v="170"/>
    <x v="31"/>
    <x v="93"/>
    <x v="183"/>
    <x v="155"/>
    <x v="2"/>
    <x v="1"/>
    <x v="189"/>
    <x v="96"/>
    <x v="94"/>
    <x v="113"/>
  </r>
  <r>
    <x v="53"/>
    <x v="19"/>
    <x v="1"/>
    <x v="1"/>
    <x v="4"/>
    <x v="3"/>
    <x v="165"/>
    <x v="194"/>
    <x v="176"/>
    <x v="172"/>
    <x v="31"/>
    <x v="86"/>
    <x v="182"/>
    <x v="159"/>
    <x v="2"/>
    <x v="1"/>
    <x v="186"/>
    <x v="59"/>
    <x v="75"/>
    <x v="132"/>
  </r>
  <r>
    <x v="54"/>
    <x v="72"/>
    <x v="0"/>
    <x v="0"/>
    <x v="0"/>
    <x v="2"/>
    <x v="39"/>
    <x v="68"/>
    <x v="55"/>
    <x v="50"/>
    <x v="30"/>
    <x v="17"/>
    <x v="62"/>
    <x v="32"/>
    <x v="2"/>
    <x v="1"/>
    <x v="91"/>
    <x v="106"/>
    <x v="57"/>
    <x v="151"/>
  </r>
  <r>
    <x v="54"/>
    <x v="72"/>
    <x v="0"/>
    <x v="0"/>
    <x v="0"/>
    <x v="0"/>
    <x v="17"/>
    <x v="12"/>
    <x v="15"/>
    <x v="14"/>
    <x v="15"/>
    <x v="1"/>
    <x v="11"/>
    <x v="3"/>
    <x v="2"/>
    <x v="1"/>
    <x v="136"/>
    <x v="71"/>
    <x v="193"/>
    <x v="14"/>
  </r>
  <r>
    <x v="54"/>
    <x v="72"/>
    <x v="0"/>
    <x v="0"/>
    <x v="0"/>
    <x v="3"/>
    <x v="104"/>
    <x v="129"/>
    <x v="112"/>
    <x v="138"/>
    <x v="19"/>
    <x v="20"/>
    <x v="121"/>
    <x v="88"/>
    <x v="2"/>
    <x v="1"/>
    <x v="17"/>
    <x v="6"/>
    <x v="139"/>
    <x v="68"/>
  </r>
  <r>
    <x v="55"/>
    <x v="9"/>
    <x v="1"/>
    <x v="1"/>
    <x v="3"/>
    <x v="3"/>
    <x v="87"/>
    <x v="75"/>
    <x v="76"/>
    <x v="100"/>
    <x v="31"/>
    <x v="42"/>
    <x v="57"/>
    <x v="55"/>
    <x v="2"/>
    <x v="1"/>
    <x v="8"/>
    <x v="158"/>
    <x v="20"/>
    <x v="187"/>
  </r>
  <r>
    <x v="55"/>
    <x v="9"/>
    <x v="1"/>
    <x v="1"/>
    <x v="4"/>
    <x v="3"/>
    <x v="164"/>
    <x v="187"/>
    <x v="169"/>
    <x v="176"/>
    <x v="31"/>
    <x v="91"/>
    <x v="176"/>
    <x v="147"/>
    <x v="2"/>
    <x v="1"/>
    <x v="120"/>
    <x v="126"/>
    <x v="96"/>
    <x v="111"/>
  </r>
  <r>
    <x v="55"/>
    <x v="9"/>
    <x v="1"/>
    <x v="1"/>
    <x v="2"/>
    <x v="3"/>
    <x v="87"/>
    <x v="82"/>
    <x v="85"/>
    <x v="99"/>
    <x v="31"/>
    <x v="46"/>
    <x v="67"/>
    <x v="59"/>
    <x v="2"/>
    <x v="1"/>
    <x v="14"/>
    <x v="162"/>
    <x v="21"/>
    <x v="186"/>
  </r>
  <r>
    <x v="56"/>
    <x v="36"/>
    <x v="0"/>
    <x v="0"/>
    <x v="0"/>
    <x v="3"/>
    <x v="149"/>
    <x v="155"/>
    <x v="136"/>
    <x v="156"/>
    <x v="20"/>
    <x v="52"/>
    <x v="145"/>
    <x v="118"/>
    <x v="2"/>
    <x v="1"/>
    <x v="57"/>
    <x v="21"/>
    <x v="127"/>
    <x v="80"/>
  </r>
  <r>
    <x v="56"/>
    <x v="36"/>
    <x v="0"/>
    <x v="0"/>
    <x v="0"/>
    <x v="2"/>
    <x v="38"/>
    <x v="62"/>
    <x v="50"/>
    <x v="53"/>
    <x v="30"/>
    <x v="6"/>
    <x v="62"/>
    <x v="21"/>
    <x v="2"/>
    <x v="1"/>
    <x v="84"/>
    <x v="25"/>
    <x v="70"/>
    <x v="137"/>
  </r>
  <r>
    <x v="56"/>
    <x v="36"/>
    <x v="0"/>
    <x v="0"/>
    <x v="0"/>
    <x v="0"/>
    <x v="18"/>
    <x v="30"/>
    <x v="21"/>
    <x v="8"/>
    <x v="15"/>
    <x v="8"/>
    <x v="24"/>
    <x v="7"/>
    <x v="2"/>
    <x v="1"/>
    <x v="172"/>
    <x v="190"/>
    <x v="178"/>
    <x v="29"/>
  </r>
  <r>
    <x v="57"/>
    <x v="77"/>
    <x v="0"/>
    <x v="0"/>
    <x v="0"/>
    <x v="2"/>
    <x v="36"/>
    <x v="61"/>
    <x v="50"/>
    <x v="51"/>
    <x v="9"/>
    <x v="50"/>
    <x v="61"/>
    <x v="24"/>
    <x v="2"/>
    <x v="1"/>
    <x v="86"/>
    <x v="185"/>
    <x v="65"/>
    <x v="142"/>
  </r>
  <r>
    <x v="57"/>
    <x v="74"/>
    <x v="0"/>
    <x v="0"/>
    <x v="0"/>
    <x v="3"/>
    <x v="148"/>
    <x v="160"/>
    <x v="142"/>
    <x v="151"/>
    <x v="21"/>
    <x v="61"/>
    <x v="151"/>
    <x v="126"/>
    <x v="2"/>
    <x v="1"/>
    <x v="78"/>
    <x v="37"/>
    <x v="117"/>
    <x v="90"/>
  </r>
  <r>
    <x v="57"/>
    <x v="77"/>
    <x v="0"/>
    <x v="0"/>
    <x v="0"/>
    <x v="0"/>
    <x v="18"/>
    <x v="32"/>
    <x v="18"/>
    <x v="12"/>
    <x v="15"/>
    <x v="7"/>
    <x v="23"/>
    <x v="11"/>
    <x v="2"/>
    <x v="1"/>
    <x v="151"/>
    <x v="189"/>
    <x v="161"/>
    <x v="46"/>
  </r>
  <r>
    <x v="58"/>
    <x v="8"/>
    <x v="2"/>
    <x v="1"/>
    <x v="4"/>
    <x v="3"/>
    <x v="130"/>
    <x v="180"/>
    <x v="164"/>
    <x v="112"/>
    <x v="7"/>
    <x v="68"/>
    <x v="175"/>
    <x v="133"/>
    <x v="2"/>
    <x v="1"/>
    <x v="198"/>
    <x v="22"/>
    <x v="167"/>
    <x v="40"/>
  </r>
  <r>
    <x v="58"/>
    <x v="8"/>
    <x v="2"/>
    <x v="1"/>
    <x v="2"/>
    <x v="3"/>
    <x v="100"/>
    <x v="172"/>
    <x v="156"/>
    <x v="105"/>
    <x v="14"/>
    <x v="67"/>
    <x v="167"/>
    <x v="111"/>
    <x v="2"/>
    <x v="1"/>
    <x v="196"/>
    <x v="31"/>
    <x v="173"/>
    <x v="34"/>
  </r>
  <r>
    <x v="58"/>
    <x v="8"/>
    <x v="2"/>
    <x v="1"/>
    <x v="3"/>
    <x v="3"/>
    <x v="74"/>
    <x v="48"/>
    <x v="33"/>
    <x v="86"/>
    <x v="16"/>
    <x v="28"/>
    <x v="30"/>
    <x v="57"/>
    <x v="2"/>
    <x v="1"/>
    <x v="6"/>
    <x v="163"/>
    <x v="3"/>
    <x v="204"/>
  </r>
  <r>
    <x v="59"/>
    <x v="45"/>
    <x v="0"/>
    <x v="0"/>
    <x v="0"/>
    <x v="2"/>
    <x v="35"/>
    <x v="52"/>
    <x v="45"/>
    <x v="59"/>
    <x v="30"/>
    <x v="3"/>
    <x v="51"/>
    <x v="17"/>
    <x v="2"/>
    <x v="1"/>
    <x v="59"/>
    <x v="8"/>
    <x v="63"/>
    <x v="144"/>
  </r>
  <r>
    <x v="59"/>
    <x v="45"/>
    <x v="0"/>
    <x v="0"/>
    <x v="0"/>
    <x v="0"/>
    <x v="18"/>
    <x v="10"/>
    <x v="12"/>
    <x v="18"/>
    <x v="15"/>
    <x v="2"/>
    <x v="9"/>
    <x v="3"/>
    <x v="2"/>
    <x v="1"/>
    <x v="111"/>
    <x v="140"/>
    <x v="192"/>
    <x v="15"/>
  </r>
  <r>
    <x v="59"/>
    <x v="54"/>
    <x v="0"/>
    <x v="0"/>
    <x v="0"/>
    <x v="3"/>
    <x v="147"/>
    <x v="152"/>
    <x v="134"/>
    <x v="161"/>
    <x v="20"/>
    <x v="43"/>
    <x v="140"/>
    <x v="114"/>
    <x v="2"/>
    <x v="1"/>
    <x v="39"/>
    <x v="17"/>
    <x v="115"/>
    <x v="92"/>
  </r>
  <r>
    <x v="60"/>
    <x v="87"/>
    <x v="3"/>
    <x v="3"/>
    <x v="1"/>
    <x v="1"/>
    <x v="22"/>
    <x v="44"/>
    <x v="27"/>
    <x v="13"/>
    <x v="31"/>
    <x v="26"/>
    <x v="46"/>
    <x v="14"/>
    <x v="2"/>
    <x v="1"/>
    <x v="211"/>
    <x v="194"/>
    <x v="170"/>
    <x v="37"/>
  </r>
  <r>
    <x v="61"/>
    <x v="102"/>
    <x v="3"/>
    <x v="3"/>
    <x v="1"/>
    <x v="1"/>
    <x v="23"/>
    <x v="42"/>
    <x v="25"/>
    <x v="21"/>
    <x v="31"/>
    <x v="36"/>
    <x v="45"/>
    <x v="13"/>
    <x v="2"/>
    <x v="1"/>
    <x v="195"/>
    <x v="196"/>
    <x v="183"/>
    <x v="24"/>
  </r>
  <r>
    <x v="62"/>
    <x v="82"/>
    <x v="0"/>
    <x v="0"/>
    <x v="0"/>
    <x v="0"/>
    <x v="18"/>
    <x v="25"/>
    <x v="14"/>
    <x v="16"/>
    <x v="15"/>
    <x v="2"/>
    <x v="22"/>
    <x v="0"/>
    <x v="2"/>
    <x v="1"/>
    <x v="129"/>
    <x v="133"/>
    <x v="207"/>
    <x v="0"/>
  </r>
  <r>
    <x v="62"/>
    <x v="82"/>
    <x v="0"/>
    <x v="0"/>
    <x v="0"/>
    <x v="2"/>
    <x v="34"/>
    <x v="67"/>
    <x v="56"/>
    <x v="47"/>
    <x v="9"/>
    <x v="3"/>
    <x v="70"/>
    <x v="21"/>
    <x v="2"/>
    <x v="1"/>
    <x v="98"/>
    <x v="5"/>
    <x v="77"/>
    <x v="130"/>
  </r>
  <r>
    <x v="62"/>
    <x v="82"/>
    <x v="0"/>
    <x v="0"/>
    <x v="0"/>
    <x v="3"/>
    <x v="146"/>
    <x v="165"/>
    <x v="144"/>
    <x v="147"/>
    <x v="22"/>
    <x v="49"/>
    <x v="155"/>
    <x v="119"/>
    <x v="2"/>
    <x v="1"/>
    <x v="92"/>
    <x v="14"/>
    <x v="157"/>
    <x v="50"/>
  </r>
  <r>
    <x v="63"/>
    <x v="16"/>
    <x v="2"/>
    <x v="1"/>
    <x v="3"/>
    <x v="3"/>
    <x v="74"/>
    <x v="56"/>
    <x v="41"/>
    <x v="84"/>
    <x v="16"/>
    <x v="17"/>
    <x v="35"/>
    <x v="71"/>
    <x v="2"/>
    <x v="1"/>
    <x v="12"/>
    <x v="123"/>
    <x v="5"/>
    <x v="202"/>
  </r>
  <r>
    <x v="63"/>
    <x v="16"/>
    <x v="2"/>
    <x v="1"/>
    <x v="2"/>
    <x v="3"/>
    <x v="99"/>
    <x v="173"/>
    <x v="148"/>
    <x v="108"/>
    <x v="14"/>
    <x v="69"/>
    <x v="164"/>
    <x v="135"/>
    <x v="2"/>
    <x v="1"/>
    <x v="185"/>
    <x v="41"/>
    <x v="152"/>
    <x v="55"/>
  </r>
  <r>
    <x v="64"/>
    <x v="15"/>
    <x v="2"/>
    <x v="1"/>
    <x v="4"/>
    <x v="3"/>
    <x v="129"/>
    <x v="184"/>
    <x v="165"/>
    <x v="107"/>
    <x v="0"/>
    <x v="65"/>
    <x v="174"/>
    <x v="145"/>
    <x v="2"/>
    <x v="1"/>
    <x v="206"/>
    <x v="18"/>
    <x v="108"/>
    <x v="99"/>
  </r>
  <r>
    <x v="65"/>
    <x v="2"/>
    <x v="3"/>
    <x v="2"/>
    <x v="1"/>
    <x v="1"/>
    <x v="24"/>
    <x v="41"/>
    <x v="26"/>
    <x v="20"/>
    <x v="7"/>
    <x v="19"/>
    <x v="44"/>
    <x v="12"/>
    <x v="2"/>
    <x v="1"/>
    <x v="203"/>
    <x v="192"/>
    <x v="190"/>
    <x v="17"/>
  </r>
  <r>
    <x v="66"/>
    <x v="60"/>
    <x v="0"/>
    <x v="0"/>
    <x v="0"/>
    <x v="3"/>
    <x v="145"/>
    <x v="164"/>
    <x v="145"/>
    <x v="145"/>
    <x v="23"/>
    <x v="63"/>
    <x v="153"/>
    <x v="130"/>
    <x v="2"/>
    <x v="1"/>
    <x v="100"/>
    <x v="36"/>
    <x v="121"/>
    <x v="86"/>
  </r>
  <r>
    <x v="67"/>
    <x v="6"/>
    <x v="3"/>
    <x v="3"/>
    <x v="1"/>
    <x v="1"/>
    <x v="21"/>
    <x v="37"/>
    <x v="23"/>
    <x v="22"/>
    <x v="3"/>
    <x v="4"/>
    <x v="29"/>
    <x v="10"/>
    <x v="2"/>
    <x v="1"/>
    <x v="161"/>
    <x v="145"/>
    <x v="172"/>
    <x v="35"/>
  </r>
  <r>
    <x v="68"/>
    <x v="101"/>
    <x v="3"/>
    <x v="3"/>
    <x v="1"/>
    <x v="1"/>
    <x v="25"/>
    <x v="43"/>
    <x v="28"/>
    <x v="23"/>
    <x v="4"/>
    <x v="14"/>
    <x v="43"/>
    <x v="15"/>
    <x v="2"/>
    <x v="1"/>
    <x v="162"/>
    <x v="166"/>
    <x v="153"/>
    <x v="54"/>
  </r>
  <r>
    <x v="69"/>
    <x v="20"/>
    <x v="2"/>
    <x v="1"/>
    <x v="3"/>
    <x v="3"/>
    <x v="73"/>
    <x v="51"/>
    <x v="31"/>
    <x v="87"/>
    <x v="16"/>
    <x v="23"/>
    <x v="33"/>
    <x v="65"/>
    <x v="2"/>
    <x v="1"/>
    <x v="5"/>
    <x v="153"/>
    <x v="4"/>
    <x v="203"/>
  </r>
  <r>
    <x v="69"/>
    <x v="20"/>
    <x v="2"/>
    <x v="1"/>
    <x v="2"/>
    <x v="3"/>
    <x v="98"/>
    <x v="169"/>
    <x v="147"/>
    <x v="109"/>
    <x v="14"/>
    <x v="73"/>
    <x v="159"/>
    <x v="136"/>
    <x v="2"/>
    <x v="1"/>
    <x v="178"/>
    <x v="67"/>
    <x v="126"/>
    <x v="81"/>
  </r>
  <r>
    <x v="69"/>
    <x v="20"/>
    <x v="2"/>
    <x v="1"/>
    <x v="4"/>
    <x v="3"/>
    <x v="128"/>
    <x v="182"/>
    <x v="160"/>
    <x v="114"/>
    <x v="8"/>
    <x v="88"/>
    <x v="177"/>
    <x v="123"/>
    <x v="2"/>
    <x v="1"/>
    <x v="191"/>
    <x v="134"/>
    <x v="174"/>
    <x v="33"/>
  </r>
  <r>
    <x v="70"/>
    <x v="70"/>
    <x v="0"/>
    <x v="0"/>
    <x v="0"/>
    <x v="0"/>
    <x v="19"/>
    <x v="12"/>
    <x v="9"/>
    <x v="19"/>
    <x v="15"/>
    <x v="1"/>
    <x v="11"/>
    <x v="3"/>
    <x v="2"/>
    <x v="1"/>
    <x v="73"/>
    <x v="86"/>
    <x v="193"/>
    <x v="14"/>
  </r>
  <r>
    <x v="70"/>
    <x v="70"/>
    <x v="0"/>
    <x v="0"/>
    <x v="0"/>
    <x v="2"/>
    <x v="36"/>
    <x v="52"/>
    <x v="36"/>
    <x v="65"/>
    <x v="11"/>
    <x v="8"/>
    <x v="48"/>
    <x v="28"/>
    <x v="2"/>
    <x v="1"/>
    <x v="43"/>
    <x v="58"/>
    <x v="33"/>
    <x v="175"/>
  </r>
  <r>
    <x v="70"/>
    <x v="70"/>
    <x v="0"/>
    <x v="0"/>
    <x v="0"/>
    <x v="3"/>
    <x v="96"/>
    <x v="149"/>
    <x v="130"/>
    <x v="121"/>
    <x v="6"/>
    <x v="42"/>
    <x v="141"/>
    <x v="108"/>
    <x v="2"/>
    <x v="1"/>
    <x v="80"/>
    <x v="19"/>
    <x v="140"/>
    <x v="67"/>
  </r>
  <r>
    <x v="71"/>
    <x v="1"/>
    <x v="3"/>
    <x v="2"/>
    <x v="1"/>
    <x v="1"/>
    <x v="20"/>
    <x v="40"/>
    <x v="24"/>
    <x v="13"/>
    <x v="7"/>
    <x v="10"/>
    <x v="41"/>
    <x v="8"/>
    <x v="2"/>
    <x v="1"/>
    <x v="208"/>
    <x v="174"/>
    <x v="195"/>
    <x v="12"/>
  </r>
  <r>
    <x v="72"/>
    <x v="13"/>
    <x v="2"/>
    <x v="1"/>
    <x v="3"/>
    <x v="3"/>
    <x v="73"/>
    <x v="46"/>
    <x v="30"/>
    <x v="88"/>
    <x v="16"/>
    <x v="23"/>
    <x v="25"/>
    <x v="52"/>
    <x v="2"/>
    <x v="1"/>
    <x v="3"/>
    <x v="160"/>
    <x v="1"/>
    <x v="206"/>
  </r>
  <r>
    <x v="72"/>
    <x v="13"/>
    <x v="2"/>
    <x v="1"/>
    <x v="4"/>
    <x v="3"/>
    <x v="127"/>
    <x v="177"/>
    <x v="157"/>
    <x v="119"/>
    <x v="8"/>
    <x v="81"/>
    <x v="171"/>
    <x v="106"/>
    <x v="2"/>
    <x v="1"/>
    <x v="181"/>
    <x v="84"/>
    <x v="179"/>
    <x v="28"/>
  </r>
  <r>
    <x v="72"/>
    <x v="13"/>
    <x v="2"/>
    <x v="1"/>
    <x v="2"/>
    <x v="3"/>
    <x v="97"/>
    <x v="168"/>
    <x v="146"/>
    <x v="110"/>
    <x v="14"/>
    <x v="76"/>
    <x v="160"/>
    <x v="128"/>
    <x v="2"/>
    <x v="1"/>
    <x v="177"/>
    <x v="73"/>
    <x v="162"/>
    <x v="45"/>
  </r>
  <r>
    <x v="73"/>
    <x v="46"/>
    <x v="0"/>
    <x v="0"/>
    <x v="0"/>
    <x v="0"/>
    <x v="18"/>
    <x v="21"/>
    <x v="19"/>
    <x v="11"/>
    <x v="15"/>
    <x v="14"/>
    <x v="16"/>
    <x v="6"/>
    <x v="2"/>
    <x v="1"/>
    <x v="158"/>
    <x v="195"/>
    <x v="175"/>
    <x v="32"/>
  </r>
  <r>
    <x v="73"/>
    <x v="46"/>
    <x v="0"/>
    <x v="0"/>
    <x v="0"/>
    <x v="2"/>
    <x v="37"/>
    <x v="87"/>
    <x v="67"/>
    <x v="38"/>
    <x v="13"/>
    <x v="42"/>
    <x v="87"/>
    <x v="45"/>
    <x v="2"/>
    <x v="1"/>
    <x v="139"/>
    <x v="164"/>
    <x v="66"/>
    <x v="141"/>
  </r>
  <r>
    <x v="73"/>
    <x v="46"/>
    <x v="0"/>
    <x v="0"/>
    <x v="0"/>
    <x v="3"/>
    <x v="144"/>
    <x v="163"/>
    <x v="143"/>
    <x v="149"/>
    <x v="24"/>
    <x v="49"/>
    <x v="154"/>
    <x v="124"/>
    <x v="2"/>
    <x v="1"/>
    <x v="88"/>
    <x v="16"/>
    <x v="137"/>
    <x v="70"/>
  </r>
  <r>
    <x v="74"/>
    <x v="38"/>
    <x v="0"/>
    <x v="0"/>
    <x v="0"/>
    <x v="0"/>
    <x v="34"/>
    <x v="81"/>
    <x v="63"/>
    <x v="40"/>
    <x v="13"/>
    <x v="5"/>
    <x v="72"/>
    <x v="44"/>
    <x v="2"/>
    <x v="1"/>
    <x v="130"/>
    <x v="9"/>
    <x v="31"/>
    <x v="149"/>
  </r>
  <r>
    <x v="74"/>
    <x v="39"/>
    <x v="0"/>
    <x v="0"/>
    <x v="0"/>
    <x v="0"/>
    <x v="34"/>
    <x v="64"/>
    <x v="60"/>
    <x v="45"/>
    <x v="2"/>
    <x v="11"/>
    <x v="65"/>
    <x v="23"/>
    <x v="2"/>
    <x v="1"/>
    <x v="119"/>
    <x v="61"/>
    <x v="71"/>
    <x v="136"/>
  </r>
  <r>
    <x v="74"/>
    <x v="38"/>
    <x v="0"/>
    <x v="0"/>
    <x v="0"/>
    <x v="3"/>
    <x v="143"/>
    <x v="156"/>
    <x v="138"/>
    <x v="153"/>
    <x v="25"/>
    <x v="66"/>
    <x v="148"/>
    <x v="115"/>
    <x v="2"/>
    <x v="1"/>
    <x v="64"/>
    <x v="60"/>
    <x v="146"/>
    <x v="61"/>
  </r>
  <r>
    <x v="75"/>
    <x v="75"/>
    <x v="0"/>
    <x v="0"/>
    <x v="0"/>
    <x v="0"/>
    <x v="17"/>
    <x v="34"/>
    <x v="19"/>
    <x v="10"/>
    <x v="16"/>
    <x v="6"/>
    <x v="26"/>
    <x v="9"/>
    <x v="2"/>
    <x v="1"/>
    <x v="159"/>
    <x v="182"/>
    <x v="171"/>
    <x v="36"/>
  </r>
  <r>
    <x v="75"/>
    <x v="75"/>
    <x v="0"/>
    <x v="0"/>
    <x v="0"/>
    <x v="3"/>
    <x v="142"/>
    <x v="158"/>
    <x v="139"/>
    <x v="152"/>
    <x v="28"/>
    <x v="64"/>
    <x v="150"/>
    <x v="120"/>
    <x v="2"/>
    <x v="1"/>
    <x v="67"/>
    <x v="52"/>
    <x v="132"/>
    <x v="75"/>
  </r>
  <r>
    <x v="75"/>
    <x v="75"/>
    <x v="0"/>
    <x v="0"/>
    <x v="0"/>
    <x v="2"/>
    <x v="36"/>
    <x v="78"/>
    <x v="66"/>
    <x v="37"/>
    <x v="13"/>
    <x v="48"/>
    <x v="73"/>
    <x v="47"/>
    <x v="2"/>
    <x v="1"/>
    <x v="138"/>
    <x v="173"/>
    <x v="48"/>
    <x v="160"/>
  </r>
  <r>
    <x v="76"/>
    <x v="61"/>
    <x v="0"/>
    <x v="0"/>
    <x v="0"/>
    <x v="0"/>
    <x v="17"/>
    <x v="23"/>
    <x v="13"/>
    <x v="16"/>
    <x v="15"/>
    <x v="0"/>
    <x v="18"/>
    <x v="5"/>
    <x v="2"/>
    <x v="1"/>
    <x v="123"/>
    <x v="0"/>
    <x v="186"/>
    <x v="21"/>
  </r>
  <r>
    <x v="76"/>
    <x v="61"/>
    <x v="0"/>
    <x v="0"/>
    <x v="0"/>
    <x v="2"/>
    <x v="33"/>
    <x v="59"/>
    <x v="47"/>
    <x v="57"/>
    <x v="13"/>
    <x v="11"/>
    <x v="48"/>
    <x v="42"/>
    <x v="2"/>
    <x v="1"/>
    <x v="63"/>
    <x v="74"/>
    <x v="19"/>
    <x v="188"/>
  </r>
  <r>
    <x v="76"/>
    <x v="61"/>
    <x v="0"/>
    <x v="0"/>
    <x v="0"/>
    <x v="3"/>
    <x v="141"/>
    <x v="153"/>
    <x v="132"/>
    <x v="160"/>
    <x v="27"/>
    <x v="40"/>
    <x v="142"/>
    <x v="112"/>
    <x v="2"/>
    <x v="1"/>
    <x v="35"/>
    <x v="11"/>
    <x v="131"/>
    <x v="76"/>
  </r>
  <r>
    <x v="77"/>
    <x v="40"/>
    <x v="0"/>
    <x v="0"/>
    <x v="0"/>
    <x v="2"/>
    <x v="33"/>
    <x v="80"/>
    <x v="64"/>
    <x v="39"/>
    <x v="12"/>
    <x v="12"/>
    <x v="79"/>
    <x v="46"/>
    <x v="2"/>
    <x v="1"/>
    <x v="133"/>
    <x v="63"/>
    <x v="54"/>
    <x v="154"/>
  </r>
  <r>
    <x v="77"/>
    <x v="40"/>
    <x v="0"/>
    <x v="0"/>
    <x v="0"/>
    <x v="0"/>
    <x v="17"/>
    <x v="27"/>
    <x v="17"/>
    <x v="12"/>
    <x v="15"/>
    <x v="1"/>
    <x v="22"/>
    <x v="5"/>
    <x v="2"/>
    <x v="1"/>
    <x v="146"/>
    <x v="64"/>
    <x v="191"/>
    <x v="16"/>
  </r>
  <r>
    <x v="77"/>
    <x v="40"/>
    <x v="0"/>
    <x v="0"/>
    <x v="0"/>
    <x v="3"/>
    <x v="140"/>
    <x v="162"/>
    <x v="140"/>
    <x v="150"/>
    <x v="29"/>
    <x v="32"/>
    <x v="152"/>
    <x v="121"/>
    <x v="2"/>
    <x v="1"/>
    <x v="74"/>
    <x v="4"/>
    <x v="144"/>
    <x v="63"/>
  </r>
  <r>
    <x v="78"/>
    <x v="35"/>
    <x v="0"/>
    <x v="0"/>
    <x v="0"/>
    <x v="0"/>
    <x v="15"/>
    <x v="36"/>
    <x v="16"/>
    <x v="11"/>
    <x v="15"/>
    <x v="8"/>
    <x v="31"/>
    <x v="5"/>
    <x v="2"/>
    <x v="1"/>
    <x v="144"/>
    <x v="192"/>
    <x v="196"/>
    <x v="11"/>
  </r>
  <r>
    <x v="78"/>
    <x v="35"/>
    <x v="0"/>
    <x v="0"/>
    <x v="0"/>
    <x v="2"/>
    <x v="32"/>
    <x v="71"/>
    <x v="59"/>
    <x v="42"/>
    <x v="12"/>
    <x v="5"/>
    <x v="58"/>
    <x v="41"/>
    <x v="2"/>
    <x v="1"/>
    <x v="114"/>
    <x v="15"/>
    <x v="39"/>
    <x v="169"/>
  </r>
  <r>
    <x v="78"/>
    <x v="35"/>
    <x v="0"/>
    <x v="0"/>
    <x v="0"/>
    <x v="3"/>
    <x v="139"/>
    <x v="157"/>
    <x v="137"/>
    <x v="155"/>
    <x v="26"/>
    <x v="57"/>
    <x v="149"/>
    <x v="121"/>
    <x v="2"/>
    <x v="1"/>
    <x v="62"/>
    <x v="33"/>
    <x v="129"/>
    <x v="78"/>
  </r>
  <r>
    <x v="79"/>
    <x v="7"/>
    <x v="1"/>
    <x v="1"/>
    <x v="3"/>
    <x v="3"/>
    <x v="82"/>
    <x v="122"/>
    <x v="101"/>
    <x v="74"/>
    <x v="18"/>
    <x v="55"/>
    <x v="102"/>
    <x v="90"/>
    <x v="2"/>
    <x v="1"/>
    <x v="170"/>
    <x v="151"/>
    <x v="13"/>
    <x v="194"/>
  </r>
  <r>
    <x v="79"/>
    <x v="7"/>
    <x v="1"/>
    <x v="1"/>
    <x v="4"/>
    <x v="3"/>
    <x v="156"/>
    <x v="197"/>
    <x v="177"/>
    <x v="163"/>
    <x v="17"/>
    <x v="97"/>
    <x v="184"/>
    <x v="161"/>
    <x v="2"/>
    <x v="1"/>
    <x v="204"/>
    <x v="112"/>
    <x v="69"/>
    <x v="138"/>
  </r>
  <r>
    <x v="79"/>
    <x v="7"/>
    <x v="1"/>
    <x v="1"/>
    <x v="2"/>
    <x v="3"/>
    <x v="152"/>
    <x v="190"/>
    <x v="172"/>
    <x v="116"/>
    <x v="10"/>
    <x v="89"/>
    <x v="180"/>
    <x v="154"/>
    <x v="2"/>
    <x v="1"/>
    <x v="209"/>
    <x v="107"/>
    <x v="85"/>
    <x v="1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3"/>
    <x v="1"/>
    <x v="1"/>
    <x v="0"/>
    <x v="0"/>
    <x v="0"/>
  </r>
  <r>
    <x v="1"/>
    <x v="2"/>
    <x v="2"/>
    <x v="2"/>
    <x v="0"/>
    <x v="0"/>
    <x v="0"/>
    <x v="1"/>
  </r>
  <r>
    <x v="1"/>
    <x v="1"/>
    <x v="1"/>
    <x v="0"/>
    <x v="1"/>
    <x v="0"/>
    <x v="0"/>
    <x v="1"/>
  </r>
  <r>
    <x v="2"/>
    <x v="3"/>
    <x v="0"/>
    <x v="1"/>
    <x v="1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0" dataCaption="Values" itemPrintTitles="1" indent="0" compact="0" outline="1" outlineData="1" compactData="0">
  <location ref="A3:C41" firstHeaderRow="1" firstDataRow="1" firstDataCol="2" rowPageCount="1" colPageCount="1"/>
  <pivotFields count="21"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3">
        <item x="0"/>
        <item h="1" x="1"/>
        <item x="5"/>
        <item x="31"/>
        <item x="7"/>
        <item x="8"/>
        <item x="9"/>
        <item x="10"/>
        <item x="11"/>
        <item h="1" x="2"/>
        <item x="13"/>
        <item x="14"/>
        <item x="16"/>
        <item x="17"/>
        <item x="18"/>
        <item x="22"/>
        <item x="23"/>
        <item x="24"/>
        <item x="25"/>
        <item x="26"/>
        <item x="27"/>
        <item x="28"/>
        <item x="29"/>
        <item x="3"/>
        <item x="4"/>
        <item x="6"/>
        <item x="19"/>
        <item x="20"/>
        <item x="21"/>
        <item x="30"/>
        <item h="1" x="12"/>
        <item h="1" x="1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</pivotFields>
  <rowFields count="2">
    <field x="20"/>
    <field x="2"/>
  </rowFields>
  <pageFields count="1">
    <pageField fld="10" hier="-1"/>
  </pageFields>
  <dataFields count="1">
    <dataField name="Sum of Click %" fld="1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3" applyNumberFormats="0" applyBorderFormats="0" applyFontFormats="0" applyPatternFormats="0" applyAlignmentFormats="0" applyWidthHeightFormats="0" dataCaption="Values" itemPrintTitles="1" indent="0" compact="0" outline="1" outlineData="1" compactData="0">
  <location ref="A3:D11" firstHeaderRow="1" firstDataRow="2" firstDataCol="2"/>
  <pivotFields count="9"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axis="axisRow" compact="0" showAll="0">
      <items count="2">
        <item x="0"/>
        <item t="default"/>
      </items>
    </pivotField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</pivotFields>
  <rowFields count="2">
    <field x="8"/>
    <field x="6"/>
  </rowFields>
  <colFields count="1">
    <field x="-2"/>
  </colFields>
  <dataFields count="2">
    <dataField name="Sum of Profile Visits" fld="5" baseField="0" baseItem="0"/>
    <dataField name="Sum of Impressions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Email_Data" displayName="Email_Data" ref="A1:T229" totalsRowShown="0">
  <autoFilter ref="A1:T229" xr:uid="{00000000-0009-0000-0100-000005000000}"/>
  <tableColumns count="20">
    <tableColumn id="1" xr3:uid="{00000000-0010-0000-0000-000001000000}" name="Sent Date"/>
    <tableColumn id="2" xr3:uid="{00000000-0010-0000-0000-000002000000}" name="Subject Line"/>
    <tableColumn id="3" xr3:uid="{00000000-0010-0000-0000-000003000000}" name="Category 1"/>
    <tableColumn id="4" xr3:uid="{00000000-0010-0000-0000-000004000000}" name="Category 2"/>
    <tableColumn id="5" xr3:uid="{00000000-0010-0000-0000-000005000000}" name="Campus"/>
    <tableColumn id="6" xr3:uid="{00000000-0010-0000-0000-000006000000}" name="Type"/>
    <tableColumn id="7" xr3:uid="{00000000-0010-0000-0000-000007000000}" name="Total Sent"/>
    <tableColumn id="8" xr3:uid="{00000000-0010-0000-0000-000008000000}" name="Total Opens"/>
    <tableColumn id="9" xr3:uid="{00000000-0010-0000-0000-000009000000}" name="Unique Opens"/>
    <tableColumn id="10" xr3:uid="{00000000-0010-0000-0000-00000A000000}" name="Not Opened"/>
    <tableColumn id="11" xr3:uid="{00000000-0010-0000-0000-00000B000000}" name="Bounced"/>
    <tableColumn id="12" xr3:uid="{00000000-0010-0000-0000-00000C000000}" name="Number of Clicks"/>
    <tableColumn id="13" xr3:uid="{00000000-0010-0000-0000-00000D000000}" name="Desktop Opens"/>
    <tableColumn id="14" xr3:uid="{00000000-0010-0000-0000-00000E000000}" name="Mobile Opens"/>
    <tableColumn id="15" xr3:uid="{00000000-0010-0000-0000-00000F000000}" name="Year"/>
    <tableColumn id="16" xr3:uid="{00000000-0010-0000-0000-000010000000}" name="Day of Week"/>
    <tableColumn id="17" xr3:uid="{00000000-0010-0000-0000-000011000000}" name="Open %" dataDxfId="3"/>
    <tableColumn id="18" xr3:uid="{00000000-0010-0000-0000-000012000000}" name="Click %" dataDxfId="2"/>
    <tableColumn id="19" xr3:uid="{00000000-0010-0000-0000-000013000000}" name="Desktop %" dataDxfId="1"/>
    <tableColumn id="20" xr3:uid="{00000000-0010-0000-0000-000014000000}" name="Mobile %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Social_Media_Data" displayName="Social_Media_Data" ref="A1:H5" totalsRowShown="0">
  <autoFilter ref="A1:H5" xr:uid="{00000000-0009-0000-0100-000006000000}"/>
  <tableColumns count="8">
    <tableColumn id="1" xr3:uid="{00000000-0010-0000-0100-000001000000}" name="Date (1st of the Month Montly)"/>
    <tableColumn id="2" xr3:uid="{00000000-0010-0000-0100-000002000000}" name="Media"/>
    <tableColumn id="3" xr3:uid="{00000000-0010-0000-0100-000003000000}" name="Followers"/>
    <tableColumn id="4" xr3:uid="{00000000-0010-0000-0100-000004000000}" name="# of Posts (month)"/>
    <tableColumn id="5" xr3:uid="{00000000-0010-0000-0100-000005000000}" name="Impressions"/>
    <tableColumn id="6" xr3:uid="{00000000-0010-0000-0100-000006000000}" name="Profile Visits"/>
    <tableColumn id="7" xr3:uid="{00000000-0010-0000-0100-000007000000}" name="Year"/>
    <tableColumn id="8" xr3:uid="{00000000-0010-0000-0100-000008000000}" name="Mon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_Campus" displayName="_Campus" ref="E1:E6" totalsRowShown="0">
  <autoFilter ref="E1:E6" xr:uid="{00000000-0009-0000-0100-000001000000}"/>
  <tableColumns count="1">
    <tableColumn id="1" xr3:uid="{00000000-0010-0000-0200-000001000000}" name="Campu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_Category1" displayName="_Category1" ref="A1:A12" totalsRowShown="0">
  <autoFilter ref="A1:A12" xr:uid="{00000000-0009-0000-0100-000002000000}"/>
  <tableColumns count="1">
    <tableColumn id="1" xr3:uid="{00000000-0010-0000-0300-000001000000}" name="Category 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_Category2" displayName="_Category2" ref="C1:C7" totalsRowShown="0">
  <autoFilter ref="C1:C7" xr:uid="{00000000-0009-0000-0100-000003000000}"/>
  <tableColumns count="1">
    <tableColumn id="1" xr3:uid="{00000000-0010-0000-0400-000001000000}" name="Category 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_Type" displayName="_Type" ref="G1:G5" totalsRowShown="0">
  <autoFilter ref="G1:G5" xr:uid="{00000000-0009-0000-0100-000004000000}"/>
  <tableColumns count="1">
    <tableColumn id="1" xr3:uid="{00000000-0010-0000-0500-000001000000}" name="Typ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2"/>
  <sheetViews>
    <sheetView tabSelected="1" zoomScaleNormal="100" workbookViewId="0">
      <pane ySplit="1" topLeftCell="A308" activePane="bottomLeft" state="frozen"/>
      <selection pane="bottomLeft" activeCell="C327" sqref="C327"/>
    </sheetView>
  </sheetViews>
  <sheetFormatPr defaultColWidth="8.88671875" defaultRowHeight="15.6" x14ac:dyDescent="0.3"/>
  <cols>
    <col min="1" max="1" width="12.6640625" style="1" customWidth="1"/>
    <col min="2" max="2" width="72.6640625" style="2" customWidth="1"/>
    <col min="3" max="3" width="30.44140625" style="2" customWidth="1"/>
    <col min="4" max="6" width="26.44140625" style="2" customWidth="1"/>
    <col min="7" max="8" width="18.44140625" style="2" customWidth="1"/>
    <col min="9" max="10" width="16.6640625" style="2" customWidth="1"/>
    <col min="11" max="11" width="14.6640625" style="2" customWidth="1"/>
    <col min="12" max="12" width="20.109375" style="2" customWidth="1"/>
    <col min="13" max="13" width="17.6640625" style="2" customWidth="1"/>
    <col min="14" max="14" width="16.33203125" style="2" customWidth="1"/>
    <col min="15" max="15" width="9.44140625" style="3" customWidth="1"/>
    <col min="16" max="16" width="21.44140625" style="3" customWidth="1"/>
    <col min="17" max="17" width="15.44140625" style="58" customWidth="1"/>
    <col min="18" max="18" width="12.44140625" style="58" customWidth="1"/>
    <col min="19" max="19" width="18.6640625" style="58" customWidth="1"/>
    <col min="20" max="20" width="17.109375" style="59" customWidth="1"/>
    <col min="21" max="1025" width="8.88671875" style="2"/>
  </cols>
  <sheetData>
    <row r="1" spans="1:20" ht="15" customHeigh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58" t="s">
        <v>16</v>
      </c>
      <c r="R1" s="58" t="s">
        <v>17</v>
      </c>
      <c r="S1" s="58" t="s">
        <v>18</v>
      </c>
      <c r="T1" s="59" t="s">
        <v>19</v>
      </c>
    </row>
    <row r="2" spans="1:20" ht="15" customHeight="1" x14ac:dyDescent="0.3">
      <c r="A2" s="4">
        <v>42739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>
        <v>1103</v>
      </c>
      <c r="H2" s="5">
        <v>1025</v>
      </c>
      <c r="I2" s="5">
        <v>501</v>
      </c>
      <c r="J2" s="5">
        <f t="shared" ref="J2:J65" si="0">(G2-I2)</f>
        <v>602</v>
      </c>
      <c r="K2" s="5"/>
      <c r="L2" s="5">
        <v>25</v>
      </c>
      <c r="M2" s="5">
        <v>597</v>
      </c>
      <c r="N2" s="5">
        <v>428</v>
      </c>
      <c r="O2" s="3">
        <f>YEAR(Email_Data[[#This Row],[Sent Date]])</f>
        <v>2017</v>
      </c>
      <c r="Q2" s="58">
        <f>Email_Data[[#This Row],[Unique Opens]]/Email_Data[[#This Row],[Total Sent]]</f>
        <v>0.45421577515865819</v>
      </c>
      <c r="R2" s="58">
        <f>Email_Data[[#This Row],[Number of Clicks]]/Email_Data[[#This Row],[Unique Opens]]</f>
        <v>4.9900199600798403E-2</v>
      </c>
      <c r="S2" s="58">
        <f>Email_Data[[#This Row],[Desktop Opens]]/Email_Data[[#This Row],[Total Opens]]</f>
        <v>0.58243902439024386</v>
      </c>
      <c r="T2" s="59">
        <f>Email_Data[[#This Row],[Mobile Opens]]/Email_Data[[#This Row],[Total Opens]]</f>
        <v>0.41756097560975608</v>
      </c>
    </row>
    <row r="3" spans="1:20" ht="15" customHeight="1" x14ac:dyDescent="0.3">
      <c r="A3" s="4">
        <v>42739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25</v>
      </c>
      <c r="G3" s="5">
        <v>72</v>
      </c>
      <c r="H3" s="5">
        <v>56</v>
      </c>
      <c r="I3" s="5">
        <v>26</v>
      </c>
      <c r="J3" s="5">
        <f t="shared" si="0"/>
        <v>46</v>
      </c>
      <c r="K3" s="5"/>
      <c r="L3" s="5">
        <v>2</v>
      </c>
      <c r="M3" s="5">
        <v>55</v>
      </c>
      <c r="N3" s="5">
        <v>1</v>
      </c>
      <c r="O3" s="3">
        <f>YEAR(Email_Data[[#This Row],[Sent Date]])</f>
        <v>2017</v>
      </c>
      <c r="Q3" s="58">
        <f>Email_Data[[#This Row],[Unique Opens]]/Email_Data[[#This Row],[Total Sent]]</f>
        <v>0.3611111111111111</v>
      </c>
      <c r="R3" s="58">
        <f>Email_Data[[#This Row],[Number of Clicks]]/Email_Data[[#This Row],[Unique Opens]]</f>
        <v>7.6923076923076927E-2</v>
      </c>
      <c r="S3" s="58">
        <f>Email_Data[[#This Row],[Desktop Opens]]/Email_Data[[#This Row],[Total Opens]]</f>
        <v>0.9821428571428571</v>
      </c>
      <c r="T3" s="59">
        <f>Email_Data[[#This Row],[Mobile Opens]]/Email_Data[[#This Row],[Total Opens]]</f>
        <v>1.7857142857142856E-2</v>
      </c>
    </row>
    <row r="4" spans="1:20" ht="15" customHeight="1" x14ac:dyDescent="0.3">
      <c r="A4" s="4">
        <v>42739</v>
      </c>
      <c r="B4" s="5" t="s">
        <v>26</v>
      </c>
      <c r="C4" s="5" t="s">
        <v>21</v>
      </c>
      <c r="D4" s="5" t="s">
        <v>22</v>
      </c>
      <c r="E4" s="5" t="s">
        <v>23</v>
      </c>
      <c r="F4" s="5" t="s">
        <v>27</v>
      </c>
      <c r="G4" s="5">
        <v>1592</v>
      </c>
      <c r="H4" s="5">
        <v>720</v>
      </c>
      <c r="I4" s="5">
        <v>483</v>
      </c>
      <c r="J4" s="5">
        <f t="shared" si="0"/>
        <v>1109</v>
      </c>
      <c r="K4" s="5"/>
      <c r="L4" s="5">
        <v>12</v>
      </c>
      <c r="M4" s="5">
        <v>478</v>
      </c>
      <c r="N4" s="5">
        <v>242</v>
      </c>
      <c r="O4" s="3">
        <f>YEAR(Email_Data[[#This Row],[Sent Date]])</f>
        <v>2017</v>
      </c>
      <c r="Q4" s="58">
        <f>Email_Data[[#This Row],[Unique Opens]]/Email_Data[[#This Row],[Total Sent]]</f>
        <v>0.30339195979899497</v>
      </c>
      <c r="R4" s="58">
        <f>Email_Data[[#This Row],[Number of Clicks]]/Email_Data[[#This Row],[Unique Opens]]</f>
        <v>2.4844720496894408E-2</v>
      </c>
      <c r="S4" s="58">
        <f>Email_Data[[#This Row],[Desktop Opens]]/Email_Data[[#This Row],[Total Opens]]</f>
        <v>0.66388888888888886</v>
      </c>
      <c r="T4" s="59">
        <f>Email_Data[[#This Row],[Mobile Opens]]/Email_Data[[#This Row],[Total Opens]]</f>
        <v>0.33611111111111114</v>
      </c>
    </row>
    <row r="5" spans="1:20" ht="15" customHeight="1" x14ac:dyDescent="0.3">
      <c r="A5" s="4">
        <v>42767</v>
      </c>
      <c r="B5" s="5" t="s">
        <v>28</v>
      </c>
      <c r="C5" s="5" t="s">
        <v>21</v>
      </c>
      <c r="D5" s="5" t="s">
        <v>22</v>
      </c>
      <c r="E5" s="5" t="s">
        <v>23</v>
      </c>
      <c r="F5" s="5" t="s">
        <v>27</v>
      </c>
      <c r="G5" s="5">
        <v>1595</v>
      </c>
      <c r="H5" s="5">
        <v>668</v>
      </c>
      <c r="I5" s="5">
        <v>461</v>
      </c>
      <c r="J5" s="5">
        <f t="shared" si="0"/>
        <v>1134</v>
      </c>
      <c r="K5" s="5"/>
      <c r="L5" s="5">
        <v>25</v>
      </c>
      <c r="M5" s="5">
        <v>487</v>
      </c>
      <c r="N5" s="5">
        <v>181</v>
      </c>
      <c r="O5" s="3">
        <f>YEAR(Email_Data[[#This Row],[Sent Date]])</f>
        <v>2017</v>
      </c>
      <c r="Q5" s="58">
        <f>Email_Data[[#This Row],[Unique Opens]]/Email_Data[[#This Row],[Total Sent]]</f>
        <v>0.28902821316614419</v>
      </c>
      <c r="R5" s="58">
        <f>Email_Data[[#This Row],[Number of Clicks]]/Email_Data[[#This Row],[Unique Opens]]</f>
        <v>5.4229934924078092E-2</v>
      </c>
      <c r="S5" s="58">
        <f>Email_Data[[#This Row],[Desktop Opens]]/Email_Data[[#This Row],[Total Opens]]</f>
        <v>0.72904191616766467</v>
      </c>
      <c r="T5" s="59">
        <f>Email_Data[[#This Row],[Mobile Opens]]/Email_Data[[#This Row],[Total Opens]]</f>
        <v>0.27095808383233533</v>
      </c>
    </row>
    <row r="6" spans="1:20" ht="15" customHeight="1" x14ac:dyDescent="0.3">
      <c r="A6" s="4">
        <v>42767</v>
      </c>
      <c r="B6" s="5" t="s">
        <v>28</v>
      </c>
      <c r="C6" s="5" t="s">
        <v>21</v>
      </c>
      <c r="D6" s="5" t="s">
        <v>22</v>
      </c>
      <c r="E6" s="5" t="s">
        <v>23</v>
      </c>
      <c r="F6" s="5" t="s">
        <v>25</v>
      </c>
      <c r="G6" s="5">
        <v>76</v>
      </c>
      <c r="H6" s="5">
        <v>34</v>
      </c>
      <c r="I6" s="5">
        <v>22</v>
      </c>
      <c r="J6" s="5">
        <f t="shared" si="0"/>
        <v>54</v>
      </c>
      <c r="K6" s="5"/>
      <c r="L6" s="5">
        <v>1</v>
      </c>
      <c r="M6" s="5">
        <v>29</v>
      </c>
      <c r="N6" s="5">
        <v>5</v>
      </c>
      <c r="O6" s="3">
        <f>YEAR(Email_Data[[#This Row],[Sent Date]])</f>
        <v>2017</v>
      </c>
      <c r="Q6" s="58">
        <f>Email_Data[[#This Row],[Unique Opens]]/Email_Data[[#This Row],[Total Sent]]</f>
        <v>0.28947368421052633</v>
      </c>
      <c r="R6" s="58">
        <f>Email_Data[[#This Row],[Number of Clicks]]/Email_Data[[#This Row],[Unique Opens]]</f>
        <v>4.5454545454545456E-2</v>
      </c>
      <c r="S6" s="58">
        <f>Email_Data[[#This Row],[Desktop Opens]]/Email_Data[[#This Row],[Total Opens]]</f>
        <v>0.8529411764705882</v>
      </c>
      <c r="T6" s="59">
        <f>Email_Data[[#This Row],[Mobile Opens]]/Email_Data[[#This Row],[Total Opens]]</f>
        <v>0.14705882352941177</v>
      </c>
    </row>
    <row r="7" spans="1:20" ht="15" customHeight="1" x14ac:dyDescent="0.3">
      <c r="A7" s="4">
        <v>42767</v>
      </c>
      <c r="B7" s="5" t="s">
        <v>28</v>
      </c>
      <c r="C7" s="5" t="s">
        <v>21</v>
      </c>
      <c r="D7" s="5" t="s">
        <v>22</v>
      </c>
      <c r="E7" s="5" t="s">
        <v>23</v>
      </c>
      <c r="F7" s="5" t="s">
        <v>24</v>
      </c>
      <c r="G7" s="5">
        <v>1105</v>
      </c>
      <c r="H7" s="5">
        <v>845</v>
      </c>
      <c r="I7" s="5">
        <v>529</v>
      </c>
      <c r="J7" s="5">
        <f t="shared" si="0"/>
        <v>576</v>
      </c>
      <c r="K7" s="5"/>
      <c r="L7" s="5">
        <v>13</v>
      </c>
      <c r="M7" s="5">
        <v>429</v>
      </c>
      <c r="N7" s="5">
        <v>416</v>
      </c>
      <c r="O7" s="3">
        <f>YEAR(Email_Data[[#This Row],[Sent Date]])</f>
        <v>2017</v>
      </c>
      <c r="Q7" s="58">
        <f>Email_Data[[#This Row],[Unique Opens]]/Email_Data[[#This Row],[Total Sent]]</f>
        <v>0.47873303167420816</v>
      </c>
      <c r="R7" s="58">
        <f>Email_Data[[#This Row],[Number of Clicks]]/Email_Data[[#This Row],[Unique Opens]]</f>
        <v>2.4574669187145556E-2</v>
      </c>
      <c r="S7" s="58">
        <f>Email_Data[[#This Row],[Desktop Opens]]/Email_Data[[#This Row],[Total Opens]]</f>
        <v>0.50769230769230766</v>
      </c>
      <c r="T7" s="59">
        <f>Email_Data[[#This Row],[Mobile Opens]]/Email_Data[[#This Row],[Total Opens]]</f>
        <v>0.49230769230769234</v>
      </c>
    </row>
    <row r="8" spans="1:20" ht="15" customHeight="1" x14ac:dyDescent="0.3">
      <c r="A8" s="4">
        <v>42795</v>
      </c>
      <c r="B8" s="5" t="s">
        <v>29</v>
      </c>
      <c r="C8" s="5" t="s">
        <v>21</v>
      </c>
      <c r="D8" s="5" t="s">
        <v>22</v>
      </c>
      <c r="E8" s="5" t="s">
        <v>23</v>
      </c>
      <c r="F8" s="5" t="s">
        <v>25</v>
      </c>
      <c r="G8" s="5">
        <v>74</v>
      </c>
      <c r="H8" s="5">
        <v>37</v>
      </c>
      <c r="I8" s="5">
        <v>26</v>
      </c>
      <c r="J8" s="5">
        <f t="shared" si="0"/>
        <v>48</v>
      </c>
      <c r="K8" s="5"/>
      <c r="L8" s="5">
        <v>1</v>
      </c>
      <c r="M8" s="5">
        <v>29</v>
      </c>
      <c r="N8" s="5">
        <v>8</v>
      </c>
      <c r="O8" s="3">
        <f>YEAR(Email_Data[[#This Row],[Sent Date]])</f>
        <v>2017</v>
      </c>
      <c r="Q8" s="58">
        <f>Email_Data[[#This Row],[Unique Opens]]/Email_Data[[#This Row],[Total Sent]]</f>
        <v>0.35135135135135137</v>
      </c>
      <c r="R8" s="58">
        <f>Email_Data[[#This Row],[Number of Clicks]]/Email_Data[[#This Row],[Unique Opens]]</f>
        <v>3.8461538461538464E-2</v>
      </c>
      <c r="S8" s="58">
        <f>Email_Data[[#This Row],[Desktop Opens]]/Email_Data[[#This Row],[Total Opens]]</f>
        <v>0.78378378378378377</v>
      </c>
      <c r="T8" s="59">
        <f>Email_Data[[#This Row],[Mobile Opens]]/Email_Data[[#This Row],[Total Opens]]</f>
        <v>0.21621621621621623</v>
      </c>
    </row>
    <row r="9" spans="1:20" ht="15" customHeight="1" x14ac:dyDescent="0.3">
      <c r="A9" s="4">
        <v>42795</v>
      </c>
      <c r="B9" s="5" t="s">
        <v>30</v>
      </c>
      <c r="C9" s="5" t="s">
        <v>21</v>
      </c>
      <c r="D9" s="5" t="s">
        <v>22</v>
      </c>
      <c r="E9" s="5" t="s">
        <v>23</v>
      </c>
      <c r="F9" s="5" t="s">
        <v>24</v>
      </c>
      <c r="G9" s="5">
        <v>1114</v>
      </c>
      <c r="H9" s="5">
        <v>661</v>
      </c>
      <c r="I9" s="5">
        <v>441</v>
      </c>
      <c r="J9" s="5">
        <f t="shared" si="0"/>
        <v>673</v>
      </c>
      <c r="K9" s="5"/>
      <c r="L9" s="5">
        <v>23</v>
      </c>
      <c r="M9" s="5">
        <v>328</v>
      </c>
      <c r="N9" s="5">
        <v>333</v>
      </c>
      <c r="O9" s="3">
        <f>YEAR(Email_Data[[#This Row],[Sent Date]])</f>
        <v>2017</v>
      </c>
      <c r="Q9" s="58">
        <f>Email_Data[[#This Row],[Unique Opens]]/Email_Data[[#This Row],[Total Sent]]</f>
        <v>0.39587073608617596</v>
      </c>
      <c r="R9" s="58">
        <f>Email_Data[[#This Row],[Number of Clicks]]/Email_Data[[#This Row],[Unique Opens]]</f>
        <v>5.2154195011337869E-2</v>
      </c>
      <c r="S9" s="58">
        <f>Email_Data[[#This Row],[Desktop Opens]]/Email_Data[[#This Row],[Total Opens]]</f>
        <v>0.49621785173978822</v>
      </c>
      <c r="T9" s="59">
        <f>Email_Data[[#This Row],[Mobile Opens]]/Email_Data[[#This Row],[Total Opens]]</f>
        <v>0.50378214826021184</v>
      </c>
    </row>
    <row r="10" spans="1:20" ht="15" customHeight="1" x14ac:dyDescent="0.3">
      <c r="A10" s="4">
        <v>42795</v>
      </c>
      <c r="B10" s="5" t="s">
        <v>31</v>
      </c>
      <c r="C10" s="5" t="s">
        <v>21</v>
      </c>
      <c r="D10" s="5" t="s">
        <v>22</v>
      </c>
      <c r="E10" s="5" t="s">
        <v>23</v>
      </c>
      <c r="F10" s="5" t="s">
        <v>27</v>
      </c>
      <c r="G10" s="5">
        <v>1624</v>
      </c>
      <c r="H10" s="5">
        <v>643</v>
      </c>
      <c r="I10" s="5">
        <v>425</v>
      </c>
      <c r="J10" s="5">
        <f t="shared" si="0"/>
        <v>1199</v>
      </c>
      <c r="K10" s="5"/>
      <c r="L10" s="5">
        <v>12</v>
      </c>
      <c r="M10" s="5">
        <v>462</v>
      </c>
      <c r="N10" s="5">
        <v>181</v>
      </c>
      <c r="O10" s="3">
        <f>YEAR(Email_Data[[#This Row],[Sent Date]])</f>
        <v>2017</v>
      </c>
      <c r="Q10" s="58">
        <f>Email_Data[[#This Row],[Unique Opens]]/Email_Data[[#This Row],[Total Sent]]</f>
        <v>0.26169950738916259</v>
      </c>
      <c r="R10" s="58">
        <f>Email_Data[[#This Row],[Number of Clicks]]/Email_Data[[#This Row],[Unique Opens]]</f>
        <v>2.823529411764706E-2</v>
      </c>
      <c r="S10" s="58">
        <f>Email_Data[[#This Row],[Desktop Opens]]/Email_Data[[#This Row],[Total Opens]]</f>
        <v>0.71850699844479005</v>
      </c>
      <c r="T10" s="59">
        <f>Email_Data[[#This Row],[Mobile Opens]]/Email_Data[[#This Row],[Total Opens]]</f>
        <v>0.28149300155520995</v>
      </c>
    </row>
    <row r="11" spans="1:20" ht="15" customHeight="1" x14ac:dyDescent="0.3">
      <c r="A11" s="4">
        <v>42830</v>
      </c>
      <c r="B11" s="5" t="s">
        <v>32</v>
      </c>
      <c r="C11" s="5" t="s">
        <v>21</v>
      </c>
      <c r="D11" s="5" t="s">
        <v>22</v>
      </c>
      <c r="E11" s="5" t="s">
        <v>23</v>
      </c>
      <c r="F11" s="5" t="s">
        <v>24</v>
      </c>
      <c r="G11" s="5">
        <v>1146</v>
      </c>
      <c r="H11" s="5">
        <v>781</v>
      </c>
      <c r="I11" s="5">
        <v>479</v>
      </c>
      <c r="J11" s="5">
        <f t="shared" si="0"/>
        <v>667</v>
      </c>
      <c r="K11" s="5"/>
      <c r="L11" s="5">
        <v>28</v>
      </c>
      <c r="M11" s="5">
        <v>427</v>
      </c>
      <c r="N11" s="5">
        <v>354</v>
      </c>
      <c r="O11" s="6">
        <f>YEAR(Email_Data[[#This Row],[Sent Date]])</f>
        <v>2017</v>
      </c>
      <c r="P11" s="6"/>
      <c r="Q11" s="60">
        <f>Email_Data[[#This Row],[Unique Opens]]/Email_Data[[#This Row],[Total Sent]]</f>
        <v>0.41797556719022688</v>
      </c>
      <c r="R11" s="60">
        <f>Email_Data[[#This Row],[Number of Clicks]]/Email_Data[[#This Row],[Unique Opens]]</f>
        <v>5.845511482254697E-2</v>
      </c>
      <c r="S11" s="60">
        <f>Email_Data[[#This Row],[Desktop Opens]]/Email_Data[[#This Row],[Total Opens]]</f>
        <v>0.5467349551856594</v>
      </c>
      <c r="T11" s="61">
        <f>Email_Data[[#This Row],[Mobile Opens]]/Email_Data[[#This Row],[Total Opens]]</f>
        <v>0.4532650448143406</v>
      </c>
    </row>
    <row r="12" spans="1:20" ht="15" customHeight="1" x14ac:dyDescent="0.3">
      <c r="A12" s="4">
        <v>42830</v>
      </c>
      <c r="B12" s="5" t="s">
        <v>32</v>
      </c>
      <c r="C12" s="5" t="s">
        <v>21</v>
      </c>
      <c r="D12" s="5" t="s">
        <v>22</v>
      </c>
      <c r="E12" s="5" t="s">
        <v>23</v>
      </c>
      <c r="F12" s="5" t="s">
        <v>27</v>
      </c>
      <c r="G12" s="5">
        <v>1683</v>
      </c>
      <c r="H12" s="5">
        <v>641</v>
      </c>
      <c r="I12" s="5">
        <v>441</v>
      </c>
      <c r="J12" s="5">
        <f t="shared" si="0"/>
        <v>1242</v>
      </c>
      <c r="K12" s="5"/>
      <c r="L12" s="5">
        <v>16</v>
      </c>
      <c r="M12" s="5">
        <v>460</v>
      </c>
      <c r="N12" s="5">
        <v>181</v>
      </c>
      <c r="O12" s="6">
        <f>YEAR(Email_Data[[#This Row],[Sent Date]])</f>
        <v>2017</v>
      </c>
      <c r="P12" s="6"/>
      <c r="Q12" s="60">
        <f>Email_Data[[#This Row],[Unique Opens]]/Email_Data[[#This Row],[Total Sent]]</f>
        <v>0.26203208556149732</v>
      </c>
      <c r="R12" s="60">
        <f>Email_Data[[#This Row],[Number of Clicks]]/Email_Data[[#This Row],[Unique Opens]]</f>
        <v>3.6281179138321996E-2</v>
      </c>
      <c r="S12" s="60">
        <f>Email_Data[[#This Row],[Desktop Opens]]/Email_Data[[#This Row],[Total Opens]]</f>
        <v>0.71762870514820598</v>
      </c>
      <c r="T12" s="61">
        <f>Email_Data[[#This Row],[Mobile Opens]]/Email_Data[[#This Row],[Total Opens]]</f>
        <v>0.28237129485179407</v>
      </c>
    </row>
    <row r="13" spans="1:20" ht="15" customHeight="1" x14ac:dyDescent="0.3">
      <c r="A13" s="4">
        <v>42830</v>
      </c>
      <c r="B13" s="5" t="s">
        <v>32</v>
      </c>
      <c r="C13" s="5" t="s">
        <v>21</v>
      </c>
      <c r="D13" s="5" t="s">
        <v>22</v>
      </c>
      <c r="E13" s="5" t="s">
        <v>23</v>
      </c>
      <c r="F13" s="5" t="s">
        <v>25</v>
      </c>
      <c r="G13" s="5">
        <v>75</v>
      </c>
      <c r="H13" s="5">
        <v>53</v>
      </c>
      <c r="I13" s="5">
        <v>30</v>
      </c>
      <c r="J13" s="5">
        <f t="shared" si="0"/>
        <v>45</v>
      </c>
      <c r="K13" s="5"/>
      <c r="L13" s="5">
        <v>5</v>
      </c>
      <c r="M13" s="5">
        <v>47</v>
      </c>
      <c r="N13" s="5">
        <v>6</v>
      </c>
      <c r="O13" s="6">
        <f>YEAR(Email_Data[[#This Row],[Sent Date]])</f>
        <v>2017</v>
      </c>
      <c r="P13" s="6"/>
      <c r="Q13" s="60">
        <f>Email_Data[[#This Row],[Unique Opens]]/Email_Data[[#This Row],[Total Sent]]</f>
        <v>0.4</v>
      </c>
      <c r="R13" s="60">
        <f>Email_Data[[#This Row],[Number of Clicks]]/Email_Data[[#This Row],[Unique Opens]]</f>
        <v>0.16666666666666666</v>
      </c>
      <c r="S13" s="60">
        <f>Email_Data[[#This Row],[Desktop Opens]]/Email_Data[[#This Row],[Total Opens]]</f>
        <v>0.8867924528301887</v>
      </c>
      <c r="T13" s="61">
        <f>Email_Data[[#This Row],[Mobile Opens]]/Email_Data[[#This Row],[Total Opens]]</f>
        <v>0.11320754716981132</v>
      </c>
    </row>
    <row r="14" spans="1:20" ht="15" customHeight="1" x14ac:dyDescent="0.3">
      <c r="A14" s="4">
        <v>42858</v>
      </c>
      <c r="B14" s="5" t="s">
        <v>33</v>
      </c>
      <c r="C14" s="5" t="s">
        <v>21</v>
      </c>
      <c r="D14" s="5" t="s">
        <v>22</v>
      </c>
      <c r="E14" s="5" t="s">
        <v>23</v>
      </c>
      <c r="F14" s="5" t="s">
        <v>27</v>
      </c>
      <c r="G14" s="5">
        <v>1690</v>
      </c>
      <c r="H14" s="5">
        <v>796</v>
      </c>
      <c r="I14" s="5">
        <v>519</v>
      </c>
      <c r="J14" s="5">
        <f t="shared" si="0"/>
        <v>1171</v>
      </c>
      <c r="K14" s="5"/>
      <c r="L14" s="5">
        <v>16</v>
      </c>
      <c r="M14" s="5">
        <v>642</v>
      </c>
      <c r="N14" s="5">
        <v>154</v>
      </c>
      <c r="O14" s="6">
        <f>YEAR(Email_Data[[#This Row],[Sent Date]])</f>
        <v>2017</v>
      </c>
      <c r="P14" s="6"/>
      <c r="Q14" s="60">
        <f>Email_Data[[#This Row],[Unique Opens]]/Email_Data[[#This Row],[Total Sent]]</f>
        <v>0.30710059171597631</v>
      </c>
      <c r="R14" s="60">
        <f>Email_Data[[#This Row],[Number of Clicks]]/Email_Data[[#This Row],[Unique Opens]]</f>
        <v>3.0828516377649325E-2</v>
      </c>
      <c r="S14" s="60">
        <f>Email_Data[[#This Row],[Desktop Opens]]/Email_Data[[#This Row],[Total Opens]]</f>
        <v>0.80653266331658291</v>
      </c>
      <c r="T14" s="61">
        <f>Email_Data[[#This Row],[Mobile Opens]]/Email_Data[[#This Row],[Total Opens]]</f>
        <v>0.19346733668341709</v>
      </c>
    </row>
    <row r="15" spans="1:20" ht="15" customHeight="1" x14ac:dyDescent="0.3">
      <c r="A15" s="4">
        <v>42858</v>
      </c>
      <c r="B15" s="5" t="s">
        <v>33</v>
      </c>
      <c r="C15" s="5" t="s">
        <v>21</v>
      </c>
      <c r="D15" s="5" t="s">
        <v>22</v>
      </c>
      <c r="E15" s="5" t="s">
        <v>23</v>
      </c>
      <c r="F15" s="5" t="s">
        <v>24</v>
      </c>
      <c r="G15" s="5">
        <v>1146</v>
      </c>
      <c r="H15" s="5">
        <v>810</v>
      </c>
      <c r="I15" s="5">
        <v>479</v>
      </c>
      <c r="J15" s="5">
        <f t="shared" si="0"/>
        <v>667</v>
      </c>
      <c r="K15" s="5"/>
      <c r="L15" s="5">
        <v>22</v>
      </c>
      <c r="M15" s="5">
        <v>477</v>
      </c>
      <c r="N15" s="5">
        <v>333</v>
      </c>
      <c r="O15" s="6">
        <f>YEAR(Email_Data[[#This Row],[Sent Date]])</f>
        <v>2017</v>
      </c>
      <c r="P15" s="6"/>
      <c r="Q15" s="60">
        <f>Email_Data[[#This Row],[Unique Opens]]/Email_Data[[#This Row],[Total Sent]]</f>
        <v>0.41797556719022688</v>
      </c>
      <c r="R15" s="60">
        <f>Email_Data[[#This Row],[Number of Clicks]]/Email_Data[[#This Row],[Unique Opens]]</f>
        <v>4.5929018789144051E-2</v>
      </c>
      <c r="S15" s="60">
        <f>Email_Data[[#This Row],[Desktop Opens]]/Email_Data[[#This Row],[Total Opens]]</f>
        <v>0.58888888888888891</v>
      </c>
      <c r="T15" s="61">
        <f>Email_Data[[#This Row],[Mobile Opens]]/Email_Data[[#This Row],[Total Opens]]</f>
        <v>0.41111111111111109</v>
      </c>
    </row>
    <row r="16" spans="1:20" ht="15" customHeight="1" x14ac:dyDescent="0.3">
      <c r="A16" s="4">
        <v>42858</v>
      </c>
      <c r="B16" s="5" t="s">
        <v>33</v>
      </c>
      <c r="C16" s="5" t="s">
        <v>21</v>
      </c>
      <c r="D16" s="5" t="s">
        <v>22</v>
      </c>
      <c r="E16" s="5" t="s">
        <v>23</v>
      </c>
      <c r="F16" s="5" t="s">
        <v>25</v>
      </c>
      <c r="G16" s="5">
        <v>77</v>
      </c>
      <c r="H16" s="5">
        <v>34</v>
      </c>
      <c r="I16" s="5">
        <v>22</v>
      </c>
      <c r="J16" s="5">
        <f t="shared" si="0"/>
        <v>55</v>
      </c>
      <c r="K16" s="5"/>
      <c r="L16" s="5">
        <v>0</v>
      </c>
      <c r="M16" s="5">
        <v>28</v>
      </c>
      <c r="N16" s="5">
        <v>6</v>
      </c>
      <c r="O16" s="6">
        <f>YEAR(Email_Data[[#This Row],[Sent Date]])</f>
        <v>2017</v>
      </c>
      <c r="P16" s="6"/>
      <c r="Q16" s="60">
        <f>Email_Data[[#This Row],[Unique Opens]]/Email_Data[[#This Row],[Total Sent]]</f>
        <v>0.2857142857142857</v>
      </c>
      <c r="R16" s="60">
        <f>Email_Data[[#This Row],[Number of Clicks]]/Email_Data[[#This Row],[Unique Opens]]</f>
        <v>0</v>
      </c>
      <c r="S16" s="60">
        <f>Email_Data[[#This Row],[Desktop Opens]]/Email_Data[[#This Row],[Total Opens]]</f>
        <v>0.82352941176470584</v>
      </c>
      <c r="T16" s="61">
        <f>Email_Data[[#This Row],[Mobile Opens]]/Email_Data[[#This Row],[Total Opens]]</f>
        <v>0.17647058823529413</v>
      </c>
    </row>
    <row r="17" spans="1:20" ht="15" customHeight="1" x14ac:dyDescent="0.3">
      <c r="A17" s="4">
        <v>42893</v>
      </c>
      <c r="B17" s="5" t="s">
        <v>34</v>
      </c>
      <c r="C17" s="5" t="s">
        <v>21</v>
      </c>
      <c r="D17" s="5" t="s">
        <v>22</v>
      </c>
      <c r="E17" s="5" t="s">
        <v>23</v>
      </c>
      <c r="F17" s="5" t="s">
        <v>27</v>
      </c>
      <c r="G17" s="5">
        <v>1673</v>
      </c>
      <c r="H17" s="5">
        <v>611</v>
      </c>
      <c r="I17" s="5">
        <v>423</v>
      </c>
      <c r="J17" s="5">
        <f t="shared" si="0"/>
        <v>1250</v>
      </c>
      <c r="K17" s="5"/>
      <c r="L17" s="5">
        <v>17</v>
      </c>
      <c r="M17" s="5">
        <v>442</v>
      </c>
      <c r="N17" s="5">
        <v>169</v>
      </c>
      <c r="O17" s="6">
        <f>YEAR(Email_Data[[#This Row],[Sent Date]])</f>
        <v>2017</v>
      </c>
      <c r="P17" s="6"/>
      <c r="Q17" s="60">
        <f>Email_Data[[#This Row],[Unique Opens]]/Email_Data[[#This Row],[Total Sent]]</f>
        <v>0.25283921099820683</v>
      </c>
      <c r="R17" s="60">
        <f>Email_Data[[#This Row],[Number of Clicks]]/Email_Data[[#This Row],[Unique Opens]]</f>
        <v>4.0189125295508277E-2</v>
      </c>
      <c r="S17" s="60">
        <f>Email_Data[[#This Row],[Desktop Opens]]/Email_Data[[#This Row],[Total Opens]]</f>
        <v>0.72340425531914898</v>
      </c>
      <c r="T17" s="61">
        <f>Email_Data[[#This Row],[Mobile Opens]]/Email_Data[[#This Row],[Total Opens]]</f>
        <v>0.27659574468085107</v>
      </c>
    </row>
    <row r="18" spans="1:20" ht="15" customHeight="1" x14ac:dyDescent="0.3">
      <c r="A18" s="4">
        <v>42893</v>
      </c>
      <c r="B18" s="5" t="s">
        <v>34</v>
      </c>
      <c r="C18" s="5" t="s">
        <v>21</v>
      </c>
      <c r="D18" s="5" t="s">
        <v>22</v>
      </c>
      <c r="E18" s="5" t="s">
        <v>23</v>
      </c>
      <c r="F18" s="5" t="s">
        <v>24</v>
      </c>
      <c r="G18" s="5">
        <v>1138</v>
      </c>
      <c r="H18" s="5">
        <v>751</v>
      </c>
      <c r="I18" s="5">
        <v>433</v>
      </c>
      <c r="J18" s="5">
        <f t="shared" si="0"/>
        <v>705</v>
      </c>
      <c r="K18" s="5"/>
      <c r="L18" s="5">
        <v>43</v>
      </c>
      <c r="M18" s="5">
        <v>456</v>
      </c>
      <c r="N18" s="5">
        <v>295</v>
      </c>
      <c r="O18" s="6">
        <f>YEAR(Email_Data[[#This Row],[Sent Date]])</f>
        <v>2017</v>
      </c>
      <c r="P18" s="6"/>
      <c r="Q18" s="60">
        <f>Email_Data[[#This Row],[Unique Opens]]/Email_Data[[#This Row],[Total Sent]]</f>
        <v>0.38049209138840068</v>
      </c>
      <c r="R18" s="60">
        <f>Email_Data[[#This Row],[Number of Clicks]]/Email_Data[[#This Row],[Unique Opens]]</f>
        <v>9.9307159353348731E-2</v>
      </c>
      <c r="S18" s="60">
        <f>Email_Data[[#This Row],[Desktop Opens]]/Email_Data[[#This Row],[Total Opens]]</f>
        <v>0.60719041278295605</v>
      </c>
      <c r="T18" s="61">
        <f>Email_Data[[#This Row],[Mobile Opens]]/Email_Data[[#This Row],[Total Opens]]</f>
        <v>0.39280958721704395</v>
      </c>
    </row>
    <row r="19" spans="1:20" ht="15" customHeight="1" x14ac:dyDescent="0.3">
      <c r="A19" s="4">
        <v>42893</v>
      </c>
      <c r="B19" s="5" t="s">
        <v>34</v>
      </c>
      <c r="C19" s="5" t="s">
        <v>21</v>
      </c>
      <c r="D19" s="5" t="s">
        <v>22</v>
      </c>
      <c r="E19" s="5" t="s">
        <v>23</v>
      </c>
      <c r="F19" s="5" t="s">
        <v>25</v>
      </c>
      <c r="G19" s="5">
        <v>76</v>
      </c>
      <c r="H19" s="5">
        <v>45</v>
      </c>
      <c r="I19" s="5">
        <v>27</v>
      </c>
      <c r="J19" s="5">
        <f t="shared" si="0"/>
        <v>49</v>
      </c>
      <c r="K19" s="5"/>
      <c r="L19" s="5">
        <v>3</v>
      </c>
      <c r="M19" s="5">
        <v>41</v>
      </c>
      <c r="N19" s="5">
        <v>4</v>
      </c>
      <c r="O19" s="6">
        <f>YEAR(Email_Data[[#This Row],[Sent Date]])</f>
        <v>2017</v>
      </c>
      <c r="P19" s="6"/>
      <c r="Q19" s="60">
        <f>Email_Data[[#This Row],[Unique Opens]]/Email_Data[[#This Row],[Total Sent]]</f>
        <v>0.35526315789473684</v>
      </c>
      <c r="R19" s="60">
        <f>Email_Data[[#This Row],[Number of Clicks]]/Email_Data[[#This Row],[Unique Opens]]</f>
        <v>0.1111111111111111</v>
      </c>
      <c r="S19" s="60">
        <f>Email_Data[[#This Row],[Desktop Opens]]/Email_Data[[#This Row],[Total Opens]]</f>
        <v>0.91111111111111109</v>
      </c>
      <c r="T19" s="61">
        <f>Email_Data[[#This Row],[Mobile Opens]]/Email_Data[[#This Row],[Total Opens]]</f>
        <v>8.8888888888888892E-2</v>
      </c>
    </row>
    <row r="20" spans="1:20" ht="15" customHeight="1" x14ac:dyDescent="0.3">
      <c r="A20" s="4">
        <v>42921</v>
      </c>
      <c r="B20" s="5" t="s">
        <v>35</v>
      </c>
      <c r="C20" s="5" t="s">
        <v>21</v>
      </c>
      <c r="D20" s="5" t="s">
        <v>22</v>
      </c>
      <c r="E20" s="5" t="s">
        <v>23</v>
      </c>
      <c r="F20" s="5" t="s">
        <v>25</v>
      </c>
      <c r="G20" s="5">
        <v>78</v>
      </c>
      <c r="H20" s="5">
        <v>44</v>
      </c>
      <c r="I20" s="5">
        <v>24</v>
      </c>
      <c r="J20" s="5">
        <f t="shared" si="0"/>
        <v>54</v>
      </c>
      <c r="K20" s="5"/>
      <c r="L20" s="5">
        <v>3</v>
      </c>
      <c r="M20" s="5">
        <v>38</v>
      </c>
      <c r="N20" s="5">
        <v>6</v>
      </c>
      <c r="O20" s="6">
        <f>YEAR(Email_Data[[#This Row],[Sent Date]])</f>
        <v>2017</v>
      </c>
      <c r="P20" s="6"/>
      <c r="Q20" s="60">
        <f>Email_Data[[#This Row],[Unique Opens]]/Email_Data[[#This Row],[Total Sent]]</f>
        <v>0.30769230769230771</v>
      </c>
      <c r="R20" s="60">
        <f>Email_Data[[#This Row],[Number of Clicks]]/Email_Data[[#This Row],[Unique Opens]]</f>
        <v>0.125</v>
      </c>
      <c r="S20" s="60">
        <f>Email_Data[[#This Row],[Desktop Opens]]/Email_Data[[#This Row],[Total Opens]]</f>
        <v>0.86363636363636365</v>
      </c>
      <c r="T20" s="61">
        <f>Email_Data[[#This Row],[Mobile Opens]]/Email_Data[[#This Row],[Total Opens]]</f>
        <v>0.13636363636363635</v>
      </c>
    </row>
    <row r="21" spans="1:20" ht="15" customHeight="1" x14ac:dyDescent="0.3">
      <c r="A21" s="4">
        <v>42921</v>
      </c>
      <c r="B21" s="5" t="s">
        <v>35</v>
      </c>
      <c r="C21" s="5" t="s">
        <v>21</v>
      </c>
      <c r="D21" s="5" t="s">
        <v>22</v>
      </c>
      <c r="E21" s="5" t="s">
        <v>23</v>
      </c>
      <c r="F21" s="5" t="s">
        <v>24</v>
      </c>
      <c r="G21" s="5">
        <v>1138</v>
      </c>
      <c r="H21" s="5">
        <v>735</v>
      </c>
      <c r="I21" s="5">
        <v>475</v>
      </c>
      <c r="J21" s="5">
        <f t="shared" si="0"/>
        <v>663</v>
      </c>
      <c r="K21" s="5"/>
      <c r="L21" s="5">
        <v>30</v>
      </c>
      <c r="M21" s="5">
        <v>439</v>
      </c>
      <c r="N21" s="5">
        <v>296</v>
      </c>
      <c r="O21" s="6">
        <f>YEAR(Email_Data[[#This Row],[Sent Date]])</f>
        <v>2017</v>
      </c>
      <c r="P21" s="6"/>
      <c r="Q21" s="60">
        <f>Email_Data[[#This Row],[Unique Opens]]/Email_Data[[#This Row],[Total Sent]]</f>
        <v>0.41739894551845341</v>
      </c>
      <c r="R21" s="60">
        <f>Email_Data[[#This Row],[Number of Clicks]]/Email_Data[[#This Row],[Unique Opens]]</f>
        <v>6.3157894736842107E-2</v>
      </c>
      <c r="S21" s="60">
        <f>Email_Data[[#This Row],[Desktop Opens]]/Email_Data[[#This Row],[Total Opens]]</f>
        <v>0.59727891156462587</v>
      </c>
      <c r="T21" s="61">
        <f>Email_Data[[#This Row],[Mobile Opens]]/Email_Data[[#This Row],[Total Opens]]</f>
        <v>0.40272108843537413</v>
      </c>
    </row>
    <row r="22" spans="1:20" ht="15" customHeight="1" x14ac:dyDescent="0.3">
      <c r="A22" s="4">
        <v>42921</v>
      </c>
      <c r="B22" s="5" t="s">
        <v>35</v>
      </c>
      <c r="C22" s="5" t="s">
        <v>21</v>
      </c>
      <c r="D22" s="5" t="s">
        <v>22</v>
      </c>
      <c r="E22" s="5" t="s">
        <v>23</v>
      </c>
      <c r="F22" s="5" t="s">
        <v>27</v>
      </c>
      <c r="G22" s="5">
        <v>1704</v>
      </c>
      <c r="H22" s="5">
        <v>647</v>
      </c>
      <c r="I22" s="5">
        <v>407</v>
      </c>
      <c r="J22" s="5">
        <f t="shared" si="0"/>
        <v>1297</v>
      </c>
      <c r="K22" s="5"/>
      <c r="L22" s="5">
        <v>18</v>
      </c>
      <c r="M22" s="5">
        <v>481</v>
      </c>
      <c r="N22" s="5">
        <v>166</v>
      </c>
      <c r="O22" s="6">
        <f>YEAR(Email_Data[[#This Row],[Sent Date]])</f>
        <v>2017</v>
      </c>
      <c r="P22" s="6"/>
      <c r="Q22" s="60">
        <f>Email_Data[[#This Row],[Unique Opens]]/Email_Data[[#This Row],[Total Sent]]</f>
        <v>0.23884976525821597</v>
      </c>
      <c r="R22" s="60">
        <f>Email_Data[[#This Row],[Number of Clicks]]/Email_Data[[#This Row],[Unique Opens]]</f>
        <v>4.4226044226044224E-2</v>
      </c>
      <c r="S22" s="60">
        <f>Email_Data[[#This Row],[Desktop Opens]]/Email_Data[[#This Row],[Total Opens]]</f>
        <v>0.74343122102009274</v>
      </c>
      <c r="T22" s="61">
        <f>Email_Data[[#This Row],[Mobile Opens]]/Email_Data[[#This Row],[Total Opens]]</f>
        <v>0.25656877897990726</v>
      </c>
    </row>
    <row r="23" spans="1:20" ht="15" customHeight="1" x14ac:dyDescent="0.3">
      <c r="A23" s="4">
        <v>42954</v>
      </c>
      <c r="B23" s="5" t="s">
        <v>36</v>
      </c>
      <c r="C23" s="5" t="s">
        <v>21</v>
      </c>
      <c r="D23" s="5" t="s">
        <v>22</v>
      </c>
      <c r="E23" s="5" t="s">
        <v>23</v>
      </c>
      <c r="F23" s="5" t="s">
        <v>25</v>
      </c>
      <c r="G23" s="5">
        <v>78</v>
      </c>
      <c r="H23" s="5">
        <v>32</v>
      </c>
      <c r="I23" s="5">
        <v>20</v>
      </c>
      <c r="J23" s="5">
        <f t="shared" si="0"/>
        <v>58</v>
      </c>
      <c r="K23" s="5"/>
      <c r="L23" s="5">
        <v>1</v>
      </c>
      <c r="M23" s="5">
        <v>27</v>
      </c>
      <c r="N23" s="5">
        <v>5</v>
      </c>
      <c r="O23" s="3">
        <f>YEAR(Email_Data[[#This Row],[Sent Date]])</f>
        <v>2017</v>
      </c>
      <c r="Q23" s="58">
        <f>Email_Data[[#This Row],[Unique Opens]]/Email_Data[[#This Row],[Total Sent]]</f>
        <v>0.25641025641025639</v>
      </c>
      <c r="R23" s="58">
        <f>Email_Data[[#This Row],[Number of Clicks]]/Email_Data[[#This Row],[Unique Opens]]</f>
        <v>0.05</v>
      </c>
      <c r="S23" s="58">
        <f>Email_Data[[#This Row],[Desktop Opens]]/Email_Data[[#This Row],[Total Opens]]</f>
        <v>0.84375</v>
      </c>
      <c r="T23" s="59">
        <f>Email_Data[[#This Row],[Mobile Opens]]/Email_Data[[#This Row],[Total Opens]]</f>
        <v>0.15625</v>
      </c>
    </row>
    <row r="24" spans="1:20" ht="15" customHeight="1" x14ac:dyDescent="0.3">
      <c r="A24" s="4">
        <v>42958</v>
      </c>
      <c r="B24" s="5" t="s">
        <v>36</v>
      </c>
      <c r="C24" s="5" t="s">
        <v>21</v>
      </c>
      <c r="D24" s="5" t="s">
        <v>22</v>
      </c>
      <c r="E24" s="5" t="s">
        <v>23</v>
      </c>
      <c r="F24" s="5" t="s">
        <v>24</v>
      </c>
      <c r="G24" s="5">
        <v>1136</v>
      </c>
      <c r="H24" s="5">
        <v>1046</v>
      </c>
      <c r="I24" s="5">
        <v>599</v>
      </c>
      <c r="J24" s="5">
        <f t="shared" si="0"/>
        <v>537</v>
      </c>
      <c r="K24" s="5"/>
      <c r="L24" s="5">
        <v>33</v>
      </c>
      <c r="M24" s="5">
        <v>613</v>
      </c>
      <c r="N24" s="5">
        <v>433</v>
      </c>
      <c r="O24" s="3">
        <f>YEAR(Email_Data[[#This Row],[Sent Date]])</f>
        <v>2017</v>
      </c>
      <c r="Q24" s="58">
        <f>Email_Data[[#This Row],[Unique Opens]]/Email_Data[[#This Row],[Total Sent]]</f>
        <v>0.52728873239436624</v>
      </c>
      <c r="R24" s="58">
        <f>Email_Data[[#This Row],[Number of Clicks]]/Email_Data[[#This Row],[Unique Opens]]</f>
        <v>5.5091819699499167E-2</v>
      </c>
      <c r="S24" s="58">
        <f>Email_Data[[#This Row],[Desktop Opens]]/Email_Data[[#This Row],[Total Opens]]</f>
        <v>0.58604206500956024</v>
      </c>
      <c r="T24" s="59">
        <f>Email_Data[[#This Row],[Mobile Opens]]/Email_Data[[#This Row],[Total Opens]]</f>
        <v>0.41395793499043976</v>
      </c>
    </row>
    <row r="25" spans="1:20" ht="15" customHeight="1" x14ac:dyDescent="0.3">
      <c r="A25" s="4">
        <v>42984</v>
      </c>
      <c r="B25" s="5" t="s">
        <v>37</v>
      </c>
      <c r="C25" s="5" t="s">
        <v>21</v>
      </c>
      <c r="D25" s="5" t="s">
        <v>22</v>
      </c>
      <c r="E25" s="5" t="s">
        <v>23</v>
      </c>
      <c r="F25" s="5" t="s">
        <v>24</v>
      </c>
      <c r="G25" s="5">
        <v>1296</v>
      </c>
      <c r="H25" s="5">
        <v>1023</v>
      </c>
      <c r="I25" s="5">
        <v>625</v>
      </c>
      <c r="J25" s="5">
        <f t="shared" si="0"/>
        <v>671</v>
      </c>
      <c r="K25" s="5"/>
      <c r="L25" s="5">
        <v>27</v>
      </c>
      <c r="M25" s="5">
        <v>599</v>
      </c>
      <c r="N25" s="5">
        <v>424</v>
      </c>
      <c r="O25" s="3">
        <f>YEAR(Email_Data[[#This Row],[Sent Date]])</f>
        <v>2017</v>
      </c>
      <c r="Q25" s="58">
        <f>Email_Data[[#This Row],[Unique Opens]]/Email_Data[[#This Row],[Total Sent]]</f>
        <v>0.48225308641975306</v>
      </c>
      <c r="R25" s="58">
        <f>Email_Data[[#This Row],[Number of Clicks]]/Email_Data[[#This Row],[Unique Opens]]</f>
        <v>4.3200000000000002E-2</v>
      </c>
      <c r="S25" s="58">
        <f>Email_Data[[#This Row],[Desktop Opens]]/Email_Data[[#This Row],[Total Opens]]</f>
        <v>0.58553274682306944</v>
      </c>
      <c r="T25" s="59">
        <f>Email_Data[[#This Row],[Mobile Opens]]/Email_Data[[#This Row],[Total Opens]]</f>
        <v>0.41446725317693062</v>
      </c>
    </row>
    <row r="26" spans="1:20" ht="15" customHeight="1" x14ac:dyDescent="0.3">
      <c r="A26" s="4">
        <v>42984</v>
      </c>
      <c r="B26" s="5" t="s">
        <v>38</v>
      </c>
      <c r="C26" s="5" t="s">
        <v>21</v>
      </c>
      <c r="D26" s="5" t="s">
        <v>22</v>
      </c>
      <c r="E26" s="5" t="s">
        <v>23</v>
      </c>
      <c r="F26" s="5" t="s">
        <v>27</v>
      </c>
      <c r="G26" s="5">
        <v>1947</v>
      </c>
      <c r="H26" s="5">
        <v>855</v>
      </c>
      <c r="I26" s="5">
        <v>555</v>
      </c>
      <c r="J26" s="5">
        <f t="shared" si="0"/>
        <v>1392</v>
      </c>
      <c r="K26" s="5"/>
      <c r="L26" s="5">
        <v>46</v>
      </c>
      <c r="M26" s="5">
        <v>654</v>
      </c>
      <c r="N26" s="5">
        <v>201</v>
      </c>
      <c r="O26" s="3">
        <f>YEAR(Email_Data[[#This Row],[Sent Date]])</f>
        <v>2017</v>
      </c>
      <c r="Q26" s="58">
        <f>Email_Data[[#This Row],[Unique Opens]]/Email_Data[[#This Row],[Total Sent]]</f>
        <v>0.28505392912172572</v>
      </c>
      <c r="R26" s="58">
        <f>Email_Data[[#This Row],[Number of Clicks]]/Email_Data[[#This Row],[Unique Opens]]</f>
        <v>8.2882882882882883E-2</v>
      </c>
      <c r="S26" s="58">
        <f>Email_Data[[#This Row],[Desktop Opens]]/Email_Data[[#This Row],[Total Opens]]</f>
        <v>0.76491228070175443</v>
      </c>
      <c r="T26" s="59">
        <f>Email_Data[[#This Row],[Mobile Opens]]/Email_Data[[#This Row],[Total Opens]]</f>
        <v>0.23508771929824562</v>
      </c>
    </row>
    <row r="27" spans="1:20" ht="15" customHeight="1" x14ac:dyDescent="0.3">
      <c r="A27" s="4">
        <v>42984</v>
      </c>
      <c r="B27" s="5" t="s">
        <v>39</v>
      </c>
      <c r="C27" s="5" t="s">
        <v>21</v>
      </c>
      <c r="D27" s="5" t="s">
        <v>22</v>
      </c>
      <c r="E27" s="5" t="s">
        <v>23</v>
      </c>
      <c r="F27" s="5" t="s">
        <v>25</v>
      </c>
      <c r="G27" s="5">
        <v>77</v>
      </c>
      <c r="H27" s="5">
        <v>36</v>
      </c>
      <c r="I27" s="5">
        <v>20</v>
      </c>
      <c r="J27" s="5">
        <f t="shared" si="0"/>
        <v>57</v>
      </c>
      <c r="K27" s="5"/>
      <c r="L27" s="5">
        <v>2</v>
      </c>
      <c r="M27" s="5">
        <v>36</v>
      </c>
      <c r="N27" s="5">
        <v>0</v>
      </c>
      <c r="O27" s="3">
        <f>YEAR(Email_Data[[#This Row],[Sent Date]])</f>
        <v>2017</v>
      </c>
      <c r="Q27" s="58">
        <f>Email_Data[[#This Row],[Unique Opens]]/Email_Data[[#This Row],[Total Sent]]</f>
        <v>0.25974025974025972</v>
      </c>
      <c r="R27" s="58">
        <f>Email_Data[[#This Row],[Number of Clicks]]/Email_Data[[#This Row],[Unique Opens]]</f>
        <v>0.1</v>
      </c>
      <c r="S27" s="58">
        <f>Email_Data[[#This Row],[Desktop Opens]]/Email_Data[[#This Row],[Total Opens]]</f>
        <v>1</v>
      </c>
      <c r="T27" s="59">
        <f>Email_Data[[#This Row],[Mobile Opens]]/Email_Data[[#This Row],[Total Opens]]</f>
        <v>0</v>
      </c>
    </row>
    <row r="28" spans="1:20" ht="15" customHeight="1" x14ac:dyDescent="0.3">
      <c r="A28" s="4">
        <v>43013</v>
      </c>
      <c r="B28" s="5" t="s">
        <v>40</v>
      </c>
      <c r="C28" s="5" t="s">
        <v>21</v>
      </c>
      <c r="D28" s="5" t="s">
        <v>22</v>
      </c>
      <c r="E28" s="5" t="s">
        <v>23</v>
      </c>
      <c r="F28" s="5" t="s">
        <v>27</v>
      </c>
      <c r="G28" s="5">
        <v>1944</v>
      </c>
      <c r="H28" s="5">
        <v>850</v>
      </c>
      <c r="I28" s="5">
        <v>543</v>
      </c>
      <c r="J28" s="5">
        <f t="shared" si="0"/>
        <v>1401</v>
      </c>
      <c r="K28" s="5"/>
      <c r="L28" s="5">
        <v>30</v>
      </c>
      <c r="M28" s="5">
        <v>621</v>
      </c>
      <c r="N28" s="5">
        <v>229</v>
      </c>
      <c r="O28" s="3">
        <f>YEAR(Email_Data[[#This Row],[Sent Date]])</f>
        <v>2017</v>
      </c>
      <c r="Q28" s="58">
        <f>Email_Data[[#This Row],[Unique Opens]]/Email_Data[[#This Row],[Total Sent]]</f>
        <v>0.27932098765432101</v>
      </c>
      <c r="R28" s="58">
        <f>Email_Data[[#This Row],[Number of Clicks]]/Email_Data[[#This Row],[Unique Opens]]</f>
        <v>5.5248618784530384E-2</v>
      </c>
      <c r="S28" s="58">
        <f>Email_Data[[#This Row],[Desktop Opens]]/Email_Data[[#This Row],[Total Opens]]</f>
        <v>0.73058823529411765</v>
      </c>
      <c r="T28" s="59">
        <f>Email_Data[[#This Row],[Mobile Opens]]/Email_Data[[#This Row],[Total Opens]]</f>
        <v>0.26941176470588235</v>
      </c>
    </row>
    <row r="29" spans="1:20" ht="15" customHeight="1" x14ac:dyDescent="0.3">
      <c r="A29" s="4">
        <v>43013</v>
      </c>
      <c r="B29" s="5" t="s">
        <v>40</v>
      </c>
      <c r="C29" s="5" t="s">
        <v>21</v>
      </c>
      <c r="D29" s="5" t="s">
        <v>22</v>
      </c>
      <c r="E29" s="5" t="s">
        <v>23</v>
      </c>
      <c r="F29" s="5" t="s">
        <v>25</v>
      </c>
      <c r="G29" s="5">
        <v>76</v>
      </c>
      <c r="H29" s="5">
        <v>29</v>
      </c>
      <c r="I29" s="5">
        <v>22</v>
      </c>
      <c r="J29" s="5">
        <f t="shared" si="0"/>
        <v>54</v>
      </c>
      <c r="K29" s="5"/>
      <c r="L29" s="5">
        <v>2</v>
      </c>
      <c r="M29" s="5">
        <v>22</v>
      </c>
      <c r="N29" s="5">
        <v>7</v>
      </c>
      <c r="O29" s="3">
        <f>YEAR(Email_Data[[#This Row],[Sent Date]])</f>
        <v>2017</v>
      </c>
      <c r="Q29" s="58">
        <f>Email_Data[[#This Row],[Unique Opens]]/Email_Data[[#This Row],[Total Sent]]</f>
        <v>0.28947368421052633</v>
      </c>
      <c r="R29" s="58">
        <f>Email_Data[[#This Row],[Number of Clicks]]/Email_Data[[#This Row],[Unique Opens]]</f>
        <v>9.0909090909090912E-2</v>
      </c>
      <c r="S29" s="58">
        <f>Email_Data[[#This Row],[Desktop Opens]]/Email_Data[[#This Row],[Total Opens]]</f>
        <v>0.75862068965517238</v>
      </c>
      <c r="T29" s="59">
        <f>Email_Data[[#This Row],[Mobile Opens]]/Email_Data[[#This Row],[Total Opens]]</f>
        <v>0.2413793103448276</v>
      </c>
    </row>
    <row r="30" spans="1:20" ht="15" customHeight="1" x14ac:dyDescent="0.3">
      <c r="A30" s="4">
        <v>43013</v>
      </c>
      <c r="B30" s="5" t="s">
        <v>40</v>
      </c>
      <c r="C30" s="5" t="s">
        <v>21</v>
      </c>
      <c r="D30" s="5" t="s">
        <v>22</v>
      </c>
      <c r="E30" s="5" t="s">
        <v>23</v>
      </c>
      <c r="F30" s="5" t="s">
        <v>24</v>
      </c>
      <c r="G30" s="5">
        <v>1302</v>
      </c>
      <c r="H30" s="5">
        <v>970</v>
      </c>
      <c r="I30" s="5">
        <v>552</v>
      </c>
      <c r="J30" s="5">
        <f t="shared" si="0"/>
        <v>750</v>
      </c>
      <c r="K30" s="5"/>
      <c r="L30" s="5">
        <v>31</v>
      </c>
      <c r="M30" s="5">
        <v>533</v>
      </c>
      <c r="N30" s="5">
        <v>437</v>
      </c>
      <c r="O30" s="3">
        <f>YEAR(Email_Data[[#This Row],[Sent Date]])</f>
        <v>2017</v>
      </c>
      <c r="Q30" s="58">
        <f>Email_Data[[#This Row],[Unique Opens]]/Email_Data[[#This Row],[Total Sent]]</f>
        <v>0.42396313364055299</v>
      </c>
      <c r="R30" s="58">
        <f>Email_Data[[#This Row],[Number of Clicks]]/Email_Data[[#This Row],[Unique Opens]]</f>
        <v>5.6159420289855072E-2</v>
      </c>
      <c r="S30" s="58">
        <f>Email_Data[[#This Row],[Desktop Opens]]/Email_Data[[#This Row],[Total Opens]]</f>
        <v>0.54948453608247427</v>
      </c>
      <c r="T30" s="59">
        <f>Email_Data[[#This Row],[Mobile Opens]]/Email_Data[[#This Row],[Total Opens]]</f>
        <v>0.45051546391752578</v>
      </c>
    </row>
    <row r="31" spans="1:20" ht="15" customHeight="1" x14ac:dyDescent="0.3">
      <c r="A31" s="4">
        <v>43033</v>
      </c>
      <c r="B31" s="5" t="s">
        <v>41</v>
      </c>
      <c r="C31" s="5" t="s">
        <v>21</v>
      </c>
      <c r="D31" s="5" t="s">
        <v>42</v>
      </c>
      <c r="E31" s="5" t="s">
        <v>23</v>
      </c>
      <c r="F31" s="5" t="s">
        <v>43</v>
      </c>
      <c r="G31" s="5">
        <v>3129</v>
      </c>
      <c r="H31" s="5">
        <v>1680</v>
      </c>
      <c r="I31" s="5">
        <v>1216</v>
      </c>
      <c r="J31" s="5">
        <f t="shared" si="0"/>
        <v>1913</v>
      </c>
      <c r="K31" s="5"/>
      <c r="L31" s="5">
        <v>24</v>
      </c>
      <c r="M31" s="5">
        <v>1115</v>
      </c>
      <c r="N31" s="5">
        <v>565</v>
      </c>
      <c r="O31" s="3">
        <f>YEAR(Email_Data[[#This Row],[Sent Date]])</f>
        <v>2017</v>
      </c>
      <c r="Q31" s="58">
        <f>Email_Data[[#This Row],[Unique Opens]]/Email_Data[[#This Row],[Total Sent]]</f>
        <v>0.3886225631192074</v>
      </c>
      <c r="R31" s="58">
        <f>Email_Data[[#This Row],[Number of Clicks]]/Email_Data[[#This Row],[Unique Opens]]</f>
        <v>1.9736842105263157E-2</v>
      </c>
      <c r="S31" s="58">
        <f>Email_Data[[#This Row],[Desktop Opens]]/Email_Data[[#This Row],[Total Opens]]</f>
        <v>0.66369047619047616</v>
      </c>
      <c r="T31" s="59">
        <f>Email_Data[[#This Row],[Mobile Opens]]/Email_Data[[#This Row],[Total Opens]]</f>
        <v>0.33630952380952384</v>
      </c>
    </row>
    <row r="32" spans="1:20" ht="15" customHeight="1" x14ac:dyDescent="0.3">
      <c r="A32" s="4">
        <v>43040</v>
      </c>
      <c r="B32" s="5" t="s">
        <v>44</v>
      </c>
      <c r="C32" s="5" t="s">
        <v>21</v>
      </c>
      <c r="D32" s="5" t="s">
        <v>22</v>
      </c>
      <c r="E32" s="5" t="s">
        <v>23</v>
      </c>
      <c r="F32" s="5" t="s">
        <v>25</v>
      </c>
      <c r="G32" s="5">
        <v>77</v>
      </c>
      <c r="H32" s="5">
        <v>27</v>
      </c>
      <c r="I32" s="5">
        <v>17</v>
      </c>
      <c r="J32" s="5">
        <f t="shared" si="0"/>
        <v>60</v>
      </c>
      <c r="K32" s="5"/>
      <c r="L32" s="5">
        <v>1</v>
      </c>
      <c r="M32" s="5">
        <v>26</v>
      </c>
      <c r="N32" s="5">
        <v>1</v>
      </c>
      <c r="O32" s="3">
        <f>YEAR(Email_Data[[#This Row],[Sent Date]])</f>
        <v>2017</v>
      </c>
      <c r="Q32" s="58">
        <f>Email_Data[[#This Row],[Unique Opens]]/Email_Data[[#This Row],[Total Sent]]</f>
        <v>0.22077922077922077</v>
      </c>
      <c r="R32" s="58">
        <f>Email_Data[[#This Row],[Number of Clicks]]/Email_Data[[#This Row],[Unique Opens]]</f>
        <v>5.8823529411764705E-2</v>
      </c>
      <c r="S32" s="58">
        <f>Email_Data[[#This Row],[Desktop Opens]]/Email_Data[[#This Row],[Total Opens]]</f>
        <v>0.96296296296296291</v>
      </c>
      <c r="T32" s="59">
        <f>Email_Data[[#This Row],[Mobile Opens]]/Email_Data[[#This Row],[Total Opens]]</f>
        <v>3.7037037037037035E-2</v>
      </c>
    </row>
    <row r="33" spans="1:20" ht="15" customHeight="1" x14ac:dyDescent="0.3">
      <c r="A33" s="4">
        <v>43040</v>
      </c>
      <c r="B33" s="5" t="s">
        <v>44</v>
      </c>
      <c r="C33" s="5" t="s">
        <v>21</v>
      </c>
      <c r="D33" s="5" t="s">
        <v>22</v>
      </c>
      <c r="E33" s="5" t="s">
        <v>23</v>
      </c>
      <c r="F33" s="5" t="s">
        <v>24</v>
      </c>
      <c r="G33" s="5">
        <v>1300</v>
      </c>
      <c r="H33" s="5">
        <v>811</v>
      </c>
      <c r="I33" s="5">
        <v>541</v>
      </c>
      <c r="J33" s="5">
        <f t="shared" si="0"/>
        <v>759</v>
      </c>
      <c r="K33" s="5"/>
      <c r="L33" s="5">
        <v>27</v>
      </c>
      <c r="M33" s="5">
        <v>495</v>
      </c>
      <c r="N33" s="5">
        <v>316</v>
      </c>
      <c r="O33" s="3">
        <f>YEAR(Email_Data[[#This Row],[Sent Date]])</f>
        <v>2017</v>
      </c>
      <c r="Q33" s="58">
        <f>Email_Data[[#This Row],[Unique Opens]]/Email_Data[[#This Row],[Total Sent]]</f>
        <v>0.41615384615384615</v>
      </c>
      <c r="R33" s="58">
        <f>Email_Data[[#This Row],[Number of Clicks]]/Email_Data[[#This Row],[Unique Opens]]</f>
        <v>4.9907578558225509E-2</v>
      </c>
      <c r="S33" s="58">
        <f>Email_Data[[#This Row],[Desktop Opens]]/Email_Data[[#This Row],[Total Opens]]</f>
        <v>0.61035758323057954</v>
      </c>
      <c r="T33" s="59">
        <f>Email_Data[[#This Row],[Mobile Opens]]/Email_Data[[#This Row],[Total Opens]]</f>
        <v>0.38964241676942046</v>
      </c>
    </row>
    <row r="34" spans="1:20" ht="15" customHeight="1" x14ac:dyDescent="0.3">
      <c r="A34" s="4">
        <v>43040</v>
      </c>
      <c r="B34" s="5" t="s">
        <v>44</v>
      </c>
      <c r="C34" s="5" t="s">
        <v>21</v>
      </c>
      <c r="D34" s="5" t="s">
        <v>22</v>
      </c>
      <c r="E34" s="5" t="s">
        <v>23</v>
      </c>
      <c r="F34" s="5" t="s">
        <v>27</v>
      </c>
      <c r="G34" s="5">
        <v>1975</v>
      </c>
      <c r="H34" s="5">
        <v>921</v>
      </c>
      <c r="I34" s="5">
        <v>585</v>
      </c>
      <c r="J34" s="5">
        <f t="shared" si="0"/>
        <v>1390</v>
      </c>
      <c r="K34" s="5"/>
      <c r="L34" s="5">
        <v>22</v>
      </c>
      <c r="M34" s="5">
        <v>757</v>
      </c>
      <c r="N34" s="5">
        <v>164</v>
      </c>
      <c r="O34" s="6">
        <f>YEAR(Email_Data[[#This Row],[Sent Date]])</f>
        <v>2017</v>
      </c>
      <c r="P34" s="6"/>
      <c r="Q34" s="60">
        <f>Email_Data[[#This Row],[Unique Opens]]/Email_Data[[#This Row],[Total Sent]]</f>
        <v>0.29620253164556964</v>
      </c>
      <c r="R34" s="60">
        <f>Email_Data[[#This Row],[Number of Clicks]]/Email_Data[[#This Row],[Unique Opens]]</f>
        <v>3.7606837606837605E-2</v>
      </c>
      <c r="S34" s="60">
        <f>Email_Data[[#This Row],[Desktop Opens]]/Email_Data[[#This Row],[Total Opens]]</f>
        <v>0.82193268186753532</v>
      </c>
      <c r="T34" s="61">
        <f>Email_Data[[#This Row],[Mobile Opens]]/Email_Data[[#This Row],[Total Opens]]</f>
        <v>0.17806731813246471</v>
      </c>
    </row>
    <row r="35" spans="1:20" ht="15" customHeight="1" x14ac:dyDescent="0.3">
      <c r="A35" s="4">
        <v>43075</v>
      </c>
      <c r="B35" s="5" t="s">
        <v>45</v>
      </c>
      <c r="C35" s="5" t="s">
        <v>21</v>
      </c>
      <c r="D35" s="5" t="s">
        <v>22</v>
      </c>
      <c r="E35" s="5" t="s">
        <v>23</v>
      </c>
      <c r="F35" s="5" t="s">
        <v>27</v>
      </c>
      <c r="G35" s="5">
        <v>1970</v>
      </c>
      <c r="H35" s="5">
        <v>674</v>
      </c>
      <c r="I35" s="5">
        <v>464</v>
      </c>
      <c r="J35" s="5">
        <f t="shared" si="0"/>
        <v>1506</v>
      </c>
      <c r="K35" s="5"/>
      <c r="L35" s="5">
        <v>18</v>
      </c>
      <c r="M35" s="5">
        <v>489</v>
      </c>
      <c r="N35" s="5">
        <v>185</v>
      </c>
      <c r="O35" s="6">
        <f>YEAR(Email_Data[[#This Row],[Sent Date]])</f>
        <v>2017</v>
      </c>
      <c r="P35" s="6"/>
      <c r="Q35" s="60">
        <f>Email_Data[[#This Row],[Unique Opens]]/Email_Data[[#This Row],[Total Sent]]</f>
        <v>0.23553299492385787</v>
      </c>
      <c r="R35" s="60">
        <f>Email_Data[[#This Row],[Number of Clicks]]/Email_Data[[#This Row],[Unique Opens]]</f>
        <v>3.8793103448275863E-2</v>
      </c>
      <c r="S35" s="60">
        <f>Email_Data[[#This Row],[Desktop Opens]]/Email_Data[[#This Row],[Total Opens]]</f>
        <v>0.72551928783382791</v>
      </c>
      <c r="T35" s="61">
        <f>Email_Data[[#This Row],[Mobile Opens]]/Email_Data[[#This Row],[Total Opens]]</f>
        <v>0.27448071216617209</v>
      </c>
    </row>
    <row r="36" spans="1:20" ht="15" customHeight="1" x14ac:dyDescent="0.3">
      <c r="A36" s="4">
        <v>43075</v>
      </c>
      <c r="B36" s="5" t="s">
        <v>45</v>
      </c>
      <c r="C36" s="5" t="s">
        <v>21</v>
      </c>
      <c r="D36" s="5" t="s">
        <v>22</v>
      </c>
      <c r="E36" s="5" t="s">
        <v>23</v>
      </c>
      <c r="F36" s="5" t="s">
        <v>25</v>
      </c>
      <c r="G36" s="5">
        <v>78</v>
      </c>
      <c r="H36" s="5">
        <v>31</v>
      </c>
      <c r="I36" s="5">
        <v>15</v>
      </c>
      <c r="J36" s="5">
        <f t="shared" si="0"/>
        <v>63</v>
      </c>
      <c r="K36" s="5"/>
      <c r="L36" s="5">
        <v>3</v>
      </c>
      <c r="M36" s="5">
        <v>19</v>
      </c>
      <c r="N36" s="5">
        <v>12</v>
      </c>
      <c r="O36" s="6">
        <f>YEAR(Email_Data[[#This Row],[Sent Date]])</f>
        <v>2017</v>
      </c>
      <c r="P36" s="6"/>
      <c r="Q36" s="60">
        <f>Email_Data[[#This Row],[Unique Opens]]/Email_Data[[#This Row],[Total Sent]]</f>
        <v>0.19230769230769232</v>
      </c>
      <c r="R36" s="60">
        <f>Email_Data[[#This Row],[Number of Clicks]]/Email_Data[[#This Row],[Unique Opens]]</f>
        <v>0.2</v>
      </c>
      <c r="S36" s="60">
        <f>Email_Data[[#This Row],[Desktop Opens]]/Email_Data[[#This Row],[Total Opens]]</f>
        <v>0.61290322580645162</v>
      </c>
      <c r="T36" s="61">
        <f>Email_Data[[#This Row],[Mobile Opens]]/Email_Data[[#This Row],[Total Opens]]</f>
        <v>0.38709677419354838</v>
      </c>
    </row>
    <row r="37" spans="1:20" ht="15" customHeight="1" x14ac:dyDescent="0.3">
      <c r="A37" s="4">
        <v>43075</v>
      </c>
      <c r="B37" s="5" t="s">
        <v>45</v>
      </c>
      <c r="C37" s="5" t="s">
        <v>21</v>
      </c>
      <c r="D37" s="5" t="s">
        <v>22</v>
      </c>
      <c r="E37" s="5" t="s">
        <v>23</v>
      </c>
      <c r="F37" s="5" t="s">
        <v>24</v>
      </c>
      <c r="G37" s="5">
        <v>1299</v>
      </c>
      <c r="H37" s="5">
        <v>683</v>
      </c>
      <c r="I37" s="5">
        <v>460</v>
      </c>
      <c r="J37" s="5">
        <f t="shared" si="0"/>
        <v>839</v>
      </c>
      <c r="K37" s="5"/>
      <c r="L37" s="5">
        <v>24</v>
      </c>
      <c r="M37" s="5">
        <v>388</v>
      </c>
      <c r="N37" s="5">
        <v>295</v>
      </c>
      <c r="O37" s="6">
        <f>YEAR(Email_Data[[#This Row],[Sent Date]])</f>
        <v>2017</v>
      </c>
      <c r="P37" s="6"/>
      <c r="Q37" s="60">
        <f>Email_Data[[#This Row],[Unique Opens]]/Email_Data[[#This Row],[Total Sent]]</f>
        <v>0.35411855273287146</v>
      </c>
      <c r="R37" s="60">
        <f>Email_Data[[#This Row],[Number of Clicks]]/Email_Data[[#This Row],[Unique Opens]]</f>
        <v>5.2173913043478258E-2</v>
      </c>
      <c r="S37" s="60">
        <f>Email_Data[[#This Row],[Desktop Opens]]/Email_Data[[#This Row],[Total Opens]]</f>
        <v>0.56808199121522696</v>
      </c>
      <c r="T37" s="61">
        <f>Email_Data[[#This Row],[Mobile Opens]]/Email_Data[[#This Row],[Total Opens]]</f>
        <v>0.43191800878477304</v>
      </c>
    </row>
    <row r="38" spans="1:20" ht="15" customHeight="1" x14ac:dyDescent="0.3">
      <c r="A38" s="4">
        <v>43103</v>
      </c>
      <c r="B38" s="5" t="s">
        <v>46</v>
      </c>
      <c r="C38" s="5" t="s">
        <v>21</v>
      </c>
      <c r="D38" s="5" t="s">
        <v>22</v>
      </c>
      <c r="E38" s="5" t="s">
        <v>23</v>
      </c>
      <c r="F38" s="5" t="s">
        <v>25</v>
      </c>
      <c r="G38" s="5">
        <v>77</v>
      </c>
      <c r="H38" s="5">
        <v>35</v>
      </c>
      <c r="I38" s="5">
        <v>19</v>
      </c>
      <c r="J38" s="5">
        <f t="shared" si="0"/>
        <v>58</v>
      </c>
      <c r="K38" s="5"/>
      <c r="L38" s="5">
        <v>4</v>
      </c>
      <c r="M38" s="5">
        <v>30</v>
      </c>
      <c r="N38" s="5">
        <v>5</v>
      </c>
      <c r="O38" s="6">
        <f>YEAR(Email_Data[[#This Row],[Sent Date]])</f>
        <v>2018</v>
      </c>
      <c r="P38" s="6"/>
      <c r="Q38" s="60">
        <f>Email_Data[[#This Row],[Unique Opens]]/Email_Data[[#This Row],[Total Sent]]</f>
        <v>0.24675324675324675</v>
      </c>
      <c r="R38" s="60">
        <f>Email_Data[[#This Row],[Number of Clicks]]/Email_Data[[#This Row],[Unique Opens]]</f>
        <v>0.21052631578947367</v>
      </c>
      <c r="S38" s="60">
        <f>Email_Data[[#This Row],[Desktop Opens]]/Email_Data[[#This Row],[Total Opens]]</f>
        <v>0.8571428571428571</v>
      </c>
      <c r="T38" s="61">
        <f>Email_Data[[#This Row],[Mobile Opens]]/Email_Data[[#This Row],[Total Opens]]</f>
        <v>0.14285714285714285</v>
      </c>
    </row>
    <row r="39" spans="1:20" ht="15" customHeight="1" x14ac:dyDescent="0.3">
      <c r="A39" s="4">
        <v>43103</v>
      </c>
      <c r="B39" s="5" t="s">
        <v>47</v>
      </c>
      <c r="C39" s="5" t="s">
        <v>21</v>
      </c>
      <c r="D39" s="5" t="s">
        <v>22</v>
      </c>
      <c r="E39" s="5" t="s">
        <v>23</v>
      </c>
      <c r="F39" s="5" t="s">
        <v>27</v>
      </c>
      <c r="G39" s="5">
        <v>1979</v>
      </c>
      <c r="H39" s="5">
        <v>800</v>
      </c>
      <c r="I39" s="5">
        <v>567</v>
      </c>
      <c r="J39" s="5">
        <f t="shared" si="0"/>
        <v>1412</v>
      </c>
      <c r="K39" s="5"/>
      <c r="L39" s="5">
        <v>13</v>
      </c>
      <c r="M39" s="5">
        <v>649</v>
      </c>
      <c r="N39" s="5">
        <v>151</v>
      </c>
      <c r="O39" s="6">
        <f>YEAR(Email_Data[[#This Row],[Sent Date]])</f>
        <v>2018</v>
      </c>
      <c r="P39" s="6"/>
      <c r="Q39" s="60">
        <f>Email_Data[[#This Row],[Unique Opens]]/Email_Data[[#This Row],[Total Sent]]</f>
        <v>0.28650833754421423</v>
      </c>
      <c r="R39" s="60">
        <f>Email_Data[[#This Row],[Number of Clicks]]/Email_Data[[#This Row],[Unique Opens]]</f>
        <v>2.292768959435626E-2</v>
      </c>
      <c r="S39" s="60">
        <f>Email_Data[[#This Row],[Desktop Opens]]/Email_Data[[#This Row],[Total Opens]]</f>
        <v>0.81125000000000003</v>
      </c>
      <c r="T39" s="61">
        <f>Email_Data[[#This Row],[Mobile Opens]]/Email_Data[[#This Row],[Total Opens]]</f>
        <v>0.18875</v>
      </c>
    </row>
    <row r="40" spans="1:20" ht="15" customHeight="1" x14ac:dyDescent="0.3">
      <c r="A40" s="4">
        <v>43103</v>
      </c>
      <c r="B40" s="5" t="s">
        <v>48</v>
      </c>
      <c r="C40" s="5" t="s">
        <v>21</v>
      </c>
      <c r="D40" s="5" t="s">
        <v>22</v>
      </c>
      <c r="E40" s="5" t="s">
        <v>23</v>
      </c>
      <c r="F40" s="5" t="s">
        <v>24</v>
      </c>
      <c r="G40" s="5">
        <v>1300</v>
      </c>
      <c r="H40" s="5">
        <v>734</v>
      </c>
      <c r="I40" s="5">
        <v>510</v>
      </c>
      <c r="J40" s="5">
        <f t="shared" si="0"/>
        <v>790</v>
      </c>
      <c r="K40" s="5"/>
      <c r="L40" s="5">
        <v>21</v>
      </c>
      <c r="M40" s="5">
        <v>449</v>
      </c>
      <c r="N40" s="5">
        <v>285</v>
      </c>
      <c r="O40" s="6">
        <f>YEAR(Email_Data[[#This Row],[Sent Date]])</f>
        <v>2018</v>
      </c>
      <c r="P40" s="6"/>
      <c r="Q40" s="60">
        <f>Email_Data[[#This Row],[Unique Opens]]/Email_Data[[#This Row],[Total Sent]]</f>
        <v>0.3923076923076923</v>
      </c>
      <c r="R40" s="60">
        <f>Email_Data[[#This Row],[Number of Clicks]]/Email_Data[[#This Row],[Unique Opens]]</f>
        <v>4.1176470588235294E-2</v>
      </c>
      <c r="S40" s="60">
        <f>Email_Data[[#This Row],[Desktop Opens]]/Email_Data[[#This Row],[Total Opens]]</f>
        <v>0.61171662125340598</v>
      </c>
      <c r="T40" s="61">
        <f>Email_Data[[#This Row],[Mobile Opens]]/Email_Data[[#This Row],[Total Opens]]</f>
        <v>0.38828337874659402</v>
      </c>
    </row>
    <row r="41" spans="1:20" ht="15" customHeight="1" x14ac:dyDescent="0.3">
      <c r="A41" s="4">
        <v>43138</v>
      </c>
      <c r="B41" s="5" t="s">
        <v>49</v>
      </c>
      <c r="C41" s="5" t="s">
        <v>21</v>
      </c>
      <c r="D41" s="5" t="s">
        <v>42</v>
      </c>
      <c r="E41" s="5" t="s">
        <v>23</v>
      </c>
      <c r="F41" s="5" t="s">
        <v>27</v>
      </c>
      <c r="G41" s="5">
        <v>14975</v>
      </c>
      <c r="H41" s="5">
        <v>5355</v>
      </c>
      <c r="I41" s="5">
        <v>3598</v>
      </c>
      <c r="J41" s="5">
        <f t="shared" si="0"/>
        <v>11377</v>
      </c>
      <c r="K41" s="5"/>
      <c r="L41" s="5">
        <v>69</v>
      </c>
      <c r="M41" s="5">
        <v>4082</v>
      </c>
      <c r="N41" s="5">
        <v>1273</v>
      </c>
      <c r="O41" s="6">
        <f>YEAR(Email_Data[[#This Row],[Sent Date]])</f>
        <v>2018</v>
      </c>
      <c r="P41" s="6"/>
      <c r="Q41" s="60">
        <f>Email_Data[[#This Row],[Unique Opens]]/Email_Data[[#This Row],[Total Sent]]</f>
        <v>0.24026711185308849</v>
      </c>
      <c r="R41" s="60">
        <f>Email_Data[[#This Row],[Number of Clicks]]/Email_Data[[#This Row],[Unique Opens]]</f>
        <v>1.9177320733740968E-2</v>
      </c>
      <c r="S41" s="60">
        <f>Email_Data[[#This Row],[Desktop Opens]]/Email_Data[[#This Row],[Total Opens]]</f>
        <v>0.76227824463118576</v>
      </c>
      <c r="T41" s="61">
        <f>Email_Data[[#This Row],[Mobile Opens]]/Email_Data[[#This Row],[Total Opens]]</f>
        <v>0.23772175536881418</v>
      </c>
    </row>
    <row r="42" spans="1:20" ht="15" customHeight="1" x14ac:dyDescent="0.3">
      <c r="A42" s="4">
        <v>43138</v>
      </c>
      <c r="B42" s="5" t="s">
        <v>49</v>
      </c>
      <c r="C42" s="5" t="s">
        <v>21</v>
      </c>
      <c r="D42" s="5" t="s">
        <v>42</v>
      </c>
      <c r="E42" s="5" t="s">
        <v>23</v>
      </c>
      <c r="F42" s="5" t="s">
        <v>25</v>
      </c>
      <c r="G42" s="5">
        <v>78</v>
      </c>
      <c r="H42" s="5">
        <v>46</v>
      </c>
      <c r="I42" s="5">
        <v>22</v>
      </c>
      <c r="J42" s="5">
        <f t="shared" si="0"/>
        <v>56</v>
      </c>
      <c r="K42" s="5"/>
      <c r="L42" s="5">
        <v>4</v>
      </c>
      <c r="M42" s="5">
        <v>41</v>
      </c>
      <c r="N42" s="5">
        <v>5</v>
      </c>
      <c r="O42" s="6">
        <f>YEAR(Email_Data[[#This Row],[Sent Date]])</f>
        <v>2018</v>
      </c>
      <c r="P42" s="6"/>
      <c r="Q42" s="60">
        <f>Email_Data[[#This Row],[Unique Opens]]/Email_Data[[#This Row],[Total Sent]]</f>
        <v>0.28205128205128205</v>
      </c>
      <c r="R42" s="60">
        <f>Email_Data[[#This Row],[Number of Clicks]]/Email_Data[[#This Row],[Unique Opens]]</f>
        <v>0.18181818181818182</v>
      </c>
      <c r="S42" s="60">
        <f>Email_Data[[#This Row],[Desktop Opens]]/Email_Data[[#This Row],[Total Opens]]</f>
        <v>0.89130434782608692</v>
      </c>
      <c r="T42" s="61">
        <f>Email_Data[[#This Row],[Mobile Opens]]/Email_Data[[#This Row],[Total Opens]]</f>
        <v>0.10869565217391304</v>
      </c>
    </row>
    <row r="43" spans="1:20" ht="15" customHeight="1" x14ac:dyDescent="0.3">
      <c r="A43" s="4">
        <v>43138</v>
      </c>
      <c r="B43" s="5" t="s">
        <v>49</v>
      </c>
      <c r="C43" s="5" t="s">
        <v>21</v>
      </c>
      <c r="D43" s="5" t="s">
        <v>42</v>
      </c>
      <c r="E43" s="5" t="s">
        <v>23</v>
      </c>
      <c r="F43" s="5" t="s">
        <v>24</v>
      </c>
      <c r="G43" s="5">
        <v>1293</v>
      </c>
      <c r="H43" s="5">
        <v>841</v>
      </c>
      <c r="I43" s="5">
        <v>525</v>
      </c>
      <c r="J43" s="5">
        <f t="shared" si="0"/>
        <v>768</v>
      </c>
      <c r="K43" s="5"/>
      <c r="L43" s="5">
        <v>35</v>
      </c>
      <c r="M43" s="5">
        <v>463</v>
      </c>
      <c r="N43" s="5">
        <v>378</v>
      </c>
      <c r="O43" s="6">
        <f>YEAR(Email_Data[[#This Row],[Sent Date]])</f>
        <v>2018</v>
      </c>
      <c r="P43" s="6"/>
      <c r="Q43" s="60">
        <f>Email_Data[[#This Row],[Unique Opens]]/Email_Data[[#This Row],[Total Sent]]</f>
        <v>0.40603248259860791</v>
      </c>
      <c r="R43" s="60">
        <f>Email_Data[[#This Row],[Number of Clicks]]/Email_Data[[#This Row],[Unique Opens]]</f>
        <v>6.6666666666666666E-2</v>
      </c>
      <c r="S43" s="60">
        <f>Email_Data[[#This Row],[Desktop Opens]]/Email_Data[[#This Row],[Total Opens]]</f>
        <v>0.55053507728894169</v>
      </c>
      <c r="T43" s="61">
        <f>Email_Data[[#This Row],[Mobile Opens]]/Email_Data[[#This Row],[Total Opens]]</f>
        <v>0.44946492271105826</v>
      </c>
    </row>
    <row r="44" spans="1:20" ht="15" customHeight="1" x14ac:dyDescent="0.3">
      <c r="A44" s="4">
        <v>43155</v>
      </c>
      <c r="B44" s="5" t="s">
        <v>50</v>
      </c>
      <c r="C44" s="5" t="s">
        <v>21</v>
      </c>
      <c r="D44" s="5" t="s">
        <v>42</v>
      </c>
      <c r="E44" s="5" t="s">
        <v>23</v>
      </c>
      <c r="F44" s="5" t="s">
        <v>27</v>
      </c>
      <c r="G44" s="5">
        <v>14934</v>
      </c>
      <c r="H44" s="5">
        <v>3941</v>
      </c>
      <c r="I44" s="5">
        <v>2891</v>
      </c>
      <c r="J44" s="5">
        <f t="shared" si="0"/>
        <v>12043</v>
      </c>
      <c r="K44" s="5"/>
      <c r="L44" s="5">
        <v>53</v>
      </c>
      <c r="M44" s="5">
        <v>2830</v>
      </c>
      <c r="N44" s="5">
        <v>1111</v>
      </c>
      <c r="O44" s="6">
        <f>YEAR(Email_Data[[#This Row],[Sent Date]])</f>
        <v>2018</v>
      </c>
      <c r="P44" s="6"/>
      <c r="Q44" s="60">
        <f>Email_Data[[#This Row],[Unique Opens]]/Email_Data[[#This Row],[Total Sent]]</f>
        <v>0.19358510780768715</v>
      </c>
      <c r="R44" s="60">
        <f>Email_Data[[#This Row],[Number of Clicks]]/Email_Data[[#This Row],[Unique Opens]]</f>
        <v>1.8332756831546178E-2</v>
      </c>
      <c r="S44" s="60">
        <f>Email_Data[[#This Row],[Desktop Opens]]/Email_Data[[#This Row],[Total Opens]]</f>
        <v>0.71809185485917282</v>
      </c>
      <c r="T44" s="61">
        <f>Email_Data[[#This Row],[Mobile Opens]]/Email_Data[[#This Row],[Total Opens]]</f>
        <v>0.28190814514082718</v>
      </c>
    </row>
    <row r="45" spans="1:20" ht="15" customHeight="1" x14ac:dyDescent="0.3">
      <c r="A45" s="4">
        <v>43155</v>
      </c>
      <c r="B45" s="5" t="s">
        <v>50</v>
      </c>
      <c r="C45" s="5" t="s">
        <v>21</v>
      </c>
      <c r="D45" s="5" t="s">
        <v>42</v>
      </c>
      <c r="E45" s="5" t="s">
        <v>23</v>
      </c>
      <c r="F45" s="5" t="s">
        <v>24</v>
      </c>
      <c r="G45" s="5">
        <v>1291</v>
      </c>
      <c r="H45" s="5">
        <v>719</v>
      </c>
      <c r="I45" s="5">
        <v>418</v>
      </c>
      <c r="J45" s="5">
        <f t="shared" si="0"/>
        <v>873</v>
      </c>
      <c r="K45" s="5"/>
      <c r="L45" s="5">
        <v>15</v>
      </c>
      <c r="M45" s="5">
        <v>338</v>
      </c>
      <c r="N45" s="5">
        <v>381</v>
      </c>
      <c r="O45" s="6">
        <f>YEAR(Email_Data[[#This Row],[Sent Date]])</f>
        <v>2018</v>
      </c>
      <c r="P45" s="6"/>
      <c r="Q45" s="60">
        <f>Email_Data[[#This Row],[Unique Opens]]/Email_Data[[#This Row],[Total Sent]]</f>
        <v>0.32378001549186675</v>
      </c>
      <c r="R45" s="60">
        <f>Email_Data[[#This Row],[Number of Clicks]]/Email_Data[[#This Row],[Unique Opens]]</f>
        <v>3.5885167464114832E-2</v>
      </c>
      <c r="S45" s="60">
        <f>Email_Data[[#This Row],[Desktop Opens]]/Email_Data[[#This Row],[Total Opens]]</f>
        <v>0.47009735744089015</v>
      </c>
      <c r="T45" s="61">
        <f>Email_Data[[#This Row],[Mobile Opens]]/Email_Data[[#This Row],[Total Opens]]</f>
        <v>0.5299026425591099</v>
      </c>
    </row>
    <row r="46" spans="1:20" ht="15" customHeight="1" x14ac:dyDescent="0.3">
      <c r="A46" s="4">
        <v>43155</v>
      </c>
      <c r="B46" s="5" t="s">
        <v>50</v>
      </c>
      <c r="C46" s="5" t="s">
        <v>21</v>
      </c>
      <c r="D46" s="5" t="s">
        <v>42</v>
      </c>
      <c r="E46" s="5" t="s">
        <v>23</v>
      </c>
      <c r="F46" s="5" t="s">
        <v>25</v>
      </c>
      <c r="G46" s="5">
        <v>80</v>
      </c>
      <c r="H46" s="5">
        <v>49</v>
      </c>
      <c r="I46" s="5">
        <v>22</v>
      </c>
      <c r="J46" s="5">
        <f t="shared" si="0"/>
        <v>58</v>
      </c>
      <c r="K46" s="5"/>
      <c r="L46" s="5">
        <v>2</v>
      </c>
      <c r="M46" s="5">
        <v>39</v>
      </c>
      <c r="N46" s="5">
        <v>10</v>
      </c>
      <c r="O46" s="6">
        <f>YEAR(Email_Data[[#This Row],[Sent Date]])</f>
        <v>2018</v>
      </c>
      <c r="P46" s="6"/>
      <c r="Q46" s="60">
        <f>Email_Data[[#This Row],[Unique Opens]]/Email_Data[[#This Row],[Total Sent]]</f>
        <v>0.27500000000000002</v>
      </c>
      <c r="R46" s="60">
        <f>Email_Data[[#This Row],[Number of Clicks]]/Email_Data[[#This Row],[Unique Opens]]</f>
        <v>9.0909090909090912E-2</v>
      </c>
      <c r="S46" s="60">
        <f>Email_Data[[#This Row],[Desktop Opens]]/Email_Data[[#This Row],[Total Opens]]</f>
        <v>0.79591836734693877</v>
      </c>
      <c r="T46" s="61">
        <f>Email_Data[[#This Row],[Mobile Opens]]/Email_Data[[#This Row],[Total Opens]]</f>
        <v>0.20408163265306123</v>
      </c>
    </row>
    <row r="47" spans="1:20" ht="15" customHeight="1" x14ac:dyDescent="0.3">
      <c r="A47" s="4">
        <v>43166</v>
      </c>
      <c r="B47" s="5" t="s">
        <v>51</v>
      </c>
      <c r="C47" s="5" t="s">
        <v>21</v>
      </c>
      <c r="D47" s="5" t="s">
        <v>22</v>
      </c>
      <c r="E47" s="5" t="s">
        <v>23</v>
      </c>
      <c r="F47" s="5" t="s">
        <v>27</v>
      </c>
      <c r="G47" s="5">
        <v>15249</v>
      </c>
      <c r="H47" s="5">
        <v>3675</v>
      </c>
      <c r="I47" s="5">
        <v>1903</v>
      </c>
      <c r="J47" s="5">
        <f t="shared" si="0"/>
        <v>13346</v>
      </c>
      <c r="K47" s="5"/>
      <c r="L47" s="5">
        <v>58</v>
      </c>
      <c r="M47" s="5">
        <v>2973</v>
      </c>
      <c r="N47" s="5">
        <v>702</v>
      </c>
      <c r="O47" s="6">
        <f>YEAR(Email_Data[[#This Row],[Sent Date]])</f>
        <v>2018</v>
      </c>
      <c r="P47" s="6"/>
      <c r="Q47" s="60">
        <f>Email_Data[[#This Row],[Unique Opens]]/Email_Data[[#This Row],[Total Sent]]</f>
        <v>0.12479506852908387</v>
      </c>
      <c r="R47" s="60">
        <f>Email_Data[[#This Row],[Number of Clicks]]/Email_Data[[#This Row],[Unique Opens]]</f>
        <v>3.047819232790331E-2</v>
      </c>
      <c r="S47" s="60">
        <f>Email_Data[[#This Row],[Desktop Opens]]/Email_Data[[#This Row],[Total Opens]]</f>
        <v>0.80897959183673473</v>
      </c>
      <c r="T47" s="61">
        <f>Email_Data[[#This Row],[Mobile Opens]]/Email_Data[[#This Row],[Total Opens]]</f>
        <v>0.19102040816326529</v>
      </c>
    </row>
    <row r="48" spans="1:20" ht="15" customHeight="1" x14ac:dyDescent="0.3">
      <c r="A48" s="4">
        <v>43166</v>
      </c>
      <c r="B48" s="5" t="s">
        <v>30</v>
      </c>
      <c r="C48" s="5" t="s">
        <v>21</v>
      </c>
      <c r="D48" s="5" t="s">
        <v>22</v>
      </c>
      <c r="E48" s="5" t="s">
        <v>23</v>
      </c>
      <c r="F48" s="5" t="s">
        <v>24</v>
      </c>
      <c r="G48" s="5">
        <v>1299</v>
      </c>
      <c r="H48" s="5">
        <v>660</v>
      </c>
      <c r="I48" s="5">
        <v>388</v>
      </c>
      <c r="J48" s="5">
        <f t="shared" si="0"/>
        <v>911</v>
      </c>
      <c r="K48" s="5"/>
      <c r="L48" s="5">
        <v>23</v>
      </c>
      <c r="M48" s="5">
        <v>363</v>
      </c>
      <c r="N48" s="5">
        <v>297</v>
      </c>
      <c r="O48" s="6">
        <f>YEAR(Email_Data[[#This Row],[Sent Date]])</f>
        <v>2018</v>
      </c>
      <c r="P48" s="6"/>
      <c r="Q48" s="60">
        <f>Email_Data[[#This Row],[Unique Opens]]/Email_Data[[#This Row],[Total Sent]]</f>
        <v>0.29869130100076985</v>
      </c>
      <c r="R48" s="60">
        <f>Email_Data[[#This Row],[Number of Clicks]]/Email_Data[[#This Row],[Unique Opens]]</f>
        <v>5.9278350515463915E-2</v>
      </c>
      <c r="S48" s="60">
        <f>Email_Data[[#This Row],[Desktop Opens]]/Email_Data[[#This Row],[Total Opens]]</f>
        <v>0.55000000000000004</v>
      </c>
      <c r="T48" s="61">
        <f>Email_Data[[#This Row],[Mobile Opens]]/Email_Data[[#This Row],[Total Opens]]</f>
        <v>0.45</v>
      </c>
    </row>
    <row r="49" spans="1:20" ht="15" customHeight="1" x14ac:dyDescent="0.3">
      <c r="A49" s="4">
        <v>43166</v>
      </c>
      <c r="B49" s="5" t="s">
        <v>29</v>
      </c>
      <c r="C49" s="5" t="s">
        <v>21</v>
      </c>
      <c r="D49" s="5" t="s">
        <v>22</v>
      </c>
      <c r="E49" s="5" t="s">
        <v>23</v>
      </c>
      <c r="F49" s="5" t="s">
        <v>25</v>
      </c>
      <c r="G49" s="5">
        <v>80</v>
      </c>
      <c r="H49" s="5">
        <v>45</v>
      </c>
      <c r="I49" s="5">
        <v>22</v>
      </c>
      <c r="J49" s="5">
        <f t="shared" si="0"/>
        <v>58</v>
      </c>
      <c r="K49" s="5"/>
      <c r="L49" s="5">
        <v>0</v>
      </c>
      <c r="M49" s="5">
        <v>41</v>
      </c>
      <c r="N49" s="5">
        <v>4</v>
      </c>
      <c r="O49" s="6">
        <f>YEAR(Email_Data[[#This Row],[Sent Date]])</f>
        <v>2018</v>
      </c>
      <c r="P49" s="6"/>
      <c r="Q49" s="60">
        <f>Email_Data[[#This Row],[Unique Opens]]/Email_Data[[#This Row],[Total Sent]]</f>
        <v>0.27500000000000002</v>
      </c>
      <c r="R49" s="60">
        <f>Email_Data[[#This Row],[Number of Clicks]]/Email_Data[[#This Row],[Unique Opens]]</f>
        <v>0</v>
      </c>
      <c r="S49" s="60">
        <f>Email_Data[[#This Row],[Desktop Opens]]/Email_Data[[#This Row],[Total Opens]]</f>
        <v>0.91111111111111109</v>
      </c>
      <c r="T49" s="61">
        <f>Email_Data[[#This Row],[Mobile Opens]]/Email_Data[[#This Row],[Total Opens]]</f>
        <v>8.8888888888888892E-2</v>
      </c>
    </row>
    <row r="50" spans="1:20" ht="15" customHeight="1" x14ac:dyDescent="0.3">
      <c r="A50" s="4">
        <v>43173</v>
      </c>
      <c r="B50" s="5" t="s">
        <v>52</v>
      </c>
      <c r="C50" s="5" t="s">
        <v>53</v>
      </c>
      <c r="D50" s="5" t="s">
        <v>54</v>
      </c>
      <c r="E50" s="5" t="s">
        <v>55</v>
      </c>
      <c r="F50" s="5" t="s">
        <v>27</v>
      </c>
      <c r="G50" s="5">
        <v>25242</v>
      </c>
      <c r="H50" s="5">
        <v>9209</v>
      </c>
      <c r="I50" s="5">
        <v>6944</v>
      </c>
      <c r="J50" s="5">
        <f t="shared" si="0"/>
        <v>18298</v>
      </c>
      <c r="K50" s="5"/>
      <c r="L50" s="5">
        <v>519</v>
      </c>
      <c r="M50" s="5">
        <v>6055</v>
      </c>
      <c r="N50" s="5">
        <v>3154</v>
      </c>
      <c r="O50" s="6">
        <f>YEAR(Email_Data[[#This Row],[Sent Date]])</f>
        <v>2018</v>
      </c>
      <c r="P50" s="6"/>
      <c r="Q50" s="60">
        <f>Email_Data[[#This Row],[Unique Opens]]/Email_Data[[#This Row],[Total Sent]]</f>
        <v>0.27509706045479754</v>
      </c>
      <c r="R50" s="60">
        <f>Email_Data[[#This Row],[Number of Clicks]]/Email_Data[[#This Row],[Unique Opens]]</f>
        <v>7.4740783410138248E-2</v>
      </c>
      <c r="S50" s="60">
        <f>Email_Data[[#This Row],[Desktop Opens]]/Email_Data[[#This Row],[Total Opens]]</f>
        <v>0.65750895862742964</v>
      </c>
      <c r="T50" s="61">
        <f>Email_Data[[#This Row],[Mobile Opens]]/Email_Data[[#This Row],[Total Opens]]</f>
        <v>0.3424910413725703</v>
      </c>
    </row>
    <row r="51" spans="1:20" ht="15" customHeight="1" x14ac:dyDescent="0.3">
      <c r="A51" s="4">
        <v>43173</v>
      </c>
      <c r="B51" s="5" t="s">
        <v>52</v>
      </c>
      <c r="C51" s="5" t="s">
        <v>53</v>
      </c>
      <c r="D51" s="5" t="s">
        <v>54</v>
      </c>
      <c r="E51" s="5" t="s">
        <v>56</v>
      </c>
      <c r="F51" s="5" t="s">
        <v>27</v>
      </c>
      <c r="G51" s="5">
        <v>27109</v>
      </c>
      <c r="H51" s="5">
        <v>10204</v>
      </c>
      <c r="I51" s="5">
        <v>7778</v>
      </c>
      <c r="J51" s="5">
        <f t="shared" si="0"/>
        <v>19331</v>
      </c>
      <c r="K51" s="5"/>
      <c r="L51" s="5">
        <v>471</v>
      </c>
      <c r="M51" s="5">
        <v>7261</v>
      </c>
      <c r="N51" s="5">
        <v>2943</v>
      </c>
      <c r="O51" s="6">
        <f>YEAR(Email_Data[[#This Row],[Sent Date]])</f>
        <v>2018</v>
      </c>
      <c r="P51" s="6"/>
      <c r="Q51" s="60">
        <f>Email_Data[[#This Row],[Unique Opens]]/Email_Data[[#This Row],[Total Sent]]</f>
        <v>0.28691578442583643</v>
      </c>
      <c r="R51" s="60">
        <f>Email_Data[[#This Row],[Number of Clicks]]/Email_Data[[#This Row],[Unique Opens]]</f>
        <v>6.0555412702494212E-2</v>
      </c>
      <c r="S51" s="60">
        <f>Email_Data[[#This Row],[Desktop Opens]]/Email_Data[[#This Row],[Total Opens]]</f>
        <v>0.71158369266954136</v>
      </c>
      <c r="T51" s="61">
        <f>Email_Data[[#This Row],[Mobile Opens]]/Email_Data[[#This Row],[Total Opens]]</f>
        <v>0.28841630733045864</v>
      </c>
    </row>
    <row r="52" spans="1:20" ht="15" customHeight="1" x14ac:dyDescent="0.3">
      <c r="A52" s="4">
        <v>43173</v>
      </c>
      <c r="B52" s="5" t="s">
        <v>52</v>
      </c>
      <c r="C52" s="5" t="s">
        <v>53</v>
      </c>
      <c r="D52" s="5" t="s">
        <v>54</v>
      </c>
      <c r="E52" s="5" t="s">
        <v>57</v>
      </c>
      <c r="F52" s="5" t="s">
        <v>27</v>
      </c>
      <c r="G52" s="5">
        <v>2817</v>
      </c>
      <c r="H52" s="5">
        <v>594</v>
      </c>
      <c r="I52" s="5">
        <v>469</v>
      </c>
      <c r="J52" s="5">
        <f t="shared" si="0"/>
        <v>2348</v>
      </c>
      <c r="K52" s="5"/>
      <c r="L52" s="5">
        <v>49</v>
      </c>
      <c r="M52" s="5">
        <v>222</v>
      </c>
      <c r="N52" s="5">
        <v>372</v>
      </c>
      <c r="O52" s="6">
        <f>YEAR(Email_Data[[#This Row],[Sent Date]])</f>
        <v>2018</v>
      </c>
      <c r="P52" s="6"/>
      <c r="Q52" s="60">
        <f>Email_Data[[#This Row],[Unique Opens]]/Email_Data[[#This Row],[Total Sent]]</f>
        <v>0.16648917287894924</v>
      </c>
      <c r="R52" s="60">
        <f>Email_Data[[#This Row],[Number of Clicks]]/Email_Data[[#This Row],[Unique Opens]]</f>
        <v>0.1044776119402985</v>
      </c>
      <c r="S52" s="60">
        <f>Email_Data[[#This Row],[Desktop Opens]]/Email_Data[[#This Row],[Total Opens]]</f>
        <v>0.37373737373737376</v>
      </c>
      <c r="T52" s="61">
        <f>Email_Data[[#This Row],[Mobile Opens]]/Email_Data[[#This Row],[Total Opens]]</f>
        <v>0.6262626262626263</v>
      </c>
    </row>
    <row r="53" spans="1:20" ht="15" customHeight="1" x14ac:dyDescent="0.3">
      <c r="A53" s="4">
        <v>43180</v>
      </c>
      <c r="B53" s="5" t="s">
        <v>58</v>
      </c>
      <c r="C53" s="5" t="s">
        <v>21</v>
      </c>
      <c r="D53" s="5" t="s">
        <v>42</v>
      </c>
      <c r="E53" s="5" t="s">
        <v>23</v>
      </c>
      <c r="F53" s="5" t="s">
        <v>25</v>
      </c>
      <c r="G53" s="5">
        <v>80</v>
      </c>
      <c r="H53" s="5">
        <v>33</v>
      </c>
      <c r="I53" s="5">
        <v>21</v>
      </c>
      <c r="J53" s="5">
        <f t="shared" si="0"/>
        <v>59</v>
      </c>
      <c r="K53" s="5"/>
      <c r="L53" s="5">
        <v>1</v>
      </c>
      <c r="M53" s="5">
        <v>27</v>
      </c>
      <c r="N53" s="5">
        <v>6</v>
      </c>
      <c r="O53" s="6">
        <f>YEAR(Email_Data[[#This Row],[Sent Date]])</f>
        <v>2018</v>
      </c>
      <c r="P53" s="6"/>
      <c r="Q53" s="60">
        <f>Email_Data[[#This Row],[Unique Opens]]/Email_Data[[#This Row],[Total Sent]]</f>
        <v>0.26250000000000001</v>
      </c>
      <c r="R53" s="60">
        <f>Email_Data[[#This Row],[Number of Clicks]]/Email_Data[[#This Row],[Unique Opens]]</f>
        <v>4.7619047619047616E-2</v>
      </c>
      <c r="S53" s="60">
        <f>Email_Data[[#This Row],[Desktop Opens]]/Email_Data[[#This Row],[Total Opens]]</f>
        <v>0.81818181818181823</v>
      </c>
      <c r="T53" s="61">
        <f>Email_Data[[#This Row],[Mobile Opens]]/Email_Data[[#This Row],[Total Opens]]</f>
        <v>0.18181818181818182</v>
      </c>
    </row>
    <row r="54" spans="1:20" ht="15" customHeight="1" x14ac:dyDescent="0.3">
      <c r="A54" s="4">
        <v>43180</v>
      </c>
      <c r="B54" s="5" t="s">
        <v>58</v>
      </c>
      <c r="C54" s="5" t="s">
        <v>21</v>
      </c>
      <c r="D54" s="5" t="s">
        <v>42</v>
      </c>
      <c r="E54" s="5" t="s">
        <v>23</v>
      </c>
      <c r="F54" s="5" t="s">
        <v>24</v>
      </c>
      <c r="G54" s="5">
        <v>1292</v>
      </c>
      <c r="H54" s="5">
        <v>641</v>
      </c>
      <c r="I54" s="5">
        <v>435</v>
      </c>
      <c r="J54" s="5">
        <f t="shared" si="0"/>
        <v>857</v>
      </c>
      <c r="K54" s="5"/>
      <c r="L54" s="5">
        <v>21</v>
      </c>
      <c r="M54" s="5">
        <v>333</v>
      </c>
      <c r="N54" s="5">
        <v>308</v>
      </c>
      <c r="O54" s="6">
        <f>YEAR(Email_Data[[#This Row],[Sent Date]])</f>
        <v>2018</v>
      </c>
      <c r="P54" s="6"/>
      <c r="Q54" s="60">
        <f>Email_Data[[#This Row],[Unique Opens]]/Email_Data[[#This Row],[Total Sent]]</f>
        <v>0.33668730650154799</v>
      </c>
      <c r="R54" s="60">
        <f>Email_Data[[#This Row],[Number of Clicks]]/Email_Data[[#This Row],[Unique Opens]]</f>
        <v>4.8275862068965517E-2</v>
      </c>
      <c r="S54" s="60">
        <f>Email_Data[[#This Row],[Desktop Opens]]/Email_Data[[#This Row],[Total Opens]]</f>
        <v>0.51950078003120126</v>
      </c>
      <c r="T54" s="61">
        <f>Email_Data[[#This Row],[Mobile Opens]]/Email_Data[[#This Row],[Total Opens]]</f>
        <v>0.48049921996879874</v>
      </c>
    </row>
    <row r="55" spans="1:20" ht="15" customHeight="1" x14ac:dyDescent="0.3">
      <c r="A55" s="4">
        <v>43180</v>
      </c>
      <c r="B55" s="5" t="s">
        <v>58</v>
      </c>
      <c r="C55" s="5" t="s">
        <v>21</v>
      </c>
      <c r="D55" s="5" t="s">
        <v>42</v>
      </c>
      <c r="E55" s="5" t="s">
        <v>23</v>
      </c>
      <c r="F55" s="5" t="s">
        <v>27</v>
      </c>
      <c r="G55" s="5">
        <v>14881</v>
      </c>
      <c r="H55" s="5">
        <v>4331</v>
      </c>
      <c r="I55" s="5">
        <v>3235</v>
      </c>
      <c r="J55" s="5">
        <f t="shared" si="0"/>
        <v>11646</v>
      </c>
      <c r="K55" s="5"/>
      <c r="L55" s="5">
        <v>198</v>
      </c>
      <c r="M55" s="5">
        <v>3148</v>
      </c>
      <c r="N55" s="5">
        <v>1183</v>
      </c>
      <c r="O55" s="6">
        <f>YEAR(Email_Data[[#This Row],[Sent Date]])</f>
        <v>2018</v>
      </c>
      <c r="P55" s="6"/>
      <c r="Q55" s="60">
        <f>Email_Data[[#This Row],[Unique Opens]]/Email_Data[[#This Row],[Total Sent]]</f>
        <v>0.21739130434782608</v>
      </c>
      <c r="R55" s="60">
        <f>Email_Data[[#This Row],[Number of Clicks]]/Email_Data[[#This Row],[Unique Opens]]</f>
        <v>6.1205564142194746E-2</v>
      </c>
      <c r="S55" s="60">
        <f>Email_Data[[#This Row],[Desktop Opens]]/Email_Data[[#This Row],[Total Opens]]</f>
        <v>0.72685292080350961</v>
      </c>
      <c r="T55" s="61">
        <f>Email_Data[[#This Row],[Mobile Opens]]/Email_Data[[#This Row],[Total Opens]]</f>
        <v>0.27314707919649039</v>
      </c>
    </row>
    <row r="56" spans="1:20" ht="15" customHeight="1" x14ac:dyDescent="0.3">
      <c r="A56" s="4">
        <v>43194</v>
      </c>
      <c r="B56" s="5" t="s">
        <v>32</v>
      </c>
      <c r="C56" s="5" t="s">
        <v>21</v>
      </c>
      <c r="D56" s="5" t="s">
        <v>22</v>
      </c>
      <c r="E56" s="5" t="s">
        <v>23</v>
      </c>
      <c r="F56" s="5" t="s">
        <v>25</v>
      </c>
      <c r="G56" s="5">
        <v>80</v>
      </c>
      <c r="H56" s="5">
        <v>34</v>
      </c>
      <c r="I56" s="5">
        <v>23</v>
      </c>
      <c r="J56" s="5">
        <f t="shared" si="0"/>
        <v>57</v>
      </c>
      <c r="K56" s="5"/>
      <c r="L56" s="5">
        <v>2</v>
      </c>
      <c r="M56" s="5">
        <v>31</v>
      </c>
      <c r="N56" s="5">
        <v>3</v>
      </c>
      <c r="O56" s="3">
        <f>YEAR(Email_Data[[#This Row],[Sent Date]])</f>
        <v>2018</v>
      </c>
      <c r="Q56" s="58">
        <f>Email_Data[[#This Row],[Unique Opens]]/Email_Data[[#This Row],[Total Sent]]</f>
        <v>0.28749999999999998</v>
      </c>
      <c r="R56" s="58">
        <f>Email_Data[[#This Row],[Number of Clicks]]/Email_Data[[#This Row],[Unique Opens]]</f>
        <v>8.6956521739130432E-2</v>
      </c>
      <c r="S56" s="58">
        <f>Email_Data[[#This Row],[Desktop Opens]]/Email_Data[[#This Row],[Total Opens]]</f>
        <v>0.91176470588235292</v>
      </c>
      <c r="T56" s="59">
        <f>Email_Data[[#This Row],[Mobile Opens]]/Email_Data[[#This Row],[Total Opens]]</f>
        <v>8.8235294117647065E-2</v>
      </c>
    </row>
    <row r="57" spans="1:20" ht="15" customHeight="1" x14ac:dyDescent="0.3">
      <c r="A57" s="4">
        <v>43194</v>
      </c>
      <c r="B57" s="5" t="s">
        <v>32</v>
      </c>
      <c r="C57" s="5" t="s">
        <v>21</v>
      </c>
      <c r="D57" s="5" t="s">
        <v>22</v>
      </c>
      <c r="E57" s="5" t="s">
        <v>23</v>
      </c>
      <c r="F57" s="5" t="s">
        <v>27</v>
      </c>
      <c r="G57" s="5">
        <v>15198</v>
      </c>
      <c r="H57" s="5">
        <v>4479</v>
      </c>
      <c r="I57" s="5">
        <v>3075</v>
      </c>
      <c r="J57" s="5">
        <f t="shared" si="0"/>
        <v>12123</v>
      </c>
      <c r="K57" s="5"/>
      <c r="L57" s="5">
        <v>79</v>
      </c>
      <c r="M57" s="5">
        <v>3486</v>
      </c>
      <c r="N57" s="5">
        <v>993</v>
      </c>
      <c r="O57" s="3">
        <f>YEAR(Email_Data[[#This Row],[Sent Date]])</f>
        <v>2018</v>
      </c>
      <c r="Q57" s="58">
        <f>Email_Data[[#This Row],[Unique Opens]]/Email_Data[[#This Row],[Total Sent]]</f>
        <v>0.20232925384919068</v>
      </c>
      <c r="R57" s="58">
        <f>Email_Data[[#This Row],[Number of Clicks]]/Email_Data[[#This Row],[Unique Opens]]</f>
        <v>2.5691056910569107E-2</v>
      </c>
      <c r="S57" s="58">
        <f>Email_Data[[#This Row],[Desktop Opens]]/Email_Data[[#This Row],[Total Opens]]</f>
        <v>0.77829872739450767</v>
      </c>
      <c r="T57" s="59">
        <f>Email_Data[[#This Row],[Mobile Opens]]/Email_Data[[#This Row],[Total Opens]]</f>
        <v>0.2217012726054923</v>
      </c>
    </row>
    <row r="58" spans="1:20" ht="15" customHeight="1" x14ac:dyDescent="0.3">
      <c r="A58" s="4">
        <v>43194</v>
      </c>
      <c r="B58" s="5" t="s">
        <v>32</v>
      </c>
      <c r="C58" s="5" t="s">
        <v>21</v>
      </c>
      <c r="D58" s="5" t="s">
        <v>22</v>
      </c>
      <c r="E58" s="5" t="s">
        <v>23</v>
      </c>
      <c r="F58" s="5" t="s">
        <v>24</v>
      </c>
      <c r="G58" s="5">
        <v>1332</v>
      </c>
      <c r="H58" s="5">
        <v>785</v>
      </c>
      <c r="I58" s="5">
        <v>494</v>
      </c>
      <c r="J58" s="5">
        <f t="shared" si="0"/>
        <v>838</v>
      </c>
      <c r="K58" s="5"/>
      <c r="L58" s="5">
        <v>24</v>
      </c>
      <c r="M58" s="5">
        <v>478</v>
      </c>
      <c r="N58" s="5">
        <v>307</v>
      </c>
      <c r="O58" s="6">
        <f>YEAR(Email_Data[[#This Row],[Sent Date]])</f>
        <v>2018</v>
      </c>
      <c r="P58" s="6"/>
      <c r="Q58" s="60">
        <f>Email_Data[[#This Row],[Unique Opens]]/Email_Data[[#This Row],[Total Sent]]</f>
        <v>0.37087087087087089</v>
      </c>
      <c r="R58" s="60">
        <f>Email_Data[[#This Row],[Number of Clicks]]/Email_Data[[#This Row],[Unique Opens]]</f>
        <v>4.8582995951417005E-2</v>
      </c>
      <c r="S58" s="60">
        <f>Email_Data[[#This Row],[Desktop Opens]]/Email_Data[[#This Row],[Total Opens]]</f>
        <v>0.60891719745222928</v>
      </c>
      <c r="T58" s="61">
        <f>Email_Data[[#This Row],[Mobile Opens]]/Email_Data[[#This Row],[Total Opens]]</f>
        <v>0.39108280254777072</v>
      </c>
    </row>
    <row r="59" spans="1:20" ht="15" customHeight="1" x14ac:dyDescent="0.3">
      <c r="A59" s="4">
        <v>43202</v>
      </c>
      <c r="B59" s="5" t="s">
        <v>59</v>
      </c>
      <c r="C59" s="5" t="s">
        <v>21</v>
      </c>
      <c r="D59" s="5" t="s">
        <v>42</v>
      </c>
      <c r="E59" s="5" t="s">
        <v>23</v>
      </c>
      <c r="F59" s="5" t="s">
        <v>24</v>
      </c>
      <c r="G59" s="5">
        <v>1330</v>
      </c>
      <c r="H59" s="5">
        <v>692</v>
      </c>
      <c r="I59" s="5">
        <v>427</v>
      </c>
      <c r="J59" s="5">
        <f t="shared" si="0"/>
        <v>903</v>
      </c>
      <c r="K59" s="5"/>
      <c r="L59" s="5">
        <v>13</v>
      </c>
      <c r="M59" s="5">
        <v>376</v>
      </c>
      <c r="N59" s="5">
        <v>316</v>
      </c>
      <c r="O59" s="6">
        <f>YEAR(Email_Data[[#This Row],[Sent Date]])</f>
        <v>2018</v>
      </c>
      <c r="P59" s="6"/>
      <c r="Q59" s="60">
        <f>Email_Data[[#This Row],[Unique Opens]]/Email_Data[[#This Row],[Total Sent]]</f>
        <v>0.32105263157894737</v>
      </c>
      <c r="R59" s="60">
        <f>Email_Data[[#This Row],[Number of Clicks]]/Email_Data[[#This Row],[Unique Opens]]</f>
        <v>3.0444964871194378E-2</v>
      </c>
      <c r="S59" s="60">
        <f>Email_Data[[#This Row],[Desktop Opens]]/Email_Data[[#This Row],[Total Opens]]</f>
        <v>0.54335260115606931</v>
      </c>
      <c r="T59" s="61">
        <f>Email_Data[[#This Row],[Mobile Opens]]/Email_Data[[#This Row],[Total Opens]]</f>
        <v>0.45664739884393063</v>
      </c>
    </row>
    <row r="60" spans="1:20" ht="15" customHeight="1" x14ac:dyDescent="0.3">
      <c r="A60" s="4">
        <v>43202</v>
      </c>
      <c r="B60" s="5" t="s">
        <v>59</v>
      </c>
      <c r="C60" s="5" t="s">
        <v>21</v>
      </c>
      <c r="D60" s="5" t="s">
        <v>42</v>
      </c>
      <c r="E60" s="5" t="s">
        <v>23</v>
      </c>
      <c r="F60" s="5" t="s">
        <v>27</v>
      </c>
      <c r="G60" s="5">
        <v>15173</v>
      </c>
      <c r="H60" s="5">
        <v>4382</v>
      </c>
      <c r="I60" s="5">
        <v>3243</v>
      </c>
      <c r="J60" s="5">
        <f t="shared" si="0"/>
        <v>11930</v>
      </c>
      <c r="K60" s="5"/>
      <c r="L60" s="5">
        <v>42</v>
      </c>
      <c r="M60" s="5">
        <v>3389</v>
      </c>
      <c r="N60" s="5">
        <v>993</v>
      </c>
      <c r="O60" s="6">
        <f>YEAR(Email_Data[[#This Row],[Sent Date]])</f>
        <v>2018</v>
      </c>
      <c r="P60" s="6"/>
      <c r="Q60" s="60">
        <f>Email_Data[[#This Row],[Unique Opens]]/Email_Data[[#This Row],[Total Sent]]</f>
        <v>0.21373492387794107</v>
      </c>
      <c r="R60" s="60">
        <f>Email_Data[[#This Row],[Number of Clicks]]/Email_Data[[#This Row],[Unique Opens]]</f>
        <v>1.2950971322849213E-2</v>
      </c>
      <c r="S60" s="60">
        <f>Email_Data[[#This Row],[Desktop Opens]]/Email_Data[[#This Row],[Total Opens]]</f>
        <v>0.77339114559561839</v>
      </c>
      <c r="T60" s="61">
        <f>Email_Data[[#This Row],[Mobile Opens]]/Email_Data[[#This Row],[Total Opens]]</f>
        <v>0.22660885440438155</v>
      </c>
    </row>
    <row r="61" spans="1:20" ht="15" customHeight="1" x14ac:dyDescent="0.3">
      <c r="A61" s="4">
        <v>43202</v>
      </c>
      <c r="B61" s="5" t="s">
        <v>59</v>
      </c>
      <c r="C61" s="5" t="s">
        <v>21</v>
      </c>
      <c r="D61" s="5" t="s">
        <v>42</v>
      </c>
      <c r="E61" s="5" t="s">
        <v>23</v>
      </c>
      <c r="F61" s="5" t="s">
        <v>25</v>
      </c>
      <c r="G61" s="5">
        <v>80</v>
      </c>
      <c r="H61" s="5">
        <v>47</v>
      </c>
      <c r="I61" s="5">
        <v>25</v>
      </c>
      <c r="J61" s="5">
        <f t="shared" si="0"/>
        <v>55</v>
      </c>
      <c r="K61" s="5"/>
      <c r="L61" s="5">
        <v>2</v>
      </c>
      <c r="M61" s="5">
        <v>42</v>
      </c>
      <c r="N61" s="5">
        <v>5</v>
      </c>
      <c r="O61" s="6">
        <f>YEAR(Email_Data[[#This Row],[Sent Date]])</f>
        <v>2018</v>
      </c>
      <c r="P61" s="6"/>
      <c r="Q61" s="60">
        <f>Email_Data[[#This Row],[Unique Opens]]/Email_Data[[#This Row],[Total Sent]]</f>
        <v>0.3125</v>
      </c>
      <c r="R61" s="60">
        <f>Email_Data[[#This Row],[Number of Clicks]]/Email_Data[[#This Row],[Unique Opens]]</f>
        <v>0.08</v>
      </c>
      <c r="S61" s="60">
        <f>Email_Data[[#This Row],[Desktop Opens]]/Email_Data[[#This Row],[Total Opens]]</f>
        <v>0.8936170212765957</v>
      </c>
      <c r="T61" s="61">
        <f>Email_Data[[#This Row],[Mobile Opens]]/Email_Data[[#This Row],[Total Opens]]</f>
        <v>0.10638297872340426</v>
      </c>
    </row>
    <row r="62" spans="1:20" ht="15" customHeight="1" x14ac:dyDescent="0.3">
      <c r="A62" s="4">
        <v>43209</v>
      </c>
      <c r="B62" s="5" t="s">
        <v>60</v>
      </c>
      <c r="C62" s="5" t="s">
        <v>61</v>
      </c>
      <c r="D62" s="5" t="s">
        <v>54</v>
      </c>
      <c r="E62" s="5" t="s">
        <v>55</v>
      </c>
      <c r="F62" s="5" t="s">
        <v>27</v>
      </c>
      <c r="G62" s="5">
        <v>13790</v>
      </c>
      <c r="H62" s="5">
        <v>6771</v>
      </c>
      <c r="I62" s="5">
        <v>5381</v>
      </c>
      <c r="J62" s="5">
        <f t="shared" si="0"/>
        <v>8409</v>
      </c>
      <c r="K62" s="5"/>
      <c r="L62" s="5">
        <v>217</v>
      </c>
      <c r="M62" s="5">
        <v>5484</v>
      </c>
      <c r="N62" s="5">
        <v>1287</v>
      </c>
      <c r="O62" s="6">
        <f>YEAR(Email_Data[[#This Row],[Sent Date]])</f>
        <v>2018</v>
      </c>
      <c r="P62" s="6"/>
      <c r="Q62" s="60">
        <f>Email_Data[[#This Row],[Unique Opens]]/Email_Data[[#This Row],[Total Sent]]</f>
        <v>0.39021029731689633</v>
      </c>
      <c r="R62" s="60">
        <f>Email_Data[[#This Row],[Number of Clicks]]/Email_Data[[#This Row],[Unique Opens]]</f>
        <v>4.0327076751533172E-2</v>
      </c>
      <c r="S62" s="60">
        <f>Email_Data[[#This Row],[Desktop Opens]]/Email_Data[[#This Row],[Total Opens]]</f>
        <v>0.80992467877713781</v>
      </c>
      <c r="T62" s="61">
        <f>Email_Data[[#This Row],[Mobile Opens]]/Email_Data[[#This Row],[Total Opens]]</f>
        <v>0.19007532122286222</v>
      </c>
    </row>
    <row r="63" spans="1:20" ht="15" customHeight="1" x14ac:dyDescent="0.3">
      <c r="A63" s="4">
        <v>43209</v>
      </c>
      <c r="B63" s="5" t="s">
        <v>60</v>
      </c>
      <c r="C63" s="5" t="s">
        <v>61</v>
      </c>
      <c r="D63" s="5" t="s">
        <v>54</v>
      </c>
      <c r="E63" s="5" t="s">
        <v>56</v>
      </c>
      <c r="F63" s="5" t="s">
        <v>27</v>
      </c>
      <c r="G63" s="5">
        <v>14738</v>
      </c>
      <c r="H63" s="5">
        <v>7511</v>
      </c>
      <c r="I63" s="5">
        <v>5784</v>
      </c>
      <c r="J63" s="5">
        <f t="shared" si="0"/>
        <v>8954</v>
      </c>
      <c r="K63" s="5"/>
      <c r="L63" s="5">
        <v>199</v>
      </c>
      <c r="M63" s="5">
        <v>6010</v>
      </c>
      <c r="N63" s="5">
        <v>1501</v>
      </c>
      <c r="O63" s="6">
        <f>YEAR(Email_Data[[#This Row],[Sent Date]])</f>
        <v>2018</v>
      </c>
      <c r="P63" s="6"/>
      <c r="Q63" s="60">
        <f>Email_Data[[#This Row],[Unique Opens]]/Email_Data[[#This Row],[Total Sent]]</f>
        <v>0.39245487854525718</v>
      </c>
      <c r="R63" s="60">
        <f>Email_Data[[#This Row],[Number of Clicks]]/Email_Data[[#This Row],[Unique Opens]]</f>
        <v>3.4405255878284927E-2</v>
      </c>
      <c r="S63" s="60">
        <f>Email_Data[[#This Row],[Desktop Opens]]/Email_Data[[#This Row],[Total Opens]]</f>
        <v>0.80015976567700708</v>
      </c>
      <c r="T63" s="61">
        <f>Email_Data[[#This Row],[Mobile Opens]]/Email_Data[[#This Row],[Total Opens]]</f>
        <v>0.19984023432299294</v>
      </c>
    </row>
    <row r="64" spans="1:20" ht="15" customHeight="1" x14ac:dyDescent="0.3">
      <c r="A64" s="4">
        <v>43209</v>
      </c>
      <c r="B64" s="5" t="s">
        <v>60</v>
      </c>
      <c r="C64" s="5" t="s">
        <v>61</v>
      </c>
      <c r="D64" s="5" t="s">
        <v>54</v>
      </c>
      <c r="E64" s="5" t="s">
        <v>57</v>
      </c>
      <c r="F64" s="5" t="s">
        <v>27</v>
      </c>
      <c r="G64" s="5">
        <v>1748</v>
      </c>
      <c r="H64" s="5">
        <v>275</v>
      </c>
      <c r="I64" s="5">
        <v>216</v>
      </c>
      <c r="J64" s="5">
        <f t="shared" si="0"/>
        <v>1532</v>
      </c>
      <c r="K64" s="5"/>
      <c r="L64" s="5">
        <v>16</v>
      </c>
      <c r="M64" s="5">
        <v>96</v>
      </c>
      <c r="N64" s="5">
        <v>179</v>
      </c>
      <c r="O64" s="6">
        <f>YEAR(Email_Data[[#This Row],[Sent Date]])</f>
        <v>2018</v>
      </c>
      <c r="P64" s="6"/>
      <c r="Q64" s="60">
        <f>Email_Data[[#This Row],[Unique Opens]]/Email_Data[[#This Row],[Total Sent]]</f>
        <v>0.12356979405034325</v>
      </c>
      <c r="R64" s="60">
        <f>Email_Data[[#This Row],[Number of Clicks]]/Email_Data[[#This Row],[Unique Opens]]</f>
        <v>7.407407407407407E-2</v>
      </c>
      <c r="S64" s="60">
        <f>Email_Data[[#This Row],[Desktop Opens]]/Email_Data[[#This Row],[Total Opens]]</f>
        <v>0.34909090909090912</v>
      </c>
      <c r="T64" s="61">
        <f>Email_Data[[#This Row],[Mobile Opens]]/Email_Data[[#This Row],[Total Opens]]</f>
        <v>0.65090909090909088</v>
      </c>
    </row>
    <row r="65" spans="1:20" ht="15" customHeight="1" x14ac:dyDescent="0.3">
      <c r="A65" s="4">
        <v>43222</v>
      </c>
      <c r="B65" s="5" t="s">
        <v>33</v>
      </c>
      <c r="C65" s="5" t="s">
        <v>21</v>
      </c>
      <c r="D65" s="5" t="s">
        <v>22</v>
      </c>
      <c r="E65" s="5" t="s">
        <v>23</v>
      </c>
      <c r="F65" s="5" t="s">
        <v>25</v>
      </c>
      <c r="G65" s="5">
        <v>82</v>
      </c>
      <c r="H65" s="5">
        <v>45</v>
      </c>
      <c r="I65" s="5">
        <v>22</v>
      </c>
      <c r="J65" s="5">
        <f t="shared" si="0"/>
        <v>60</v>
      </c>
      <c r="K65" s="5"/>
      <c r="L65" s="5">
        <v>1</v>
      </c>
      <c r="M65" s="5">
        <v>41</v>
      </c>
      <c r="N65" s="5">
        <v>4</v>
      </c>
      <c r="O65" s="6">
        <f>YEAR(Email_Data[[#This Row],[Sent Date]])</f>
        <v>2018</v>
      </c>
      <c r="P65" s="6"/>
      <c r="Q65" s="60">
        <f>Email_Data[[#This Row],[Unique Opens]]/Email_Data[[#This Row],[Total Sent]]</f>
        <v>0.26829268292682928</v>
      </c>
      <c r="R65" s="60">
        <f>Email_Data[[#This Row],[Number of Clicks]]/Email_Data[[#This Row],[Unique Opens]]</f>
        <v>4.5454545454545456E-2</v>
      </c>
      <c r="S65" s="60">
        <f>Email_Data[[#This Row],[Desktop Opens]]/Email_Data[[#This Row],[Total Opens]]</f>
        <v>0.91111111111111109</v>
      </c>
      <c r="T65" s="61">
        <f>Email_Data[[#This Row],[Mobile Opens]]/Email_Data[[#This Row],[Total Opens]]</f>
        <v>8.8888888888888892E-2</v>
      </c>
    </row>
    <row r="66" spans="1:20" ht="15" customHeight="1" x14ac:dyDescent="0.3">
      <c r="A66" s="4">
        <v>43222</v>
      </c>
      <c r="B66" s="5" t="s">
        <v>33</v>
      </c>
      <c r="C66" s="5" t="s">
        <v>21</v>
      </c>
      <c r="D66" s="5" t="s">
        <v>22</v>
      </c>
      <c r="E66" s="5" t="s">
        <v>23</v>
      </c>
      <c r="F66" s="5" t="s">
        <v>24</v>
      </c>
      <c r="G66" s="5">
        <v>1331</v>
      </c>
      <c r="H66" s="5">
        <v>489</v>
      </c>
      <c r="I66" s="5">
        <v>267</v>
      </c>
      <c r="J66" s="5">
        <f t="shared" ref="J66:J129" si="1">(G66-I66)</f>
        <v>1064</v>
      </c>
      <c r="K66" s="5"/>
      <c r="L66" s="5">
        <v>11</v>
      </c>
      <c r="M66" s="5">
        <v>264</v>
      </c>
      <c r="N66" s="5">
        <v>225</v>
      </c>
      <c r="O66" s="6">
        <f>YEAR(Email_Data[[#This Row],[Sent Date]])</f>
        <v>2018</v>
      </c>
      <c r="P66" s="6"/>
      <c r="Q66" s="60">
        <f>Email_Data[[#This Row],[Unique Opens]]/Email_Data[[#This Row],[Total Sent]]</f>
        <v>0.20060105184072127</v>
      </c>
      <c r="R66" s="60">
        <f>Email_Data[[#This Row],[Number of Clicks]]/Email_Data[[#This Row],[Unique Opens]]</f>
        <v>4.1198501872659173E-2</v>
      </c>
      <c r="S66" s="60">
        <f>Email_Data[[#This Row],[Desktop Opens]]/Email_Data[[#This Row],[Total Opens]]</f>
        <v>0.53987730061349692</v>
      </c>
      <c r="T66" s="61">
        <f>Email_Data[[#This Row],[Mobile Opens]]/Email_Data[[#This Row],[Total Opens]]</f>
        <v>0.46012269938650308</v>
      </c>
    </row>
    <row r="67" spans="1:20" ht="15" customHeight="1" x14ac:dyDescent="0.3">
      <c r="A67" s="4">
        <v>43222</v>
      </c>
      <c r="B67" s="5" t="s">
        <v>33</v>
      </c>
      <c r="C67" s="5" t="s">
        <v>21</v>
      </c>
      <c r="D67" s="5" t="s">
        <v>22</v>
      </c>
      <c r="E67" s="5" t="s">
        <v>23</v>
      </c>
      <c r="F67" s="5" t="s">
        <v>27</v>
      </c>
      <c r="G67" s="5">
        <v>15147</v>
      </c>
      <c r="H67" s="5">
        <v>3942</v>
      </c>
      <c r="I67" s="5">
        <v>2797</v>
      </c>
      <c r="J67" s="5">
        <f t="shared" si="1"/>
        <v>12350</v>
      </c>
      <c r="K67" s="5"/>
      <c r="L67" s="5">
        <v>69</v>
      </c>
      <c r="M67" s="5">
        <v>3124</v>
      </c>
      <c r="N67" s="5">
        <v>818</v>
      </c>
      <c r="O67" s="6">
        <f>YEAR(Email_Data[[#This Row],[Sent Date]])</f>
        <v>2018</v>
      </c>
      <c r="P67" s="6"/>
      <c r="Q67" s="60">
        <f>Email_Data[[#This Row],[Unique Opens]]/Email_Data[[#This Row],[Total Sent]]</f>
        <v>0.1846570277942827</v>
      </c>
      <c r="R67" s="60">
        <f>Email_Data[[#This Row],[Number of Clicks]]/Email_Data[[#This Row],[Unique Opens]]</f>
        <v>2.4669288523417949E-2</v>
      </c>
      <c r="S67" s="60">
        <f>Email_Data[[#This Row],[Desktop Opens]]/Email_Data[[#This Row],[Total Opens]]</f>
        <v>0.7924911212582445</v>
      </c>
      <c r="T67" s="61">
        <f>Email_Data[[#This Row],[Mobile Opens]]/Email_Data[[#This Row],[Total Opens]]</f>
        <v>0.20750887874175544</v>
      </c>
    </row>
    <row r="68" spans="1:20" ht="15" customHeight="1" x14ac:dyDescent="0.3">
      <c r="A68" s="4">
        <v>43224</v>
      </c>
      <c r="B68" s="5" t="s">
        <v>62</v>
      </c>
      <c r="C68" s="5" t="s">
        <v>61</v>
      </c>
      <c r="D68" s="5" t="s">
        <v>54</v>
      </c>
      <c r="E68" s="5" t="s">
        <v>55</v>
      </c>
      <c r="F68" s="5" t="s">
        <v>27</v>
      </c>
      <c r="G68" s="5">
        <v>13784</v>
      </c>
      <c r="H68" s="5">
        <v>6567</v>
      </c>
      <c r="I68" s="5">
        <v>5391</v>
      </c>
      <c r="J68" s="5">
        <f t="shared" si="1"/>
        <v>8393</v>
      </c>
      <c r="K68" s="5"/>
      <c r="L68" s="5">
        <v>86</v>
      </c>
      <c r="M68" s="5">
        <v>4893</v>
      </c>
      <c r="N68" s="5">
        <v>1674</v>
      </c>
      <c r="O68" s="6">
        <f>YEAR(Email_Data[[#This Row],[Sent Date]])</f>
        <v>2018</v>
      </c>
      <c r="P68" s="6"/>
      <c r="Q68" s="60">
        <f>Email_Data[[#This Row],[Unique Opens]]/Email_Data[[#This Row],[Total Sent]]</f>
        <v>0.3911056297156123</v>
      </c>
      <c r="R68" s="60">
        <f>Email_Data[[#This Row],[Number of Clicks]]/Email_Data[[#This Row],[Unique Opens]]</f>
        <v>1.5952513448339825E-2</v>
      </c>
      <c r="S68" s="60">
        <f>Email_Data[[#This Row],[Desktop Opens]]/Email_Data[[#This Row],[Total Opens]]</f>
        <v>0.74508908177249888</v>
      </c>
      <c r="T68" s="61">
        <f>Email_Data[[#This Row],[Mobile Opens]]/Email_Data[[#This Row],[Total Opens]]</f>
        <v>0.25491091822750112</v>
      </c>
    </row>
    <row r="69" spans="1:20" ht="15" customHeight="1" x14ac:dyDescent="0.3">
      <c r="A69" s="4">
        <v>43224</v>
      </c>
      <c r="B69" s="5" t="s">
        <v>62</v>
      </c>
      <c r="C69" s="5" t="s">
        <v>61</v>
      </c>
      <c r="D69" s="5" t="s">
        <v>54</v>
      </c>
      <c r="E69" s="5" t="s">
        <v>57</v>
      </c>
      <c r="F69" s="5" t="s">
        <v>27</v>
      </c>
      <c r="G69" s="5">
        <v>1762</v>
      </c>
      <c r="H69" s="5">
        <v>339</v>
      </c>
      <c r="I69" s="5">
        <v>251</v>
      </c>
      <c r="J69" s="5">
        <f t="shared" si="1"/>
        <v>1511</v>
      </c>
      <c r="K69" s="5"/>
      <c r="L69" s="5">
        <v>10</v>
      </c>
      <c r="M69" s="5">
        <v>95</v>
      </c>
      <c r="N69" s="5">
        <v>244</v>
      </c>
      <c r="O69" s="6">
        <f>YEAR(Email_Data[[#This Row],[Sent Date]])</f>
        <v>2018</v>
      </c>
      <c r="P69" s="6"/>
      <c r="Q69" s="60">
        <f>Email_Data[[#This Row],[Unique Opens]]/Email_Data[[#This Row],[Total Sent]]</f>
        <v>0.14245175936435869</v>
      </c>
      <c r="R69" s="60">
        <f>Email_Data[[#This Row],[Number of Clicks]]/Email_Data[[#This Row],[Unique Opens]]</f>
        <v>3.9840637450199202E-2</v>
      </c>
      <c r="S69" s="60">
        <f>Email_Data[[#This Row],[Desktop Opens]]/Email_Data[[#This Row],[Total Opens]]</f>
        <v>0.28023598820058998</v>
      </c>
      <c r="T69" s="61">
        <f>Email_Data[[#This Row],[Mobile Opens]]/Email_Data[[#This Row],[Total Opens]]</f>
        <v>0.71976401179941008</v>
      </c>
    </row>
    <row r="70" spans="1:20" ht="15" customHeight="1" x14ac:dyDescent="0.3">
      <c r="A70" s="4">
        <v>43224</v>
      </c>
      <c r="B70" s="5" t="s">
        <v>63</v>
      </c>
      <c r="C70" s="5" t="s">
        <v>61</v>
      </c>
      <c r="D70" s="5" t="s">
        <v>54</v>
      </c>
      <c r="E70" s="5" t="s">
        <v>56</v>
      </c>
      <c r="F70" s="5" t="s">
        <v>27</v>
      </c>
      <c r="G70" s="5">
        <v>15851</v>
      </c>
      <c r="H70" s="5">
        <v>7539</v>
      </c>
      <c r="I70" s="5">
        <v>5705</v>
      </c>
      <c r="J70" s="5">
        <f t="shared" si="1"/>
        <v>10146</v>
      </c>
      <c r="K70" s="5"/>
      <c r="L70" s="5">
        <v>113</v>
      </c>
      <c r="M70" s="5">
        <v>5357</v>
      </c>
      <c r="N70" s="5">
        <v>2182</v>
      </c>
      <c r="O70" s="6">
        <f>YEAR(Email_Data[[#This Row],[Sent Date]])</f>
        <v>2018</v>
      </c>
      <c r="P70" s="6"/>
      <c r="Q70" s="60">
        <f>Email_Data[[#This Row],[Unique Opens]]/Email_Data[[#This Row],[Total Sent]]</f>
        <v>0.35991420099678256</v>
      </c>
      <c r="R70" s="60">
        <f>Email_Data[[#This Row],[Number of Clicks]]/Email_Data[[#This Row],[Unique Opens]]</f>
        <v>1.9807186678352323E-2</v>
      </c>
      <c r="S70" s="60">
        <f>Email_Data[[#This Row],[Desktop Opens]]/Email_Data[[#This Row],[Total Opens]]</f>
        <v>0.71057169385860197</v>
      </c>
      <c r="T70" s="61">
        <f>Email_Data[[#This Row],[Mobile Opens]]/Email_Data[[#This Row],[Total Opens]]</f>
        <v>0.28942830614139808</v>
      </c>
    </row>
    <row r="71" spans="1:20" ht="15" customHeight="1" x14ac:dyDescent="0.3">
      <c r="A71" s="4">
        <v>43245</v>
      </c>
      <c r="B71" s="5" t="s">
        <v>64</v>
      </c>
      <c r="C71" s="5" t="s">
        <v>61</v>
      </c>
      <c r="D71" s="5" t="s">
        <v>54</v>
      </c>
      <c r="E71" s="5" t="s">
        <v>56</v>
      </c>
      <c r="F71" s="5" t="s">
        <v>27</v>
      </c>
      <c r="G71" s="5">
        <v>15843</v>
      </c>
      <c r="H71" s="5">
        <v>7942</v>
      </c>
      <c r="I71" s="5">
        <v>5737</v>
      </c>
      <c r="J71" s="5">
        <f t="shared" si="1"/>
        <v>10106</v>
      </c>
      <c r="K71" s="5"/>
      <c r="L71" s="5">
        <v>290</v>
      </c>
      <c r="M71" s="5">
        <v>6141</v>
      </c>
      <c r="N71" s="5">
        <v>1801</v>
      </c>
      <c r="O71" s="6">
        <f>YEAR(Email_Data[[#This Row],[Sent Date]])</f>
        <v>2018</v>
      </c>
      <c r="P71" s="6"/>
      <c r="Q71" s="60">
        <f>Email_Data[[#This Row],[Unique Opens]]/Email_Data[[#This Row],[Total Sent]]</f>
        <v>0.36211576090386921</v>
      </c>
      <c r="R71" s="60">
        <f>Email_Data[[#This Row],[Number of Clicks]]/Email_Data[[#This Row],[Unique Opens]]</f>
        <v>5.0549067456858984E-2</v>
      </c>
      <c r="S71" s="60">
        <f>Email_Data[[#This Row],[Desktop Opens]]/Email_Data[[#This Row],[Total Opens]]</f>
        <v>0.77323092420045325</v>
      </c>
      <c r="T71" s="61">
        <f>Email_Data[[#This Row],[Mobile Opens]]/Email_Data[[#This Row],[Total Opens]]</f>
        <v>0.22676907579954672</v>
      </c>
    </row>
    <row r="72" spans="1:20" ht="15" customHeight="1" x14ac:dyDescent="0.3">
      <c r="A72" s="4">
        <v>43245</v>
      </c>
      <c r="B72" s="5" t="s">
        <v>65</v>
      </c>
      <c r="C72" s="5" t="s">
        <v>61</v>
      </c>
      <c r="D72" s="5" t="s">
        <v>54</v>
      </c>
      <c r="E72" s="5" t="s">
        <v>55</v>
      </c>
      <c r="F72" s="5" t="s">
        <v>27</v>
      </c>
      <c r="G72" s="5">
        <v>12065</v>
      </c>
      <c r="H72" s="5">
        <v>5396</v>
      </c>
      <c r="I72" s="5">
        <v>4091</v>
      </c>
      <c r="J72" s="5">
        <f t="shared" si="1"/>
        <v>7974</v>
      </c>
      <c r="K72" s="5"/>
      <c r="L72" s="5">
        <v>153</v>
      </c>
      <c r="M72" s="5">
        <v>4197</v>
      </c>
      <c r="N72" s="5">
        <v>1199</v>
      </c>
      <c r="O72" s="6">
        <f>YEAR(Email_Data[[#This Row],[Sent Date]])</f>
        <v>2018</v>
      </c>
      <c r="P72" s="6"/>
      <c r="Q72" s="60">
        <f>Email_Data[[#This Row],[Unique Opens]]/Email_Data[[#This Row],[Total Sent]]</f>
        <v>0.33907998342312473</v>
      </c>
      <c r="R72" s="60">
        <f>Email_Data[[#This Row],[Number of Clicks]]/Email_Data[[#This Row],[Unique Opens]]</f>
        <v>3.7399168907357616E-2</v>
      </c>
      <c r="S72" s="60">
        <f>Email_Data[[#This Row],[Desktop Opens]]/Email_Data[[#This Row],[Total Opens]]</f>
        <v>0.77779836916234246</v>
      </c>
      <c r="T72" s="61">
        <f>Email_Data[[#This Row],[Mobile Opens]]/Email_Data[[#This Row],[Total Opens]]</f>
        <v>0.22220163083765754</v>
      </c>
    </row>
    <row r="73" spans="1:20" ht="15" customHeight="1" x14ac:dyDescent="0.3">
      <c r="A73" s="4">
        <v>43245</v>
      </c>
      <c r="B73" s="5" t="s">
        <v>65</v>
      </c>
      <c r="C73" s="5" t="s">
        <v>61</v>
      </c>
      <c r="D73" s="5" t="s">
        <v>54</v>
      </c>
      <c r="E73" s="5" t="s">
        <v>57</v>
      </c>
      <c r="F73" s="5" t="s">
        <v>27</v>
      </c>
      <c r="G73" s="5">
        <v>2135</v>
      </c>
      <c r="H73" s="5">
        <v>377</v>
      </c>
      <c r="I73" s="5">
        <v>279</v>
      </c>
      <c r="J73" s="5">
        <f t="shared" si="1"/>
        <v>1856</v>
      </c>
      <c r="K73" s="5"/>
      <c r="L73" s="5">
        <v>38</v>
      </c>
      <c r="M73" s="5">
        <v>119</v>
      </c>
      <c r="N73" s="5">
        <v>258</v>
      </c>
      <c r="O73" s="6">
        <f>YEAR(Email_Data[[#This Row],[Sent Date]])</f>
        <v>2018</v>
      </c>
      <c r="P73" s="6"/>
      <c r="Q73" s="60">
        <f>Email_Data[[#This Row],[Unique Opens]]/Email_Data[[#This Row],[Total Sent]]</f>
        <v>0.13067915690866511</v>
      </c>
      <c r="R73" s="60">
        <f>Email_Data[[#This Row],[Number of Clicks]]/Email_Data[[#This Row],[Unique Opens]]</f>
        <v>0.13620071684587814</v>
      </c>
      <c r="S73" s="60">
        <f>Email_Data[[#This Row],[Desktop Opens]]/Email_Data[[#This Row],[Total Opens]]</f>
        <v>0.3156498673740053</v>
      </c>
      <c r="T73" s="61">
        <f>Email_Data[[#This Row],[Mobile Opens]]/Email_Data[[#This Row],[Total Opens]]</f>
        <v>0.68435013262599464</v>
      </c>
    </row>
    <row r="74" spans="1:20" ht="15" customHeight="1" x14ac:dyDescent="0.3">
      <c r="A74" s="4">
        <v>43252</v>
      </c>
      <c r="B74" s="5" t="s">
        <v>66</v>
      </c>
      <c r="C74" s="5" t="s">
        <v>21</v>
      </c>
      <c r="D74" s="5" t="s">
        <v>67</v>
      </c>
      <c r="E74" s="5" t="s">
        <v>23</v>
      </c>
      <c r="F74" s="5" t="s">
        <v>25</v>
      </c>
      <c r="G74" s="5">
        <v>82</v>
      </c>
      <c r="H74" s="5">
        <v>52</v>
      </c>
      <c r="I74" s="5">
        <v>25</v>
      </c>
      <c r="J74" s="5">
        <f t="shared" si="1"/>
        <v>57</v>
      </c>
      <c r="K74" s="5"/>
      <c r="L74" s="5">
        <v>2</v>
      </c>
      <c r="M74" s="5">
        <v>50</v>
      </c>
      <c r="N74" s="5">
        <v>2</v>
      </c>
      <c r="O74" s="6">
        <f>YEAR(Email_Data[[#This Row],[Sent Date]])</f>
        <v>2018</v>
      </c>
      <c r="P74" s="6"/>
      <c r="Q74" s="60">
        <f>Email_Data[[#This Row],[Unique Opens]]/Email_Data[[#This Row],[Total Sent]]</f>
        <v>0.3048780487804878</v>
      </c>
      <c r="R74" s="60">
        <f>Email_Data[[#This Row],[Number of Clicks]]/Email_Data[[#This Row],[Unique Opens]]</f>
        <v>0.08</v>
      </c>
      <c r="S74" s="60">
        <f>Email_Data[[#This Row],[Desktop Opens]]/Email_Data[[#This Row],[Total Opens]]</f>
        <v>0.96153846153846156</v>
      </c>
      <c r="T74" s="61">
        <f>Email_Data[[#This Row],[Mobile Opens]]/Email_Data[[#This Row],[Total Opens]]</f>
        <v>3.8461538461538464E-2</v>
      </c>
    </row>
    <row r="75" spans="1:20" ht="15" customHeight="1" x14ac:dyDescent="0.3">
      <c r="A75" s="4">
        <v>43252</v>
      </c>
      <c r="B75" s="5" t="s">
        <v>34</v>
      </c>
      <c r="C75" s="5" t="s">
        <v>21</v>
      </c>
      <c r="D75" s="5" t="s">
        <v>67</v>
      </c>
      <c r="E75" s="5" t="s">
        <v>23</v>
      </c>
      <c r="F75" s="5" t="s">
        <v>24</v>
      </c>
      <c r="G75" s="5">
        <v>1323</v>
      </c>
      <c r="H75" s="5">
        <v>607</v>
      </c>
      <c r="I75" s="5">
        <v>388</v>
      </c>
      <c r="J75" s="5">
        <f t="shared" si="1"/>
        <v>935</v>
      </c>
      <c r="K75" s="5"/>
      <c r="L75" s="5">
        <v>34</v>
      </c>
      <c r="M75" s="5">
        <v>333</v>
      </c>
      <c r="N75" s="5">
        <v>274</v>
      </c>
      <c r="O75" s="3">
        <f>YEAR(Email_Data[[#This Row],[Sent Date]])</f>
        <v>2018</v>
      </c>
      <c r="Q75" s="58">
        <f>Email_Data[[#This Row],[Unique Opens]]/Email_Data[[#This Row],[Total Sent]]</f>
        <v>0.29327286470143615</v>
      </c>
      <c r="R75" s="58">
        <f>Email_Data[[#This Row],[Number of Clicks]]/Email_Data[[#This Row],[Unique Opens]]</f>
        <v>8.7628865979381437E-2</v>
      </c>
      <c r="S75" s="58">
        <f>Email_Data[[#This Row],[Desktop Opens]]/Email_Data[[#This Row],[Total Opens]]</f>
        <v>0.54859967051070835</v>
      </c>
      <c r="T75" s="59">
        <f>Email_Data[[#This Row],[Mobile Opens]]/Email_Data[[#This Row],[Total Opens]]</f>
        <v>0.4514003294892916</v>
      </c>
    </row>
    <row r="76" spans="1:20" ht="15" customHeight="1" x14ac:dyDescent="0.3">
      <c r="A76" s="4">
        <v>43252</v>
      </c>
      <c r="B76" s="5" t="s">
        <v>68</v>
      </c>
      <c r="C76" s="5" t="s">
        <v>21</v>
      </c>
      <c r="D76" s="5" t="s">
        <v>67</v>
      </c>
      <c r="E76" s="5" t="s">
        <v>23</v>
      </c>
      <c r="F76" s="5" t="s">
        <v>27</v>
      </c>
      <c r="G76" s="5">
        <v>13481</v>
      </c>
      <c r="H76" s="5">
        <v>4850</v>
      </c>
      <c r="I76" s="5">
        <v>3428</v>
      </c>
      <c r="J76" s="5">
        <f t="shared" si="1"/>
        <v>10053</v>
      </c>
      <c r="K76" s="5"/>
      <c r="L76" s="5">
        <v>88</v>
      </c>
      <c r="M76" s="5">
        <v>3777</v>
      </c>
      <c r="N76" s="5">
        <v>1073</v>
      </c>
      <c r="O76" s="3">
        <f>YEAR(Email_Data[[#This Row],[Sent Date]])</f>
        <v>2018</v>
      </c>
      <c r="Q76" s="58">
        <f>Email_Data[[#This Row],[Unique Opens]]/Email_Data[[#This Row],[Total Sent]]</f>
        <v>0.25428380683925522</v>
      </c>
      <c r="R76" s="58">
        <f>Email_Data[[#This Row],[Number of Clicks]]/Email_Data[[#This Row],[Unique Opens]]</f>
        <v>2.5670945157526253E-2</v>
      </c>
      <c r="S76" s="58">
        <f>Email_Data[[#This Row],[Desktop Opens]]/Email_Data[[#This Row],[Total Opens]]</f>
        <v>0.77876288659793813</v>
      </c>
      <c r="T76" s="59">
        <f>Email_Data[[#This Row],[Mobile Opens]]/Email_Data[[#This Row],[Total Opens]]</f>
        <v>0.22123711340206187</v>
      </c>
    </row>
    <row r="77" spans="1:20" ht="15" customHeight="1" x14ac:dyDescent="0.3">
      <c r="A77" s="4">
        <v>43266</v>
      </c>
      <c r="B77" s="5" t="s">
        <v>69</v>
      </c>
      <c r="C77" s="5" t="s">
        <v>21</v>
      </c>
      <c r="D77" s="5" t="s">
        <v>67</v>
      </c>
      <c r="E77" s="5" t="s">
        <v>23</v>
      </c>
      <c r="F77" s="5" t="s">
        <v>24</v>
      </c>
      <c r="G77" s="5">
        <v>1316</v>
      </c>
      <c r="H77" s="5">
        <v>728</v>
      </c>
      <c r="I77" s="5">
        <v>440</v>
      </c>
      <c r="J77" s="5">
        <f t="shared" si="1"/>
        <v>876</v>
      </c>
      <c r="K77" s="5"/>
      <c r="L77" s="5">
        <v>18</v>
      </c>
      <c r="M77" s="5">
        <v>410</v>
      </c>
      <c r="N77" s="5">
        <v>318</v>
      </c>
      <c r="O77" s="6">
        <f>YEAR(Email_Data[[#This Row],[Sent Date]])</f>
        <v>2018</v>
      </c>
      <c r="P77" s="6"/>
      <c r="Q77" s="60">
        <f>Email_Data[[#This Row],[Unique Opens]]/Email_Data[[#This Row],[Total Sent]]</f>
        <v>0.33434650455927051</v>
      </c>
      <c r="R77" s="60">
        <f>Email_Data[[#This Row],[Number of Clicks]]/Email_Data[[#This Row],[Unique Opens]]</f>
        <v>4.0909090909090909E-2</v>
      </c>
      <c r="S77" s="60">
        <f>Email_Data[[#This Row],[Desktop Opens]]/Email_Data[[#This Row],[Total Opens]]</f>
        <v>0.56318681318681318</v>
      </c>
      <c r="T77" s="61">
        <f>Email_Data[[#This Row],[Mobile Opens]]/Email_Data[[#This Row],[Total Opens]]</f>
        <v>0.43681318681318682</v>
      </c>
    </row>
    <row r="78" spans="1:20" ht="15" customHeight="1" x14ac:dyDescent="0.3">
      <c r="A78" s="4">
        <v>43266</v>
      </c>
      <c r="B78" s="5" t="s">
        <v>70</v>
      </c>
      <c r="C78" s="5" t="s">
        <v>21</v>
      </c>
      <c r="D78" s="5" t="s">
        <v>67</v>
      </c>
      <c r="E78" s="5" t="s">
        <v>23</v>
      </c>
      <c r="F78" s="5" t="s">
        <v>27</v>
      </c>
      <c r="G78" s="5">
        <v>13454</v>
      </c>
      <c r="H78" s="5">
        <v>4035</v>
      </c>
      <c r="I78" s="5">
        <v>3097</v>
      </c>
      <c r="J78" s="5">
        <f t="shared" si="1"/>
        <v>10357</v>
      </c>
      <c r="K78" s="5"/>
      <c r="L78" s="5">
        <v>64</v>
      </c>
      <c r="M78" s="5">
        <v>3059</v>
      </c>
      <c r="N78" s="5">
        <v>976</v>
      </c>
      <c r="O78" s="6">
        <f>YEAR(Email_Data[[#This Row],[Sent Date]])</f>
        <v>2018</v>
      </c>
      <c r="P78" s="6"/>
      <c r="Q78" s="60">
        <f>Email_Data[[#This Row],[Unique Opens]]/Email_Data[[#This Row],[Total Sent]]</f>
        <v>0.23019176453099449</v>
      </c>
      <c r="R78" s="60">
        <f>Email_Data[[#This Row],[Number of Clicks]]/Email_Data[[#This Row],[Unique Opens]]</f>
        <v>2.0665159832095575E-2</v>
      </c>
      <c r="S78" s="60">
        <f>Email_Data[[#This Row],[Desktop Opens]]/Email_Data[[#This Row],[Total Opens]]</f>
        <v>0.75811648079306071</v>
      </c>
      <c r="T78" s="61">
        <f>Email_Data[[#This Row],[Mobile Opens]]/Email_Data[[#This Row],[Total Opens]]</f>
        <v>0.24188351920693929</v>
      </c>
    </row>
    <row r="79" spans="1:20" ht="15" customHeight="1" x14ac:dyDescent="0.3">
      <c r="A79" s="4">
        <v>43266</v>
      </c>
      <c r="B79" s="5" t="s">
        <v>71</v>
      </c>
      <c r="C79" s="5" t="s">
        <v>21</v>
      </c>
      <c r="D79" s="5" t="s">
        <v>67</v>
      </c>
      <c r="E79" s="5" t="s">
        <v>23</v>
      </c>
      <c r="F79" s="5" t="s">
        <v>25</v>
      </c>
      <c r="G79" s="5">
        <v>83</v>
      </c>
      <c r="H79" s="5">
        <v>42</v>
      </c>
      <c r="I79" s="5">
        <v>23</v>
      </c>
      <c r="J79" s="5">
        <f t="shared" si="1"/>
        <v>60</v>
      </c>
      <c r="K79" s="5"/>
      <c r="L79" s="5">
        <v>2</v>
      </c>
      <c r="M79" s="5">
        <v>39</v>
      </c>
      <c r="N79" s="5">
        <v>3</v>
      </c>
      <c r="O79" s="6">
        <f>YEAR(Email_Data[[#This Row],[Sent Date]])</f>
        <v>2018</v>
      </c>
      <c r="P79" s="6"/>
      <c r="Q79" s="60">
        <f>Email_Data[[#This Row],[Unique Opens]]/Email_Data[[#This Row],[Total Sent]]</f>
        <v>0.27710843373493976</v>
      </c>
      <c r="R79" s="60">
        <f>Email_Data[[#This Row],[Number of Clicks]]/Email_Data[[#This Row],[Unique Opens]]</f>
        <v>8.6956521739130432E-2</v>
      </c>
      <c r="S79" s="60">
        <f>Email_Data[[#This Row],[Desktop Opens]]/Email_Data[[#This Row],[Total Opens]]</f>
        <v>0.9285714285714286</v>
      </c>
      <c r="T79" s="61">
        <f>Email_Data[[#This Row],[Mobile Opens]]/Email_Data[[#This Row],[Total Opens]]</f>
        <v>7.1428571428571425E-2</v>
      </c>
    </row>
    <row r="80" spans="1:20" ht="15" customHeight="1" x14ac:dyDescent="0.3">
      <c r="A80" s="4">
        <v>43280</v>
      </c>
      <c r="B80" s="5" t="s">
        <v>72</v>
      </c>
      <c r="C80" s="5" t="s">
        <v>21</v>
      </c>
      <c r="D80" s="5" t="s">
        <v>67</v>
      </c>
      <c r="E80" s="5" t="s">
        <v>23</v>
      </c>
      <c r="F80" s="5" t="s">
        <v>27</v>
      </c>
      <c r="G80" s="5">
        <v>13423</v>
      </c>
      <c r="H80" s="5">
        <v>3591</v>
      </c>
      <c r="I80" s="5">
        <v>2875</v>
      </c>
      <c r="J80" s="5">
        <f t="shared" si="1"/>
        <v>10548</v>
      </c>
      <c r="K80" s="5"/>
      <c r="L80" s="5">
        <v>71</v>
      </c>
      <c r="M80" s="5">
        <v>2697</v>
      </c>
      <c r="N80" s="5">
        <v>894</v>
      </c>
      <c r="O80" s="6">
        <f>YEAR(Email_Data[[#This Row],[Sent Date]])</f>
        <v>2018</v>
      </c>
      <c r="P80" s="6"/>
      <c r="Q80" s="60">
        <f>Email_Data[[#This Row],[Unique Opens]]/Email_Data[[#This Row],[Total Sent]]</f>
        <v>0.21418460850778515</v>
      </c>
      <c r="R80" s="60">
        <f>Email_Data[[#This Row],[Number of Clicks]]/Email_Data[[#This Row],[Unique Opens]]</f>
        <v>2.4695652173913042E-2</v>
      </c>
      <c r="S80" s="60">
        <f>Email_Data[[#This Row],[Desktop Opens]]/Email_Data[[#This Row],[Total Opens]]</f>
        <v>0.75104427736006685</v>
      </c>
      <c r="T80" s="61">
        <f>Email_Data[[#This Row],[Mobile Opens]]/Email_Data[[#This Row],[Total Opens]]</f>
        <v>0.24895572263993315</v>
      </c>
    </row>
    <row r="81" spans="1:20" ht="15" customHeight="1" x14ac:dyDescent="0.3">
      <c r="A81" s="4">
        <v>43280</v>
      </c>
      <c r="B81" s="5" t="s">
        <v>73</v>
      </c>
      <c r="C81" s="5" t="s">
        <v>21</v>
      </c>
      <c r="D81" s="5" t="s">
        <v>67</v>
      </c>
      <c r="E81" s="5" t="s">
        <v>23</v>
      </c>
      <c r="F81" s="5" t="s">
        <v>24</v>
      </c>
      <c r="G81" s="5">
        <v>1313</v>
      </c>
      <c r="H81" s="5">
        <v>476</v>
      </c>
      <c r="I81" s="5">
        <v>338</v>
      </c>
      <c r="J81" s="5">
        <f t="shared" si="1"/>
        <v>975</v>
      </c>
      <c r="K81" s="5"/>
      <c r="L81" s="5">
        <v>26</v>
      </c>
      <c r="M81" s="5">
        <v>285</v>
      </c>
      <c r="N81" s="5">
        <v>191</v>
      </c>
      <c r="O81" s="6">
        <f>YEAR(Email_Data[[#This Row],[Sent Date]])</f>
        <v>2018</v>
      </c>
      <c r="P81" s="6"/>
      <c r="Q81" s="60">
        <f>Email_Data[[#This Row],[Unique Opens]]/Email_Data[[#This Row],[Total Sent]]</f>
        <v>0.25742574257425743</v>
      </c>
      <c r="R81" s="60">
        <f>Email_Data[[#This Row],[Number of Clicks]]/Email_Data[[#This Row],[Unique Opens]]</f>
        <v>7.6923076923076927E-2</v>
      </c>
      <c r="S81" s="60">
        <f>Email_Data[[#This Row],[Desktop Opens]]/Email_Data[[#This Row],[Total Opens]]</f>
        <v>0.59873949579831931</v>
      </c>
      <c r="T81" s="61">
        <f>Email_Data[[#This Row],[Mobile Opens]]/Email_Data[[#This Row],[Total Opens]]</f>
        <v>0.40126050420168069</v>
      </c>
    </row>
    <row r="82" spans="1:20" ht="15" customHeight="1" x14ac:dyDescent="0.3">
      <c r="A82" s="4">
        <v>43280</v>
      </c>
      <c r="B82" s="5" t="s">
        <v>74</v>
      </c>
      <c r="C82" s="5" t="s">
        <v>21</v>
      </c>
      <c r="D82" s="5" t="s">
        <v>67</v>
      </c>
      <c r="E82" s="5" t="s">
        <v>23</v>
      </c>
      <c r="F82" s="5" t="s">
        <v>25</v>
      </c>
      <c r="G82" s="5">
        <v>84</v>
      </c>
      <c r="H82" s="5">
        <v>40</v>
      </c>
      <c r="I82" s="5">
        <v>19</v>
      </c>
      <c r="J82" s="5">
        <f t="shared" si="1"/>
        <v>65</v>
      </c>
      <c r="K82" s="5"/>
      <c r="L82" s="5">
        <v>4</v>
      </c>
      <c r="M82" s="5">
        <v>34</v>
      </c>
      <c r="N82" s="5">
        <v>6</v>
      </c>
      <c r="O82" s="6">
        <f>YEAR(Email_Data[[#This Row],[Sent Date]])</f>
        <v>2018</v>
      </c>
      <c r="P82" s="6"/>
      <c r="Q82" s="60">
        <f>Email_Data[[#This Row],[Unique Opens]]/Email_Data[[#This Row],[Total Sent]]</f>
        <v>0.22619047619047619</v>
      </c>
      <c r="R82" s="60">
        <f>Email_Data[[#This Row],[Number of Clicks]]/Email_Data[[#This Row],[Unique Opens]]</f>
        <v>0.21052631578947367</v>
      </c>
      <c r="S82" s="60">
        <f>Email_Data[[#This Row],[Desktop Opens]]/Email_Data[[#This Row],[Total Opens]]</f>
        <v>0.85</v>
      </c>
      <c r="T82" s="61">
        <f>Email_Data[[#This Row],[Mobile Opens]]/Email_Data[[#This Row],[Total Opens]]</f>
        <v>0.15</v>
      </c>
    </row>
    <row r="83" spans="1:20" ht="15" customHeight="1" x14ac:dyDescent="0.3">
      <c r="A83" s="4">
        <v>43294</v>
      </c>
      <c r="B83" s="5" t="s">
        <v>75</v>
      </c>
      <c r="C83" s="5" t="s">
        <v>21</v>
      </c>
      <c r="D83" s="5" t="s">
        <v>67</v>
      </c>
      <c r="E83" s="5" t="s">
        <v>23</v>
      </c>
      <c r="F83" s="5" t="s">
        <v>24</v>
      </c>
      <c r="G83" s="5">
        <v>1306</v>
      </c>
      <c r="H83" s="5">
        <v>493</v>
      </c>
      <c r="I83" s="5">
        <v>341</v>
      </c>
      <c r="J83" s="5">
        <f t="shared" si="1"/>
        <v>965</v>
      </c>
      <c r="K83" s="5"/>
      <c r="L83" s="5">
        <v>15</v>
      </c>
      <c r="M83" s="5">
        <v>300</v>
      </c>
      <c r="N83" s="5">
        <v>193</v>
      </c>
      <c r="O83" s="6">
        <f>YEAR(Email_Data[[#This Row],[Sent Date]])</f>
        <v>2018</v>
      </c>
      <c r="P83" s="6"/>
      <c r="Q83" s="60">
        <f>Email_Data[[#This Row],[Unique Opens]]/Email_Data[[#This Row],[Total Sent]]</f>
        <v>0.26110260336906588</v>
      </c>
      <c r="R83" s="60">
        <f>Email_Data[[#This Row],[Number of Clicks]]/Email_Data[[#This Row],[Unique Opens]]</f>
        <v>4.398826979472141E-2</v>
      </c>
      <c r="S83" s="60">
        <f>Email_Data[[#This Row],[Desktop Opens]]/Email_Data[[#This Row],[Total Opens]]</f>
        <v>0.60851926977687631</v>
      </c>
      <c r="T83" s="61">
        <f>Email_Data[[#This Row],[Mobile Opens]]/Email_Data[[#This Row],[Total Opens]]</f>
        <v>0.39148073022312374</v>
      </c>
    </row>
    <row r="84" spans="1:20" ht="15" customHeight="1" x14ac:dyDescent="0.3">
      <c r="A84" s="4">
        <v>43294</v>
      </c>
      <c r="B84" s="5" t="s">
        <v>76</v>
      </c>
      <c r="C84" s="5" t="s">
        <v>21</v>
      </c>
      <c r="D84" s="5" t="s">
        <v>67</v>
      </c>
      <c r="E84" s="5" t="s">
        <v>23</v>
      </c>
      <c r="F84" s="5" t="s">
        <v>27</v>
      </c>
      <c r="G84" s="5">
        <v>13406</v>
      </c>
      <c r="H84" s="5">
        <v>3231</v>
      </c>
      <c r="I84" s="5">
        <v>2591</v>
      </c>
      <c r="J84" s="5">
        <f t="shared" si="1"/>
        <v>10815</v>
      </c>
      <c r="K84" s="5"/>
      <c r="L84" s="5">
        <v>56</v>
      </c>
      <c r="M84" s="5">
        <v>2483</v>
      </c>
      <c r="N84" s="5">
        <v>748</v>
      </c>
      <c r="O84" s="6">
        <f>YEAR(Email_Data[[#This Row],[Sent Date]])</f>
        <v>2018</v>
      </c>
      <c r="P84" s="6"/>
      <c r="Q84" s="60">
        <f>Email_Data[[#This Row],[Unique Opens]]/Email_Data[[#This Row],[Total Sent]]</f>
        <v>0.19327166940176041</v>
      </c>
      <c r="R84" s="60">
        <f>Email_Data[[#This Row],[Number of Clicks]]/Email_Data[[#This Row],[Unique Opens]]</f>
        <v>2.1613276727132383E-2</v>
      </c>
      <c r="S84" s="60">
        <f>Email_Data[[#This Row],[Desktop Opens]]/Email_Data[[#This Row],[Total Opens]]</f>
        <v>0.76849272670999691</v>
      </c>
      <c r="T84" s="61">
        <f>Email_Data[[#This Row],[Mobile Opens]]/Email_Data[[#This Row],[Total Opens]]</f>
        <v>0.23150727329000309</v>
      </c>
    </row>
    <row r="85" spans="1:20" ht="15" customHeight="1" x14ac:dyDescent="0.3">
      <c r="A85" s="4">
        <v>43294</v>
      </c>
      <c r="B85" s="5" t="s">
        <v>76</v>
      </c>
      <c r="C85" s="5" t="s">
        <v>21</v>
      </c>
      <c r="D85" s="5" t="s">
        <v>67</v>
      </c>
      <c r="E85" s="5" t="s">
        <v>23</v>
      </c>
      <c r="F85" s="5" t="s">
        <v>25</v>
      </c>
      <c r="G85" s="5">
        <v>84</v>
      </c>
      <c r="H85" s="5">
        <v>111</v>
      </c>
      <c r="I85" s="5">
        <v>20</v>
      </c>
      <c r="J85" s="5">
        <f t="shared" si="1"/>
        <v>64</v>
      </c>
      <c r="K85" s="5"/>
      <c r="L85" s="5">
        <v>2</v>
      </c>
      <c r="M85" s="5">
        <v>108</v>
      </c>
      <c r="N85" s="5">
        <v>3</v>
      </c>
      <c r="O85" s="6">
        <f>YEAR(Email_Data[[#This Row],[Sent Date]])</f>
        <v>2018</v>
      </c>
      <c r="P85" s="6"/>
      <c r="Q85" s="60">
        <f>Email_Data[[#This Row],[Unique Opens]]/Email_Data[[#This Row],[Total Sent]]</f>
        <v>0.23809523809523808</v>
      </c>
      <c r="R85" s="60">
        <f>Email_Data[[#This Row],[Number of Clicks]]/Email_Data[[#This Row],[Unique Opens]]</f>
        <v>0.1</v>
      </c>
      <c r="S85" s="60">
        <f>Email_Data[[#This Row],[Desktop Opens]]/Email_Data[[#This Row],[Total Opens]]</f>
        <v>0.97297297297297303</v>
      </c>
      <c r="T85" s="61">
        <f>Email_Data[[#This Row],[Mobile Opens]]/Email_Data[[#This Row],[Total Opens]]</f>
        <v>2.7027027027027029E-2</v>
      </c>
    </row>
    <row r="86" spans="1:20" ht="15" customHeight="1" x14ac:dyDescent="0.3">
      <c r="A86" s="4">
        <v>43308</v>
      </c>
      <c r="B86" s="5" t="s">
        <v>77</v>
      </c>
      <c r="C86" s="5" t="s">
        <v>21</v>
      </c>
      <c r="D86" s="5" t="s">
        <v>67</v>
      </c>
      <c r="E86" s="5" t="s">
        <v>23</v>
      </c>
      <c r="F86" s="5" t="s">
        <v>25</v>
      </c>
      <c r="G86" s="5">
        <v>83</v>
      </c>
      <c r="H86" s="5">
        <v>42</v>
      </c>
      <c r="I86" s="5">
        <v>22</v>
      </c>
      <c r="J86" s="5">
        <f t="shared" si="1"/>
        <v>61</v>
      </c>
      <c r="K86" s="5"/>
      <c r="L86" s="5">
        <v>4</v>
      </c>
      <c r="M86" s="5">
        <v>38</v>
      </c>
      <c r="N86" s="5">
        <v>4</v>
      </c>
      <c r="O86" s="6">
        <f>YEAR(Email_Data[[#This Row],[Sent Date]])</f>
        <v>2018</v>
      </c>
      <c r="P86" s="6"/>
      <c r="Q86" s="60">
        <f>Email_Data[[#This Row],[Unique Opens]]/Email_Data[[#This Row],[Total Sent]]</f>
        <v>0.26506024096385544</v>
      </c>
      <c r="R86" s="60">
        <f>Email_Data[[#This Row],[Number of Clicks]]/Email_Data[[#This Row],[Unique Opens]]</f>
        <v>0.18181818181818182</v>
      </c>
      <c r="S86" s="60">
        <f>Email_Data[[#This Row],[Desktop Opens]]/Email_Data[[#This Row],[Total Opens]]</f>
        <v>0.90476190476190477</v>
      </c>
      <c r="T86" s="61">
        <f>Email_Data[[#This Row],[Mobile Opens]]/Email_Data[[#This Row],[Total Opens]]</f>
        <v>9.5238095238095233E-2</v>
      </c>
    </row>
    <row r="87" spans="1:20" ht="15" customHeight="1" x14ac:dyDescent="0.3">
      <c r="A87" s="4">
        <v>43308</v>
      </c>
      <c r="B87" s="5" t="s">
        <v>78</v>
      </c>
      <c r="C87" s="5" t="s">
        <v>21</v>
      </c>
      <c r="D87" s="5" t="s">
        <v>67</v>
      </c>
      <c r="E87" s="5" t="s">
        <v>23</v>
      </c>
      <c r="F87" s="5" t="s">
        <v>24</v>
      </c>
      <c r="G87" s="5">
        <v>1298</v>
      </c>
      <c r="H87" s="5">
        <v>619</v>
      </c>
      <c r="I87" s="5">
        <v>423</v>
      </c>
      <c r="J87" s="5">
        <f t="shared" si="1"/>
        <v>875</v>
      </c>
      <c r="K87" s="5"/>
      <c r="L87" s="5">
        <v>23</v>
      </c>
      <c r="M87" s="5">
        <v>396</v>
      </c>
      <c r="N87" s="5">
        <v>223</v>
      </c>
      <c r="O87" s="6">
        <f>YEAR(Email_Data[[#This Row],[Sent Date]])</f>
        <v>2018</v>
      </c>
      <c r="P87" s="6"/>
      <c r="Q87" s="60">
        <f>Email_Data[[#This Row],[Unique Opens]]/Email_Data[[#This Row],[Total Sent]]</f>
        <v>0.32588597842835132</v>
      </c>
      <c r="R87" s="60">
        <f>Email_Data[[#This Row],[Number of Clicks]]/Email_Data[[#This Row],[Unique Opens]]</f>
        <v>5.4373522458628844E-2</v>
      </c>
      <c r="S87" s="60">
        <f>Email_Data[[#This Row],[Desktop Opens]]/Email_Data[[#This Row],[Total Opens]]</f>
        <v>0.63974151857835215</v>
      </c>
      <c r="T87" s="61">
        <f>Email_Data[[#This Row],[Mobile Opens]]/Email_Data[[#This Row],[Total Opens]]</f>
        <v>0.36025848142164779</v>
      </c>
    </row>
    <row r="88" spans="1:20" ht="15" customHeight="1" x14ac:dyDescent="0.3">
      <c r="A88" s="4">
        <v>43308</v>
      </c>
      <c r="B88" s="5" t="s">
        <v>78</v>
      </c>
      <c r="C88" s="5" t="s">
        <v>21</v>
      </c>
      <c r="D88" s="5" t="s">
        <v>67</v>
      </c>
      <c r="E88" s="5" t="s">
        <v>23</v>
      </c>
      <c r="F88" s="5" t="s">
        <v>27</v>
      </c>
      <c r="G88" s="5">
        <v>13379</v>
      </c>
      <c r="H88" s="5">
        <v>3995</v>
      </c>
      <c r="I88" s="5">
        <v>2956</v>
      </c>
      <c r="J88" s="5">
        <f t="shared" si="1"/>
        <v>10423</v>
      </c>
      <c r="K88" s="5"/>
      <c r="L88" s="5">
        <v>79</v>
      </c>
      <c r="M88" s="5">
        <v>3192</v>
      </c>
      <c r="N88" s="5">
        <v>803</v>
      </c>
      <c r="O88" s="6">
        <f>YEAR(Email_Data[[#This Row],[Sent Date]])</f>
        <v>2018</v>
      </c>
      <c r="P88" s="6"/>
      <c r="Q88" s="60">
        <f>Email_Data[[#This Row],[Unique Opens]]/Email_Data[[#This Row],[Total Sent]]</f>
        <v>0.22094326930263847</v>
      </c>
      <c r="R88" s="60">
        <f>Email_Data[[#This Row],[Number of Clicks]]/Email_Data[[#This Row],[Unique Opens]]</f>
        <v>2.6725304465493909E-2</v>
      </c>
      <c r="S88" s="60">
        <f>Email_Data[[#This Row],[Desktop Opens]]/Email_Data[[#This Row],[Total Opens]]</f>
        <v>0.79899874843554441</v>
      </c>
      <c r="T88" s="61">
        <f>Email_Data[[#This Row],[Mobile Opens]]/Email_Data[[#This Row],[Total Opens]]</f>
        <v>0.20100125156445556</v>
      </c>
    </row>
    <row r="89" spans="1:20" ht="15" customHeight="1" x14ac:dyDescent="0.3">
      <c r="A89" s="4">
        <v>43322</v>
      </c>
      <c r="B89" s="5" t="s">
        <v>79</v>
      </c>
      <c r="C89" s="5" t="s">
        <v>21</v>
      </c>
      <c r="D89" s="5" t="s">
        <v>67</v>
      </c>
      <c r="E89" s="5" t="s">
        <v>23</v>
      </c>
      <c r="F89" s="5" t="s">
        <v>24</v>
      </c>
      <c r="G89" s="5">
        <v>1289</v>
      </c>
      <c r="H89" s="5">
        <v>586</v>
      </c>
      <c r="I89" s="5">
        <v>381</v>
      </c>
      <c r="J89" s="5">
        <f t="shared" si="1"/>
        <v>908</v>
      </c>
      <c r="K89" s="5"/>
      <c r="L89" s="5">
        <v>14</v>
      </c>
      <c r="M89" s="5">
        <v>364</v>
      </c>
      <c r="N89" s="5">
        <v>222</v>
      </c>
      <c r="O89" s="6">
        <f>YEAR(Email_Data[[#This Row],[Sent Date]])</f>
        <v>2018</v>
      </c>
      <c r="P89" s="6"/>
      <c r="Q89" s="60">
        <f>Email_Data[[#This Row],[Unique Opens]]/Email_Data[[#This Row],[Total Sent]]</f>
        <v>0.29557796741660203</v>
      </c>
      <c r="R89" s="60">
        <f>Email_Data[[#This Row],[Number of Clicks]]/Email_Data[[#This Row],[Unique Opens]]</f>
        <v>3.6745406824146981E-2</v>
      </c>
      <c r="S89" s="60">
        <f>Email_Data[[#This Row],[Desktop Opens]]/Email_Data[[#This Row],[Total Opens]]</f>
        <v>0.62116040955631402</v>
      </c>
      <c r="T89" s="61">
        <f>Email_Data[[#This Row],[Mobile Opens]]/Email_Data[[#This Row],[Total Opens]]</f>
        <v>0.37883959044368598</v>
      </c>
    </row>
    <row r="90" spans="1:20" ht="15" customHeight="1" x14ac:dyDescent="0.3">
      <c r="A90" s="4">
        <v>43322</v>
      </c>
      <c r="B90" s="5" t="s">
        <v>80</v>
      </c>
      <c r="C90" s="5" t="s">
        <v>21</v>
      </c>
      <c r="D90" s="5" t="s">
        <v>67</v>
      </c>
      <c r="E90" s="5" t="s">
        <v>23</v>
      </c>
      <c r="F90" s="5" t="s">
        <v>27</v>
      </c>
      <c r="G90" s="5">
        <v>13345</v>
      </c>
      <c r="H90" s="5">
        <v>4085</v>
      </c>
      <c r="I90" s="5">
        <v>2997</v>
      </c>
      <c r="J90" s="5">
        <f t="shared" si="1"/>
        <v>10348</v>
      </c>
      <c r="K90" s="5"/>
      <c r="L90" s="5">
        <v>71</v>
      </c>
      <c r="M90" s="5">
        <v>3235</v>
      </c>
      <c r="N90" s="5">
        <v>850</v>
      </c>
      <c r="O90" s="6">
        <f>YEAR(Email_Data[[#This Row],[Sent Date]])</f>
        <v>2018</v>
      </c>
      <c r="P90" s="6"/>
      <c r="Q90" s="60">
        <f>Email_Data[[#This Row],[Unique Opens]]/Email_Data[[#This Row],[Total Sent]]</f>
        <v>0.22457849381790934</v>
      </c>
      <c r="R90" s="60">
        <f>Email_Data[[#This Row],[Number of Clicks]]/Email_Data[[#This Row],[Unique Opens]]</f>
        <v>2.3690357023690357E-2</v>
      </c>
      <c r="S90" s="60">
        <f>Email_Data[[#This Row],[Desktop Opens]]/Email_Data[[#This Row],[Total Opens]]</f>
        <v>0.79192166462668301</v>
      </c>
      <c r="T90" s="61">
        <f>Email_Data[[#This Row],[Mobile Opens]]/Email_Data[[#This Row],[Total Opens]]</f>
        <v>0.20807833537331702</v>
      </c>
    </row>
    <row r="91" spans="1:20" ht="15" customHeight="1" x14ac:dyDescent="0.3">
      <c r="A91" s="4">
        <v>43322</v>
      </c>
      <c r="B91" s="5" t="s">
        <v>81</v>
      </c>
      <c r="C91" s="5" t="s">
        <v>21</v>
      </c>
      <c r="D91" s="5" t="s">
        <v>67</v>
      </c>
      <c r="E91" s="5" t="s">
        <v>23</v>
      </c>
      <c r="F91" s="5" t="s">
        <v>25</v>
      </c>
      <c r="G91" s="5">
        <v>81</v>
      </c>
      <c r="H91" s="5">
        <v>38</v>
      </c>
      <c r="I91" s="5">
        <v>21</v>
      </c>
      <c r="J91" s="5">
        <f t="shared" si="1"/>
        <v>60</v>
      </c>
      <c r="K91" s="5"/>
      <c r="L91" s="5">
        <v>4</v>
      </c>
      <c r="M91" s="5">
        <v>30</v>
      </c>
      <c r="N91" s="5">
        <v>8</v>
      </c>
      <c r="O91" s="6">
        <f>YEAR(Email_Data[[#This Row],[Sent Date]])</f>
        <v>2018</v>
      </c>
      <c r="P91" s="6"/>
      <c r="Q91" s="60">
        <f>Email_Data[[#This Row],[Unique Opens]]/Email_Data[[#This Row],[Total Sent]]</f>
        <v>0.25925925925925924</v>
      </c>
      <c r="R91" s="60">
        <f>Email_Data[[#This Row],[Number of Clicks]]/Email_Data[[#This Row],[Unique Opens]]</f>
        <v>0.19047619047619047</v>
      </c>
      <c r="S91" s="60">
        <f>Email_Data[[#This Row],[Desktop Opens]]/Email_Data[[#This Row],[Total Opens]]</f>
        <v>0.78947368421052633</v>
      </c>
      <c r="T91" s="61">
        <f>Email_Data[[#This Row],[Mobile Opens]]/Email_Data[[#This Row],[Total Opens]]</f>
        <v>0.21052631578947367</v>
      </c>
    </row>
    <row r="92" spans="1:20" ht="15" customHeight="1" x14ac:dyDescent="0.3">
      <c r="A92" s="4">
        <v>43336</v>
      </c>
      <c r="B92" s="5" t="s">
        <v>82</v>
      </c>
      <c r="C92" s="5" t="s">
        <v>21</v>
      </c>
      <c r="D92" s="5" t="s">
        <v>67</v>
      </c>
      <c r="E92" s="5" t="s">
        <v>23</v>
      </c>
      <c r="F92" s="5" t="s">
        <v>27</v>
      </c>
      <c r="G92" s="5">
        <v>13311</v>
      </c>
      <c r="H92" s="5">
        <v>3993</v>
      </c>
      <c r="I92" s="5">
        <v>3012</v>
      </c>
      <c r="J92" s="5">
        <f t="shared" si="1"/>
        <v>10299</v>
      </c>
      <c r="K92" s="5"/>
      <c r="L92" s="5">
        <v>69</v>
      </c>
      <c r="M92" s="5">
        <v>3126</v>
      </c>
      <c r="N92" s="5">
        <v>867</v>
      </c>
      <c r="O92" s="6">
        <f>YEAR(Email_Data[[#This Row],[Sent Date]])</f>
        <v>2018</v>
      </c>
      <c r="P92" s="6">
        <f t="shared" ref="P92:P97" si="2">WEEKDAY(A92)</f>
        <v>6</v>
      </c>
      <c r="Q92" s="60">
        <f>Email_Data[[#This Row],[Unique Opens]]/Email_Data[[#This Row],[Total Sent]]</f>
        <v>0.22627901735406805</v>
      </c>
      <c r="R92" s="60">
        <f>Email_Data[[#This Row],[Number of Clicks]]/Email_Data[[#This Row],[Unique Opens]]</f>
        <v>2.2908366533864542E-2</v>
      </c>
      <c r="S92" s="60">
        <f>Email_Data[[#This Row],[Desktop Opens]]/Email_Data[[#This Row],[Total Opens]]</f>
        <v>0.78287002253944404</v>
      </c>
      <c r="T92" s="61">
        <f>Email_Data[[#This Row],[Mobile Opens]]/Email_Data[[#This Row],[Total Opens]]</f>
        <v>0.21712997746055598</v>
      </c>
    </row>
    <row r="93" spans="1:20" ht="15" customHeight="1" x14ac:dyDescent="0.3">
      <c r="A93" s="4">
        <v>43336</v>
      </c>
      <c r="B93" s="5" t="s">
        <v>83</v>
      </c>
      <c r="C93" s="5" t="s">
        <v>21</v>
      </c>
      <c r="D93" s="5" t="s">
        <v>67</v>
      </c>
      <c r="E93" s="5" t="s">
        <v>23</v>
      </c>
      <c r="F93" s="5" t="s">
        <v>24</v>
      </c>
      <c r="G93" s="5">
        <v>1291</v>
      </c>
      <c r="H93" s="5">
        <v>664</v>
      </c>
      <c r="I93" s="5">
        <v>434</v>
      </c>
      <c r="J93" s="5">
        <f t="shared" si="1"/>
        <v>857</v>
      </c>
      <c r="K93" s="5"/>
      <c r="L93" s="5">
        <v>29</v>
      </c>
      <c r="M93" s="5">
        <v>424</v>
      </c>
      <c r="N93" s="5">
        <v>240</v>
      </c>
      <c r="O93" s="6">
        <f>YEAR(Email_Data[[#This Row],[Sent Date]])</f>
        <v>2018</v>
      </c>
      <c r="P93" s="6">
        <f t="shared" si="2"/>
        <v>6</v>
      </c>
      <c r="Q93" s="60">
        <f>Email_Data[[#This Row],[Unique Opens]]/Email_Data[[#This Row],[Total Sent]]</f>
        <v>0.33617350890782338</v>
      </c>
      <c r="R93" s="60">
        <f>Email_Data[[#This Row],[Number of Clicks]]/Email_Data[[#This Row],[Unique Opens]]</f>
        <v>6.6820276497695855E-2</v>
      </c>
      <c r="S93" s="60">
        <f>Email_Data[[#This Row],[Desktop Opens]]/Email_Data[[#This Row],[Total Opens]]</f>
        <v>0.63855421686746983</v>
      </c>
      <c r="T93" s="61">
        <f>Email_Data[[#This Row],[Mobile Opens]]/Email_Data[[#This Row],[Total Opens]]</f>
        <v>0.36144578313253012</v>
      </c>
    </row>
    <row r="94" spans="1:20" ht="15" customHeight="1" x14ac:dyDescent="0.3">
      <c r="A94" s="4">
        <v>43336</v>
      </c>
      <c r="B94" s="5" t="s">
        <v>82</v>
      </c>
      <c r="C94" s="5" t="s">
        <v>21</v>
      </c>
      <c r="D94" s="5" t="s">
        <v>67</v>
      </c>
      <c r="E94" s="5" t="s">
        <v>23</v>
      </c>
      <c r="F94" s="5" t="s">
        <v>25</v>
      </c>
      <c r="G94" s="5">
        <v>79</v>
      </c>
      <c r="H94" s="5">
        <v>29</v>
      </c>
      <c r="I94" s="5">
        <v>20</v>
      </c>
      <c r="J94" s="5">
        <f t="shared" si="1"/>
        <v>59</v>
      </c>
      <c r="K94" s="5"/>
      <c r="L94" s="5">
        <v>3</v>
      </c>
      <c r="M94" s="5">
        <v>28</v>
      </c>
      <c r="N94" s="5">
        <v>1</v>
      </c>
      <c r="O94" s="6">
        <f>YEAR(Email_Data[[#This Row],[Sent Date]])</f>
        <v>2018</v>
      </c>
      <c r="P94" s="6">
        <f t="shared" si="2"/>
        <v>6</v>
      </c>
      <c r="Q94" s="60">
        <f>Email_Data[[#This Row],[Unique Opens]]/Email_Data[[#This Row],[Total Sent]]</f>
        <v>0.25316455696202533</v>
      </c>
      <c r="R94" s="60">
        <f>Email_Data[[#This Row],[Number of Clicks]]/Email_Data[[#This Row],[Unique Opens]]</f>
        <v>0.15</v>
      </c>
      <c r="S94" s="60">
        <f>Email_Data[[#This Row],[Desktop Opens]]/Email_Data[[#This Row],[Total Opens]]</f>
        <v>0.96551724137931039</v>
      </c>
      <c r="T94" s="61">
        <f>Email_Data[[#This Row],[Mobile Opens]]/Email_Data[[#This Row],[Total Opens]]</f>
        <v>3.4482758620689655E-2</v>
      </c>
    </row>
    <row r="95" spans="1:20" ht="15" customHeight="1" x14ac:dyDescent="0.3">
      <c r="A95" s="4">
        <v>43350</v>
      </c>
      <c r="B95" s="5" t="s">
        <v>84</v>
      </c>
      <c r="C95" s="5" t="s">
        <v>21</v>
      </c>
      <c r="D95" s="5" t="s">
        <v>67</v>
      </c>
      <c r="E95" s="5" t="s">
        <v>23</v>
      </c>
      <c r="F95" s="5" t="s">
        <v>27</v>
      </c>
      <c r="G95" s="5">
        <v>13278</v>
      </c>
      <c r="H95" s="5">
        <v>3540</v>
      </c>
      <c r="I95" s="5">
        <v>2867</v>
      </c>
      <c r="J95" s="5">
        <f t="shared" si="1"/>
        <v>10411</v>
      </c>
      <c r="K95" s="5"/>
      <c r="L95" s="5">
        <v>137</v>
      </c>
      <c r="M95" s="5">
        <v>2769</v>
      </c>
      <c r="N95" s="5">
        <v>771</v>
      </c>
      <c r="O95" s="6">
        <f>YEAR(Email_Data[[#This Row],[Sent Date]])</f>
        <v>2018</v>
      </c>
      <c r="P95" s="6">
        <f t="shared" si="2"/>
        <v>6</v>
      </c>
      <c r="Q95" s="60">
        <f>Email_Data[[#This Row],[Unique Opens]]/Email_Data[[#This Row],[Total Sent]]</f>
        <v>0.21592107245067027</v>
      </c>
      <c r="R95" s="60">
        <f>Email_Data[[#This Row],[Number of Clicks]]/Email_Data[[#This Row],[Unique Opens]]</f>
        <v>4.7785141262643882E-2</v>
      </c>
      <c r="S95" s="60">
        <f>Email_Data[[#This Row],[Desktop Opens]]/Email_Data[[#This Row],[Total Opens]]</f>
        <v>0.78220338983050852</v>
      </c>
      <c r="T95" s="61">
        <f>Email_Data[[#This Row],[Mobile Opens]]/Email_Data[[#This Row],[Total Opens]]</f>
        <v>0.21779661016949153</v>
      </c>
    </row>
    <row r="96" spans="1:20" ht="15" customHeight="1" x14ac:dyDescent="0.3">
      <c r="A96" s="4">
        <v>43350</v>
      </c>
      <c r="B96" s="5" t="s">
        <v>85</v>
      </c>
      <c r="C96" s="5" t="s">
        <v>21</v>
      </c>
      <c r="D96" s="5" t="s">
        <v>67</v>
      </c>
      <c r="E96" s="5" t="s">
        <v>23</v>
      </c>
      <c r="F96" s="5" t="s">
        <v>24</v>
      </c>
      <c r="G96" s="5">
        <v>1286</v>
      </c>
      <c r="H96" s="5">
        <v>554</v>
      </c>
      <c r="I96" s="5">
        <v>375</v>
      </c>
      <c r="J96" s="5">
        <f t="shared" si="1"/>
        <v>911</v>
      </c>
      <c r="K96" s="5"/>
      <c r="L96" s="5">
        <v>27</v>
      </c>
      <c r="M96" s="5">
        <v>357</v>
      </c>
      <c r="N96" s="5">
        <v>197</v>
      </c>
      <c r="O96" s="6">
        <f>YEAR(Email_Data[[#This Row],[Sent Date]])</f>
        <v>2018</v>
      </c>
      <c r="P96" s="6">
        <f t="shared" si="2"/>
        <v>6</v>
      </c>
      <c r="Q96" s="60">
        <f>Email_Data[[#This Row],[Unique Opens]]/Email_Data[[#This Row],[Total Sent]]</f>
        <v>0.29160186625194401</v>
      </c>
      <c r="R96" s="60">
        <f>Email_Data[[#This Row],[Number of Clicks]]/Email_Data[[#This Row],[Unique Opens]]</f>
        <v>7.1999999999999995E-2</v>
      </c>
      <c r="S96" s="60">
        <f>Email_Data[[#This Row],[Desktop Opens]]/Email_Data[[#This Row],[Total Opens]]</f>
        <v>0.64440433212996395</v>
      </c>
      <c r="T96" s="61">
        <f>Email_Data[[#This Row],[Mobile Opens]]/Email_Data[[#This Row],[Total Opens]]</f>
        <v>0.3555956678700361</v>
      </c>
    </row>
    <row r="97" spans="1:20" ht="15" customHeight="1" x14ac:dyDescent="0.3">
      <c r="A97" s="4">
        <v>43350</v>
      </c>
      <c r="B97" s="5" t="s">
        <v>86</v>
      </c>
      <c r="C97" s="5" t="s">
        <v>21</v>
      </c>
      <c r="D97" s="5" t="s">
        <v>67</v>
      </c>
      <c r="E97" s="5" t="s">
        <v>23</v>
      </c>
      <c r="F97" s="5" t="s">
        <v>25</v>
      </c>
      <c r="G97" s="5">
        <v>79</v>
      </c>
      <c r="H97" s="5">
        <v>72</v>
      </c>
      <c r="I97" s="5">
        <v>18</v>
      </c>
      <c r="J97" s="5">
        <f t="shared" si="1"/>
        <v>61</v>
      </c>
      <c r="K97" s="5"/>
      <c r="L97" s="5">
        <v>2</v>
      </c>
      <c r="M97" s="5">
        <v>68</v>
      </c>
      <c r="N97" s="5">
        <v>4</v>
      </c>
      <c r="O97" s="6">
        <f>YEAR(Email_Data[[#This Row],[Sent Date]])</f>
        <v>2018</v>
      </c>
      <c r="P97" s="6">
        <f t="shared" si="2"/>
        <v>6</v>
      </c>
      <c r="Q97" s="60">
        <f>Email_Data[[#This Row],[Unique Opens]]/Email_Data[[#This Row],[Total Sent]]</f>
        <v>0.22784810126582278</v>
      </c>
      <c r="R97" s="60">
        <f>Email_Data[[#This Row],[Number of Clicks]]/Email_Data[[#This Row],[Unique Opens]]</f>
        <v>0.1111111111111111</v>
      </c>
      <c r="S97" s="60">
        <f>Email_Data[[#This Row],[Desktop Opens]]/Email_Data[[#This Row],[Total Opens]]</f>
        <v>0.94444444444444442</v>
      </c>
      <c r="T97" s="61">
        <f>Email_Data[[#This Row],[Mobile Opens]]/Email_Data[[#This Row],[Total Opens]]</f>
        <v>5.5555555555555552E-2</v>
      </c>
    </row>
    <row r="98" spans="1:20" ht="15" customHeight="1" x14ac:dyDescent="0.3">
      <c r="A98" s="4">
        <v>43354</v>
      </c>
      <c r="B98" s="5" t="s">
        <v>87</v>
      </c>
      <c r="C98" s="5" t="s">
        <v>53</v>
      </c>
      <c r="D98" s="5" t="s">
        <v>54</v>
      </c>
      <c r="E98" s="5" t="s">
        <v>57</v>
      </c>
      <c r="F98" s="5" t="s">
        <v>27</v>
      </c>
      <c r="G98" s="5">
        <v>2359</v>
      </c>
      <c r="H98" s="5">
        <v>1082</v>
      </c>
      <c r="I98" s="5">
        <v>824</v>
      </c>
      <c r="J98" s="5">
        <f t="shared" si="1"/>
        <v>1535</v>
      </c>
      <c r="K98" s="5"/>
      <c r="L98" s="5">
        <v>166</v>
      </c>
      <c r="M98" s="5">
        <v>482</v>
      </c>
      <c r="N98" s="5">
        <v>600</v>
      </c>
      <c r="O98" s="6">
        <f>YEAR(Email_Data[[#This Row],[Sent Date]])</f>
        <v>2018</v>
      </c>
      <c r="P98" s="6">
        <v>6</v>
      </c>
      <c r="Q98" s="60">
        <f>Email_Data[[#This Row],[Unique Opens]]/Email_Data[[#This Row],[Total Sent]]</f>
        <v>0.34930055108096653</v>
      </c>
      <c r="R98" s="60">
        <f>Email_Data[[#This Row],[Number of Clicks]]/Email_Data[[#This Row],[Unique Opens]]</f>
        <v>0.20145631067961164</v>
      </c>
      <c r="S98" s="60">
        <f>Email_Data[[#This Row],[Desktop Opens]]/Email_Data[[#This Row],[Total Opens]]</f>
        <v>0.44547134935304988</v>
      </c>
      <c r="T98" s="61">
        <f>Email_Data[[#This Row],[Mobile Opens]]/Email_Data[[#This Row],[Total Opens]]</f>
        <v>0.55452865064695012</v>
      </c>
    </row>
    <row r="99" spans="1:20" ht="15" customHeight="1" x14ac:dyDescent="0.3">
      <c r="A99" s="4">
        <v>43354</v>
      </c>
      <c r="B99" s="5" t="s">
        <v>87</v>
      </c>
      <c r="C99" s="5" t="s">
        <v>53</v>
      </c>
      <c r="D99" s="5" t="s">
        <v>54</v>
      </c>
      <c r="E99" s="5" t="s">
        <v>55</v>
      </c>
      <c r="F99" s="5" t="s">
        <v>27</v>
      </c>
      <c r="G99" s="5">
        <v>20028</v>
      </c>
      <c r="H99" s="5">
        <v>10323</v>
      </c>
      <c r="I99" s="5">
        <v>7815</v>
      </c>
      <c r="J99" s="5">
        <f t="shared" si="1"/>
        <v>12213</v>
      </c>
      <c r="K99" s="5"/>
      <c r="L99" s="5">
        <v>796</v>
      </c>
      <c r="M99" s="5">
        <v>6979</v>
      </c>
      <c r="N99" s="5">
        <v>3344</v>
      </c>
      <c r="O99" s="6">
        <v>2018</v>
      </c>
      <c r="P99" s="6">
        <v>6</v>
      </c>
      <c r="Q99" s="60">
        <f>Email_Data[[#This Row],[Unique Opens]]/Email_Data[[#This Row],[Total Sent]]</f>
        <v>0.39020371479928101</v>
      </c>
      <c r="R99" s="60">
        <f>Email_Data[[#This Row],[Number of Clicks]]/Email_Data[[#This Row],[Unique Opens]]</f>
        <v>0.10185540626999361</v>
      </c>
      <c r="S99" s="60">
        <f>Email_Data[[#This Row],[Desktop Opens]]/Email_Data[[#This Row],[Total Opens]]</f>
        <v>0.67606315993412769</v>
      </c>
      <c r="T99" s="61">
        <f>Email_Data[[#This Row],[Mobile Opens]]/Email_Data[[#This Row],[Total Opens]]</f>
        <v>0.32393684006587231</v>
      </c>
    </row>
    <row r="100" spans="1:20" ht="15" customHeight="1" x14ac:dyDescent="0.3">
      <c r="A100" s="4">
        <v>43354</v>
      </c>
      <c r="B100" s="5" t="s">
        <v>87</v>
      </c>
      <c r="C100" s="5" t="s">
        <v>53</v>
      </c>
      <c r="D100" s="5" t="s">
        <v>54</v>
      </c>
      <c r="E100" s="5" t="s">
        <v>56</v>
      </c>
      <c r="F100" s="5" t="s">
        <v>27</v>
      </c>
      <c r="G100" s="5">
        <v>25068</v>
      </c>
      <c r="H100" s="5">
        <v>14036</v>
      </c>
      <c r="I100" s="5">
        <v>10169</v>
      </c>
      <c r="J100" s="5">
        <f t="shared" si="1"/>
        <v>14899</v>
      </c>
      <c r="K100" s="5"/>
      <c r="L100" s="5">
        <v>1249</v>
      </c>
      <c r="M100" s="5">
        <v>9709</v>
      </c>
      <c r="N100" s="5">
        <v>4327</v>
      </c>
      <c r="O100" s="6">
        <f>YEAR(Email_Data[[#This Row],[Sent Date]])</f>
        <v>2018</v>
      </c>
      <c r="P100" s="6">
        <v>6</v>
      </c>
      <c r="Q100" s="60">
        <f>Email_Data[[#This Row],[Unique Opens]]/Email_Data[[#This Row],[Total Sent]]</f>
        <v>0.40565661400989311</v>
      </c>
      <c r="R100" s="60">
        <f>Email_Data[[#This Row],[Number of Clicks]]/Email_Data[[#This Row],[Unique Opens]]</f>
        <v>0.12282426983970891</v>
      </c>
      <c r="S100" s="60">
        <f>Email_Data[[#This Row],[Desktop Opens]]/Email_Data[[#This Row],[Total Opens]]</f>
        <v>0.69172128811627243</v>
      </c>
      <c r="T100" s="61">
        <f>Email_Data[[#This Row],[Mobile Opens]]/Email_Data[[#This Row],[Total Opens]]</f>
        <v>0.30827871188372757</v>
      </c>
    </row>
    <row r="101" spans="1:20" ht="15" customHeight="1" x14ac:dyDescent="0.3">
      <c r="A101" s="4">
        <v>43364</v>
      </c>
      <c r="B101" s="5" t="s">
        <v>88</v>
      </c>
      <c r="C101" s="5" t="s">
        <v>21</v>
      </c>
      <c r="D101" s="5" t="s">
        <v>67</v>
      </c>
      <c r="E101" s="5" t="s">
        <v>23</v>
      </c>
      <c r="F101" s="5" t="s">
        <v>27</v>
      </c>
      <c r="G101" s="5">
        <v>13246</v>
      </c>
      <c r="H101" s="5">
        <v>3473</v>
      </c>
      <c r="I101" s="5">
        <v>2791</v>
      </c>
      <c r="J101" s="5">
        <f t="shared" si="1"/>
        <v>10455</v>
      </c>
      <c r="K101" s="5"/>
      <c r="L101" s="5">
        <v>78</v>
      </c>
      <c r="M101" s="5">
        <v>2791</v>
      </c>
      <c r="N101" s="5">
        <v>682</v>
      </c>
      <c r="O101" s="6">
        <f>YEAR(Email_Data[[#This Row],[Sent Date]])</f>
        <v>2018</v>
      </c>
      <c r="P101" s="6">
        <f>WEEKDAY(A101)</f>
        <v>6</v>
      </c>
      <c r="Q101" s="60">
        <f>Email_Data[[#This Row],[Unique Opens]]/Email_Data[[#This Row],[Total Sent]]</f>
        <v>0.21070511852634757</v>
      </c>
      <c r="R101" s="60">
        <f>Email_Data[[#This Row],[Number of Clicks]]/Email_Data[[#This Row],[Unique Opens]]</f>
        <v>2.7946972411322105E-2</v>
      </c>
      <c r="S101" s="60">
        <f>Email_Data[[#This Row],[Desktop Opens]]/Email_Data[[#This Row],[Total Opens]]</f>
        <v>0.80362798733083785</v>
      </c>
      <c r="T101" s="61">
        <f>Email_Data[[#This Row],[Mobile Opens]]/Email_Data[[#This Row],[Total Opens]]</f>
        <v>0.1963720126691621</v>
      </c>
    </row>
    <row r="102" spans="1:20" ht="15" customHeight="1" x14ac:dyDescent="0.3">
      <c r="A102" s="4">
        <v>43364</v>
      </c>
      <c r="B102" s="5" t="s">
        <v>89</v>
      </c>
      <c r="C102" s="5" t="s">
        <v>21</v>
      </c>
      <c r="D102" s="5" t="s">
        <v>67</v>
      </c>
      <c r="E102" s="5" t="s">
        <v>23</v>
      </c>
      <c r="F102" s="5" t="s">
        <v>24</v>
      </c>
      <c r="G102" s="5">
        <v>1282</v>
      </c>
      <c r="H102" s="5">
        <v>486</v>
      </c>
      <c r="I102" s="5">
        <v>355</v>
      </c>
      <c r="J102" s="5">
        <f t="shared" si="1"/>
        <v>927</v>
      </c>
      <c r="K102" s="5"/>
      <c r="L102" s="5">
        <v>24</v>
      </c>
      <c r="M102" s="5">
        <v>286</v>
      </c>
      <c r="N102" s="5">
        <v>200</v>
      </c>
      <c r="O102" s="6">
        <f>YEAR(Email_Data[[#This Row],[Sent Date]])</f>
        <v>2018</v>
      </c>
      <c r="P102" s="6">
        <f>WEEKDAY(A102)</f>
        <v>6</v>
      </c>
      <c r="Q102" s="60">
        <f>Email_Data[[#This Row],[Unique Opens]]/Email_Data[[#This Row],[Total Sent]]</f>
        <v>0.27691107644305774</v>
      </c>
      <c r="R102" s="60">
        <f>Email_Data[[#This Row],[Number of Clicks]]/Email_Data[[#This Row],[Unique Opens]]</f>
        <v>6.7605633802816895E-2</v>
      </c>
      <c r="S102" s="60">
        <f>Email_Data[[#This Row],[Desktop Opens]]/Email_Data[[#This Row],[Total Opens]]</f>
        <v>0.58847736625514402</v>
      </c>
      <c r="T102" s="61">
        <f>Email_Data[[#This Row],[Mobile Opens]]/Email_Data[[#This Row],[Total Opens]]</f>
        <v>0.41152263374485598</v>
      </c>
    </row>
    <row r="103" spans="1:20" ht="15" customHeight="1" x14ac:dyDescent="0.3">
      <c r="A103" s="4">
        <v>43364</v>
      </c>
      <c r="B103" s="5" t="s">
        <v>90</v>
      </c>
      <c r="C103" s="5" t="s">
        <v>21</v>
      </c>
      <c r="D103" s="5" t="s">
        <v>67</v>
      </c>
      <c r="E103" s="5" t="s">
        <v>23</v>
      </c>
      <c r="F103" s="5" t="s">
        <v>25</v>
      </c>
      <c r="G103" s="5">
        <v>81</v>
      </c>
      <c r="H103" s="5">
        <v>54</v>
      </c>
      <c r="I103" s="5">
        <v>20</v>
      </c>
      <c r="J103" s="5">
        <f t="shared" si="1"/>
        <v>61</v>
      </c>
      <c r="K103" s="5"/>
      <c r="L103" s="5">
        <v>4</v>
      </c>
      <c r="M103" s="5">
        <v>53</v>
      </c>
      <c r="N103" s="5">
        <v>1</v>
      </c>
      <c r="O103" s="6">
        <f>YEAR(Email_Data[[#This Row],[Sent Date]])</f>
        <v>2018</v>
      </c>
      <c r="P103" s="6">
        <f>WEEKDAY(A103)</f>
        <v>6</v>
      </c>
      <c r="Q103" s="60">
        <f>Email_Data[[#This Row],[Unique Opens]]/Email_Data[[#This Row],[Total Sent]]</f>
        <v>0.24691358024691357</v>
      </c>
      <c r="R103" s="60">
        <f>Email_Data[[#This Row],[Number of Clicks]]/Email_Data[[#This Row],[Unique Opens]]</f>
        <v>0.2</v>
      </c>
      <c r="S103" s="60">
        <f>Email_Data[[#This Row],[Desktop Opens]]/Email_Data[[#This Row],[Total Opens]]</f>
        <v>0.98148148148148151</v>
      </c>
      <c r="T103" s="61">
        <f>Email_Data[[#This Row],[Mobile Opens]]/Email_Data[[#This Row],[Total Opens]]</f>
        <v>1.8518518518518517E-2</v>
      </c>
    </row>
    <row r="104" spans="1:20" ht="15" customHeight="1" x14ac:dyDescent="0.3">
      <c r="A104" s="4">
        <v>43371</v>
      </c>
      <c r="B104" s="5" t="s">
        <v>91</v>
      </c>
      <c r="C104" s="5" t="s">
        <v>53</v>
      </c>
      <c r="D104" s="5" t="s">
        <v>54</v>
      </c>
      <c r="E104" s="5" t="s">
        <v>56</v>
      </c>
      <c r="F104" s="5" t="s">
        <v>27</v>
      </c>
      <c r="G104" s="5">
        <v>25065</v>
      </c>
      <c r="H104" s="5">
        <v>20799</v>
      </c>
      <c r="I104" s="5">
        <v>11037</v>
      </c>
      <c r="J104" s="5">
        <f t="shared" si="1"/>
        <v>14028</v>
      </c>
      <c r="K104" s="5"/>
      <c r="L104" s="5">
        <v>771</v>
      </c>
      <c r="M104" s="5">
        <v>16409</v>
      </c>
      <c r="N104" s="5">
        <v>4390</v>
      </c>
      <c r="O104" s="6">
        <f>YEAR(Email_Data[[#This Row],[Sent Date]])</f>
        <v>2018</v>
      </c>
      <c r="P104" s="6">
        <v>6</v>
      </c>
      <c r="Q104" s="60">
        <f>Email_Data[[#This Row],[Unique Opens]]/Email_Data[[#This Row],[Total Sent]]</f>
        <v>0.44033512866546975</v>
      </c>
      <c r="R104" s="60">
        <f>Email_Data[[#This Row],[Number of Clicks]]/Email_Data[[#This Row],[Unique Opens]]</f>
        <v>6.985593911388964E-2</v>
      </c>
      <c r="S104" s="60">
        <f>Email_Data[[#This Row],[Desktop Opens]]/Email_Data[[#This Row],[Total Opens]]</f>
        <v>0.78893216020000967</v>
      </c>
      <c r="T104" s="61">
        <f>Email_Data[[#This Row],[Mobile Opens]]/Email_Data[[#This Row],[Total Opens]]</f>
        <v>0.21106783979999039</v>
      </c>
    </row>
    <row r="105" spans="1:20" ht="15" customHeight="1" x14ac:dyDescent="0.3">
      <c r="A105" s="4">
        <v>43371</v>
      </c>
      <c r="B105" s="5" t="s">
        <v>91</v>
      </c>
      <c r="C105" s="5" t="s">
        <v>53</v>
      </c>
      <c r="D105" s="5" t="s">
        <v>54</v>
      </c>
      <c r="E105" s="5" t="s">
        <v>57</v>
      </c>
      <c r="F105" s="5" t="s">
        <v>27</v>
      </c>
      <c r="G105" s="5">
        <v>2357</v>
      </c>
      <c r="H105" s="5">
        <v>1093</v>
      </c>
      <c r="I105" s="5">
        <v>675</v>
      </c>
      <c r="J105" s="5">
        <f t="shared" si="1"/>
        <v>1682</v>
      </c>
      <c r="K105" s="5"/>
      <c r="L105" s="5">
        <v>83</v>
      </c>
      <c r="M105" s="5">
        <v>649</v>
      </c>
      <c r="N105" s="5">
        <v>444</v>
      </c>
      <c r="O105" s="6">
        <f>YEAR(Email_Data[[#This Row],[Sent Date]])</f>
        <v>2018</v>
      </c>
      <c r="P105" s="6">
        <v>6</v>
      </c>
      <c r="Q105" s="60">
        <f>Email_Data[[#This Row],[Unique Opens]]/Email_Data[[#This Row],[Total Sent]]</f>
        <v>0.28638099278744167</v>
      </c>
      <c r="R105" s="60">
        <f>Email_Data[[#This Row],[Number of Clicks]]/Email_Data[[#This Row],[Unique Opens]]</f>
        <v>0.12296296296296297</v>
      </c>
      <c r="S105" s="60">
        <f>Email_Data[[#This Row],[Desktop Opens]]/Email_Data[[#This Row],[Total Opens]]</f>
        <v>0.59377859103385178</v>
      </c>
      <c r="T105" s="61">
        <f>Email_Data[[#This Row],[Mobile Opens]]/Email_Data[[#This Row],[Total Opens]]</f>
        <v>0.40622140896614822</v>
      </c>
    </row>
    <row r="106" spans="1:20" ht="15" customHeight="1" x14ac:dyDescent="0.3">
      <c r="A106" s="4">
        <v>43371</v>
      </c>
      <c r="B106" s="5" t="s">
        <v>91</v>
      </c>
      <c r="C106" s="5" t="s">
        <v>53</v>
      </c>
      <c r="D106" s="5" t="s">
        <v>54</v>
      </c>
      <c r="E106" s="5" t="s">
        <v>55</v>
      </c>
      <c r="F106" s="5" t="s">
        <v>27</v>
      </c>
      <c r="G106" s="5">
        <v>20022</v>
      </c>
      <c r="H106" s="5">
        <v>16473</v>
      </c>
      <c r="I106" s="5">
        <v>8768</v>
      </c>
      <c r="J106" s="5">
        <f t="shared" si="1"/>
        <v>11254</v>
      </c>
      <c r="K106" s="5"/>
      <c r="L106" s="5">
        <v>591</v>
      </c>
      <c r="M106" s="5">
        <v>13410</v>
      </c>
      <c r="N106" s="5">
        <v>3063</v>
      </c>
      <c r="O106" s="6">
        <f>YEAR(Email_Data[[#This Row],[Sent Date]])</f>
        <v>2018</v>
      </c>
      <c r="P106" s="6">
        <v>6</v>
      </c>
      <c r="Q106" s="60">
        <f>Email_Data[[#This Row],[Unique Opens]]/Email_Data[[#This Row],[Total Sent]]</f>
        <v>0.43791828988113074</v>
      </c>
      <c r="R106" s="60">
        <f>Email_Data[[#This Row],[Number of Clicks]]/Email_Data[[#This Row],[Unique Opens]]</f>
        <v>6.7404197080291967E-2</v>
      </c>
      <c r="S106" s="60">
        <f>Email_Data[[#This Row],[Desktop Opens]]/Email_Data[[#This Row],[Total Opens]]</f>
        <v>0.81405936987798211</v>
      </c>
      <c r="T106" s="61">
        <f>Email_Data[[#This Row],[Mobile Opens]]/Email_Data[[#This Row],[Total Opens]]</f>
        <v>0.18594063012201784</v>
      </c>
    </row>
    <row r="107" spans="1:20" ht="15" customHeight="1" x14ac:dyDescent="0.3">
      <c r="A107" s="4">
        <v>43378</v>
      </c>
      <c r="B107" s="5" t="s">
        <v>92</v>
      </c>
      <c r="C107" s="5" t="s">
        <v>21</v>
      </c>
      <c r="D107" s="5" t="s">
        <v>67</v>
      </c>
      <c r="E107" s="5" t="s">
        <v>23</v>
      </c>
      <c r="F107" s="5" t="s">
        <v>25</v>
      </c>
      <c r="G107" s="5">
        <v>81</v>
      </c>
      <c r="H107" s="5">
        <v>53</v>
      </c>
      <c r="I107" s="5">
        <v>26</v>
      </c>
      <c r="J107" s="5">
        <f t="shared" si="1"/>
        <v>55</v>
      </c>
      <c r="K107" s="5"/>
      <c r="L107" s="5">
        <v>4</v>
      </c>
      <c r="M107" s="5">
        <v>48</v>
      </c>
      <c r="N107" s="5">
        <v>5</v>
      </c>
      <c r="O107" s="6">
        <f>YEAR(Email_Data[[#This Row],[Sent Date]])</f>
        <v>2018</v>
      </c>
      <c r="P107" s="6">
        <v>6</v>
      </c>
      <c r="Q107" s="60">
        <f>Email_Data[[#This Row],[Unique Opens]]/Email_Data[[#This Row],[Total Sent]]</f>
        <v>0.32098765432098764</v>
      </c>
      <c r="R107" s="60">
        <f>Email_Data[[#This Row],[Number of Clicks]]/Email_Data[[#This Row],[Unique Opens]]</f>
        <v>0.15384615384615385</v>
      </c>
      <c r="S107" s="60">
        <f>Email_Data[[#This Row],[Desktop Opens]]/Email_Data[[#This Row],[Total Opens]]</f>
        <v>0.90566037735849059</v>
      </c>
      <c r="T107" s="61">
        <f>Email_Data[[#This Row],[Mobile Opens]]/Email_Data[[#This Row],[Total Opens]]</f>
        <v>9.4339622641509441E-2</v>
      </c>
    </row>
    <row r="108" spans="1:20" ht="15" customHeight="1" x14ac:dyDescent="0.3">
      <c r="A108" s="4">
        <v>43378</v>
      </c>
      <c r="B108" s="5" t="s">
        <v>93</v>
      </c>
      <c r="C108" s="5" t="s">
        <v>21</v>
      </c>
      <c r="D108" s="5" t="s">
        <v>67</v>
      </c>
      <c r="E108" s="5" t="s">
        <v>23</v>
      </c>
      <c r="F108" s="5" t="s">
        <v>24</v>
      </c>
      <c r="G108" s="5">
        <v>1271</v>
      </c>
      <c r="H108" s="5">
        <v>498</v>
      </c>
      <c r="I108" s="5">
        <v>291</v>
      </c>
      <c r="J108" s="5">
        <f t="shared" si="1"/>
        <v>980</v>
      </c>
      <c r="K108" s="5"/>
      <c r="L108" s="5">
        <v>15</v>
      </c>
      <c r="M108" s="5">
        <v>374</v>
      </c>
      <c r="N108" s="5">
        <v>124</v>
      </c>
      <c r="O108" s="3">
        <f>YEAR(Email_Data[[#This Row],[Sent Date]])</f>
        <v>2018</v>
      </c>
      <c r="P108" s="3">
        <v>6</v>
      </c>
      <c r="Q108" s="58">
        <f>Email_Data[[#This Row],[Unique Opens]]/Email_Data[[#This Row],[Total Sent]]</f>
        <v>0.22895357985837922</v>
      </c>
      <c r="R108" s="58">
        <f>Email_Data[[#This Row],[Number of Clicks]]/Email_Data[[#This Row],[Unique Opens]]</f>
        <v>5.1546391752577317E-2</v>
      </c>
      <c r="S108" s="58">
        <f>Email_Data[[#This Row],[Desktop Opens]]/Email_Data[[#This Row],[Total Opens]]</f>
        <v>0.75100401606425704</v>
      </c>
      <c r="T108" s="59">
        <f>Email_Data[[#This Row],[Mobile Opens]]/Email_Data[[#This Row],[Total Opens]]</f>
        <v>0.24899598393574296</v>
      </c>
    </row>
    <row r="109" spans="1:20" ht="15" customHeight="1" x14ac:dyDescent="0.3">
      <c r="A109" s="4">
        <v>43378</v>
      </c>
      <c r="B109" s="5" t="s">
        <v>94</v>
      </c>
      <c r="C109" s="5" t="s">
        <v>21</v>
      </c>
      <c r="D109" s="5" t="s">
        <v>67</v>
      </c>
      <c r="E109" s="5" t="s">
        <v>23</v>
      </c>
      <c r="F109" s="5" t="s">
        <v>27</v>
      </c>
      <c r="G109" s="5">
        <v>13220</v>
      </c>
      <c r="H109" s="5">
        <v>4481</v>
      </c>
      <c r="I109" s="5">
        <v>2726</v>
      </c>
      <c r="J109" s="5">
        <f t="shared" si="1"/>
        <v>10494</v>
      </c>
      <c r="K109" s="5"/>
      <c r="L109" s="5">
        <v>69</v>
      </c>
      <c r="M109" s="5">
        <v>3792</v>
      </c>
      <c r="N109" s="5">
        <v>689</v>
      </c>
      <c r="O109" s="3">
        <f>YEAR(Email_Data[[#This Row],[Sent Date]])</f>
        <v>2018</v>
      </c>
      <c r="P109" s="3">
        <v>6</v>
      </c>
      <c r="Q109" s="58">
        <f>Email_Data[[#This Row],[Unique Opens]]/Email_Data[[#This Row],[Total Sent]]</f>
        <v>0.20620272314674734</v>
      </c>
      <c r="R109" s="58">
        <f>Email_Data[[#This Row],[Number of Clicks]]/Email_Data[[#This Row],[Unique Opens]]</f>
        <v>2.5311812179016874E-2</v>
      </c>
      <c r="S109" s="58">
        <f>Email_Data[[#This Row],[Desktop Opens]]/Email_Data[[#This Row],[Total Opens]]</f>
        <v>0.84623967864315996</v>
      </c>
      <c r="T109" s="59">
        <f>Email_Data[[#This Row],[Mobile Opens]]/Email_Data[[#This Row],[Total Opens]]</f>
        <v>0.15376032135683998</v>
      </c>
    </row>
    <row r="110" spans="1:20" ht="15" customHeight="1" x14ac:dyDescent="0.3">
      <c r="A110" s="4">
        <v>43388</v>
      </c>
      <c r="B110" s="5" t="s">
        <v>95</v>
      </c>
      <c r="C110" s="5" t="s">
        <v>53</v>
      </c>
      <c r="D110" s="5" t="s">
        <v>54</v>
      </c>
      <c r="E110" s="5" t="s">
        <v>57</v>
      </c>
      <c r="F110" s="5" t="s">
        <v>27</v>
      </c>
      <c r="G110" s="5">
        <v>2354</v>
      </c>
      <c r="H110" s="5">
        <v>839</v>
      </c>
      <c r="I110" s="5">
        <v>500</v>
      </c>
      <c r="J110" s="5">
        <f t="shared" si="1"/>
        <v>1854</v>
      </c>
      <c r="K110" s="5"/>
      <c r="L110" s="5">
        <v>129</v>
      </c>
      <c r="M110" s="5">
        <v>553</v>
      </c>
      <c r="N110" s="5">
        <v>286</v>
      </c>
      <c r="O110" s="6">
        <f>YEAR(Email_Data[[#This Row],[Sent Date]])</f>
        <v>2018</v>
      </c>
      <c r="P110" s="6"/>
      <c r="Q110" s="60">
        <f>Email_Data[[#This Row],[Unique Opens]]/Email_Data[[#This Row],[Total Sent]]</f>
        <v>0.21240441801189464</v>
      </c>
      <c r="R110" s="60">
        <f>Email_Data[[#This Row],[Number of Clicks]]/Email_Data[[#This Row],[Unique Opens]]</f>
        <v>0.25800000000000001</v>
      </c>
      <c r="S110" s="60">
        <f>Email_Data[[#This Row],[Desktop Opens]]/Email_Data[[#This Row],[Total Opens]]</f>
        <v>0.65911799761620982</v>
      </c>
      <c r="T110" s="61">
        <f>Email_Data[[#This Row],[Mobile Opens]]/Email_Data[[#This Row],[Total Opens]]</f>
        <v>0.34088200238379024</v>
      </c>
    </row>
    <row r="111" spans="1:20" ht="15" customHeight="1" x14ac:dyDescent="0.3">
      <c r="A111" s="4">
        <v>43388</v>
      </c>
      <c r="B111" s="5" t="s">
        <v>95</v>
      </c>
      <c r="C111" s="5" t="s">
        <v>53</v>
      </c>
      <c r="D111" s="5" t="s">
        <v>54</v>
      </c>
      <c r="E111" s="5" t="s">
        <v>56</v>
      </c>
      <c r="F111" s="5" t="s">
        <v>27</v>
      </c>
      <c r="G111" s="5">
        <v>25050</v>
      </c>
      <c r="H111" s="5">
        <v>15999</v>
      </c>
      <c r="I111" s="5">
        <v>8863</v>
      </c>
      <c r="J111" s="5">
        <f t="shared" si="1"/>
        <v>16187</v>
      </c>
      <c r="K111" s="5"/>
      <c r="L111" s="5">
        <v>1002</v>
      </c>
      <c r="M111" s="5">
        <v>12926</v>
      </c>
      <c r="N111" s="5">
        <v>3073</v>
      </c>
      <c r="O111" s="6">
        <f>YEAR(Email_Data[[#This Row],[Sent Date]])</f>
        <v>2018</v>
      </c>
      <c r="P111" s="6"/>
      <c r="Q111" s="60">
        <f>Email_Data[[#This Row],[Unique Opens]]/Email_Data[[#This Row],[Total Sent]]</f>
        <v>0.35381237524950099</v>
      </c>
      <c r="R111" s="60">
        <f>Email_Data[[#This Row],[Number of Clicks]]/Email_Data[[#This Row],[Unique Opens]]</f>
        <v>0.11305427056301479</v>
      </c>
      <c r="S111" s="60">
        <f>Email_Data[[#This Row],[Desktop Opens]]/Email_Data[[#This Row],[Total Opens]]</f>
        <v>0.80792549534345892</v>
      </c>
      <c r="T111" s="61">
        <f>Email_Data[[#This Row],[Mobile Opens]]/Email_Data[[#This Row],[Total Opens]]</f>
        <v>0.19207450465654102</v>
      </c>
    </row>
    <row r="112" spans="1:20" ht="15" customHeight="1" x14ac:dyDescent="0.3">
      <c r="A112" s="4">
        <v>43388</v>
      </c>
      <c r="B112" s="5" t="s">
        <v>95</v>
      </c>
      <c r="C112" s="5" t="s">
        <v>53</v>
      </c>
      <c r="D112" s="5" t="s">
        <v>54</v>
      </c>
      <c r="E112" s="5" t="s">
        <v>55</v>
      </c>
      <c r="F112" s="5" t="s">
        <v>27</v>
      </c>
      <c r="G112" s="5">
        <v>20008</v>
      </c>
      <c r="H112" s="5">
        <v>12940</v>
      </c>
      <c r="I112" s="5">
        <v>6892</v>
      </c>
      <c r="J112" s="5">
        <f t="shared" si="1"/>
        <v>13116</v>
      </c>
      <c r="K112" s="5"/>
      <c r="L112" s="5">
        <v>933</v>
      </c>
      <c r="M112" s="5">
        <v>10610</v>
      </c>
      <c r="N112" s="5">
        <v>2330</v>
      </c>
      <c r="O112" s="6">
        <f>YEAR(Email_Data[[#This Row],[Sent Date]])</f>
        <v>2018</v>
      </c>
      <c r="P112" s="6"/>
      <c r="Q112" s="60">
        <f>Email_Data[[#This Row],[Unique Opens]]/Email_Data[[#This Row],[Total Sent]]</f>
        <v>0.34446221511395442</v>
      </c>
      <c r="R112" s="60">
        <f>Email_Data[[#This Row],[Number of Clicks]]/Email_Data[[#This Row],[Unique Opens]]</f>
        <v>0.13537434706906559</v>
      </c>
      <c r="S112" s="60">
        <f>Email_Data[[#This Row],[Desktop Opens]]/Email_Data[[#This Row],[Total Opens]]</f>
        <v>0.81993817619783615</v>
      </c>
      <c r="T112" s="61">
        <f>Email_Data[[#This Row],[Mobile Opens]]/Email_Data[[#This Row],[Total Opens]]</f>
        <v>0.18006182380216385</v>
      </c>
    </row>
    <row r="113" spans="1:20" ht="15" customHeight="1" x14ac:dyDescent="0.3">
      <c r="A113" s="4">
        <v>43392</v>
      </c>
      <c r="B113" s="5" t="s">
        <v>96</v>
      </c>
      <c r="C113" s="5" t="s">
        <v>21</v>
      </c>
      <c r="D113" s="5" t="s">
        <v>67</v>
      </c>
      <c r="E113" s="5" t="s">
        <v>23</v>
      </c>
      <c r="F113" s="5" t="s">
        <v>24</v>
      </c>
      <c r="G113" s="5">
        <v>1272</v>
      </c>
      <c r="H113" s="5">
        <v>478</v>
      </c>
      <c r="I113" s="5">
        <v>287</v>
      </c>
      <c r="J113" s="5">
        <f t="shared" si="1"/>
        <v>985</v>
      </c>
      <c r="K113" s="5"/>
      <c r="L113" s="5">
        <v>8</v>
      </c>
      <c r="M113" s="5">
        <v>323</v>
      </c>
      <c r="N113" s="5">
        <v>155</v>
      </c>
      <c r="O113" s="6">
        <f>YEAR(Email_Data[[#This Row],[Sent Date]])</f>
        <v>2018</v>
      </c>
      <c r="P113" s="6">
        <v>6</v>
      </c>
      <c r="Q113" s="60">
        <f>Email_Data[[#This Row],[Unique Opens]]/Email_Data[[#This Row],[Total Sent]]</f>
        <v>0.22562893081761007</v>
      </c>
      <c r="R113" s="60">
        <f>Email_Data[[#This Row],[Number of Clicks]]/Email_Data[[#This Row],[Unique Opens]]</f>
        <v>2.7874564459930314E-2</v>
      </c>
      <c r="S113" s="60">
        <f>Email_Data[[#This Row],[Desktop Opens]]/Email_Data[[#This Row],[Total Opens]]</f>
        <v>0.67573221757322177</v>
      </c>
      <c r="T113" s="61">
        <f>Email_Data[[#This Row],[Mobile Opens]]/Email_Data[[#This Row],[Total Opens]]</f>
        <v>0.32426778242677823</v>
      </c>
    </row>
    <row r="114" spans="1:20" ht="15" customHeight="1" x14ac:dyDescent="0.3">
      <c r="A114" s="4">
        <v>43392</v>
      </c>
      <c r="B114" s="5" t="s">
        <v>97</v>
      </c>
      <c r="C114" s="5" t="s">
        <v>21</v>
      </c>
      <c r="D114" s="5" t="s">
        <v>67</v>
      </c>
      <c r="E114" s="5" t="s">
        <v>23</v>
      </c>
      <c r="F114" s="5" t="s">
        <v>25</v>
      </c>
      <c r="G114" s="5">
        <v>90</v>
      </c>
      <c r="H114" s="5">
        <v>43</v>
      </c>
      <c r="I114" s="5">
        <v>25</v>
      </c>
      <c r="J114" s="5">
        <f t="shared" si="1"/>
        <v>65</v>
      </c>
      <c r="K114" s="5"/>
      <c r="L114" s="5">
        <v>1</v>
      </c>
      <c r="M114" s="5">
        <v>40</v>
      </c>
      <c r="N114" s="5">
        <v>3</v>
      </c>
      <c r="O114" s="6">
        <f>YEAR(Email_Data[[#This Row],[Sent Date]])</f>
        <v>2018</v>
      </c>
      <c r="P114" s="6">
        <v>6</v>
      </c>
      <c r="Q114" s="60">
        <f>Email_Data[[#This Row],[Unique Opens]]/Email_Data[[#This Row],[Total Sent]]</f>
        <v>0.27777777777777779</v>
      </c>
      <c r="R114" s="60">
        <f>Email_Data[[#This Row],[Number of Clicks]]/Email_Data[[#This Row],[Unique Opens]]</f>
        <v>0.04</v>
      </c>
      <c r="S114" s="60">
        <f>Email_Data[[#This Row],[Desktop Opens]]/Email_Data[[#This Row],[Total Opens]]</f>
        <v>0.93023255813953487</v>
      </c>
      <c r="T114" s="61">
        <f>Email_Data[[#This Row],[Mobile Opens]]/Email_Data[[#This Row],[Total Opens]]</f>
        <v>6.9767441860465115E-2</v>
      </c>
    </row>
    <row r="115" spans="1:20" ht="15" customHeight="1" x14ac:dyDescent="0.3">
      <c r="A115" s="4">
        <v>43392</v>
      </c>
      <c r="B115" s="5" t="s">
        <v>98</v>
      </c>
      <c r="C115" s="5" t="s">
        <v>21</v>
      </c>
      <c r="D115" s="5" t="s">
        <v>67</v>
      </c>
      <c r="E115" s="5" t="s">
        <v>23</v>
      </c>
      <c r="F115" s="5" t="s">
        <v>27</v>
      </c>
      <c r="G115" s="5">
        <v>13197</v>
      </c>
      <c r="H115" s="5">
        <v>3854</v>
      </c>
      <c r="I115" s="5">
        <v>2460</v>
      </c>
      <c r="J115" s="5">
        <f t="shared" si="1"/>
        <v>10737</v>
      </c>
      <c r="K115" s="5"/>
      <c r="L115" s="5">
        <v>49</v>
      </c>
      <c r="M115" s="5">
        <v>3192</v>
      </c>
      <c r="N115" s="5">
        <v>662</v>
      </c>
      <c r="O115" s="6">
        <f>YEAR(Email_Data[[#This Row],[Sent Date]])</f>
        <v>2018</v>
      </c>
      <c r="P115" s="6">
        <v>6</v>
      </c>
      <c r="Q115" s="60">
        <f>Email_Data[[#This Row],[Unique Opens]]/Email_Data[[#This Row],[Total Sent]]</f>
        <v>0.18640600136394636</v>
      </c>
      <c r="R115" s="60">
        <f>Email_Data[[#This Row],[Number of Clicks]]/Email_Data[[#This Row],[Unique Opens]]</f>
        <v>1.9918699186991871E-2</v>
      </c>
      <c r="S115" s="60">
        <f>Email_Data[[#This Row],[Desktop Opens]]/Email_Data[[#This Row],[Total Opens]]</f>
        <v>0.82823040996367414</v>
      </c>
      <c r="T115" s="61">
        <f>Email_Data[[#This Row],[Mobile Opens]]/Email_Data[[#This Row],[Total Opens]]</f>
        <v>0.17176959003632589</v>
      </c>
    </row>
    <row r="116" spans="1:20" ht="15" customHeight="1" x14ac:dyDescent="0.3">
      <c r="A116" s="4">
        <v>43406</v>
      </c>
      <c r="B116" s="5" t="s">
        <v>99</v>
      </c>
      <c r="C116" s="5" t="s">
        <v>21</v>
      </c>
      <c r="D116" s="5" t="s">
        <v>67</v>
      </c>
      <c r="E116" s="5" t="s">
        <v>23</v>
      </c>
      <c r="F116" s="5" t="s">
        <v>27</v>
      </c>
      <c r="G116" s="5">
        <v>13181</v>
      </c>
      <c r="H116" s="5">
        <v>3333</v>
      </c>
      <c r="I116" s="5">
        <v>2218</v>
      </c>
      <c r="J116" s="5">
        <f t="shared" si="1"/>
        <v>10963</v>
      </c>
      <c r="K116" s="5"/>
      <c r="L116" s="5">
        <v>46</v>
      </c>
      <c r="M116" s="5">
        <v>2682</v>
      </c>
      <c r="N116" s="5">
        <v>651</v>
      </c>
      <c r="O116" s="6">
        <f>YEAR(Email_Data[[#This Row],[Sent Date]])</f>
        <v>2018</v>
      </c>
      <c r="P116" s="6">
        <v>6</v>
      </c>
      <c r="Q116" s="60">
        <f>Email_Data[[#This Row],[Unique Opens]]/Email_Data[[#This Row],[Total Sent]]</f>
        <v>0.16827251346635308</v>
      </c>
      <c r="R116" s="60">
        <f>Email_Data[[#This Row],[Number of Clicks]]/Email_Data[[#This Row],[Unique Opens]]</f>
        <v>2.0739404869251576E-2</v>
      </c>
      <c r="S116" s="60">
        <f>Email_Data[[#This Row],[Desktop Opens]]/Email_Data[[#This Row],[Total Opens]]</f>
        <v>0.80468046804680471</v>
      </c>
      <c r="T116" s="61">
        <f>Email_Data[[#This Row],[Mobile Opens]]/Email_Data[[#This Row],[Total Opens]]</f>
        <v>0.19531953195319532</v>
      </c>
    </row>
    <row r="117" spans="1:20" ht="15" customHeight="1" x14ac:dyDescent="0.3">
      <c r="A117" s="4">
        <v>43406</v>
      </c>
      <c r="B117" s="5" t="s">
        <v>100</v>
      </c>
      <c r="C117" s="5" t="s">
        <v>21</v>
      </c>
      <c r="D117" s="5" t="s">
        <v>67</v>
      </c>
      <c r="E117" s="5" t="s">
        <v>23</v>
      </c>
      <c r="F117" s="5" t="s">
        <v>25</v>
      </c>
      <c r="G117" s="5">
        <v>91</v>
      </c>
      <c r="H117" s="5">
        <v>65</v>
      </c>
      <c r="I117" s="5">
        <v>27</v>
      </c>
      <c r="J117" s="5">
        <f t="shared" si="1"/>
        <v>64</v>
      </c>
      <c r="K117" s="5"/>
      <c r="L117" s="5">
        <v>4</v>
      </c>
      <c r="M117" s="5">
        <v>62</v>
      </c>
      <c r="N117" s="5">
        <v>3</v>
      </c>
      <c r="O117" s="6">
        <f>YEAR(Email_Data[[#This Row],[Sent Date]])</f>
        <v>2018</v>
      </c>
      <c r="P117" s="6">
        <v>6</v>
      </c>
      <c r="Q117" s="60">
        <f>Email_Data[[#This Row],[Unique Opens]]/Email_Data[[#This Row],[Total Sent]]</f>
        <v>0.2967032967032967</v>
      </c>
      <c r="R117" s="60">
        <f>Email_Data[[#This Row],[Number of Clicks]]/Email_Data[[#This Row],[Unique Opens]]</f>
        <v>0.14814814814814814</v>
      </c>
      <c r="S117" s="60">
        <f>Email_Data[[#This Row],[Desktop Opens]]/Email_Data[[#This Row],[Total Opens]]</f>
        <v>0.9538461538461539</v>
      </c>
      <c r="T117" s="61">
        <f>Email_Data[[#This Row],[Mobile Opens]]/Email_Data[[#This Row],[Total Opens]]</f>
        <v>4.6153846153846156E-2</v>
      </c>
    </row>
    <row r="118" spans="1:20" ht="15" customHeight="1" x14ac:dyDescent="0.3">
      <c r="A118" s="4">
        <v>43406</v>
      </c>
      <c r="B118" s="5" t="s">
        <v>101</v>
      </c>
      <c r="C118" s="5" t="s">
        <v>21</v>
      </c>
      <c r="D118" s="5" t="s">
        <v>67</v>
      </c>
      <c r="E118" s="5" t="s">
        <v>23</v>
      </c>
      <c r="F118" s="5" t="s">
        <v>24</v>
      </c>
      <c r="G118" s="5">
        <v>1272</v>
      </c>
      <c r="H118" s="5">
        <v>560</v>
      </c>
      <c r="I118" s="5">
        <v>325</v>
      </c>
      <c r="J118" s="5">
        <f t="shared" si="1"/>
        <v>947</v>
      </c>
      <c r="K118" s="5"/>
      <c r="L118" s="5">
        <v>12</v>
      </c>
      <c r="M118" s="5">
        <v>387</v>
      </c>
      <c r="N118" s="5">
        <v>173</v>
      </c>
      <c r="O118" s="6">
        <f>YEAR(Email_Data[[#This Row],[Sent Date]])</f>
        <v>2018</v>
      </c>
      <c r="P118" s="6">
        <v>6</v>
      </c>
      <c r="Q118" s="60">
        <f>Email_Data[[#This Row],[Unique Opens]]/Email_Data[[#This Row],[Total Sent]]</f>
        <v>0.25550314465408808</v>
      </c>
      <c r="R118" s="60">
        <f>Email_Data[[#This Row],[Number of Clicks]]/Email_Data[[#This Row],[Unique Opens]]</f>
        <v>3.6923076923076927E-2</v>
      </c>
      <c r="S118" s="60">
        <f>Email_Data[[#This Row],[Desktop Opens]]/Email_Data[[#This Row],[Total Opens]]</f>
        <v>0.69107142857142856</v>
      </c>
      <c r="T118" s="61">
        <f>Email_Data[[#This Row],[Mobile Opens]]/Email_Data[[#This Row],[Total Opens]]</f>
        <v>0.30892857142857144</v>
      </c>
    </row>
    <row r="119" spans="1:20" ht="15" customHeight="1" x14ac:dyDescent="0.3">
      <c r="A119" s="4">
        <v>43420</v>
      </c>
      <c r="B119" s="5" t="s">
        <v>102</v>
      </c>
      <c r="C119" s="5" t="s">
        <v>21</v>
      </c>
      <c r="D119" s="5" t="s">
        <v>67</v>
      </c>
      <c r="E119" s="5" t="s">
        <v>23</v>
      </c>
      <c r="F119" s="5" t="s">
        <v>25</v>
      </c>
      <c r="G119" s="5">
        <v>91</v>
      </c>
      <c r="H119" s="5">
        <v>50</v>
      </c>
      <c r="I119" s="5">
        <v>36</v>
      </c>
      <c r="J119" s="5">
        <f t="shared" si="1"/>
        <v>55</v>
      </c>
      <c r="K119" s="5"/>
      <c r="L119" s="5">
        <v>8</v>
      </c>
      <c r="M119" s="5">
        <v>45</v>
      </c>
      <c r="N119" s="5">
        <v>5</v>
      </c>
      <c r="O119" s="6">
        <f>YEAR(Email_Data[[#This Row],[Sent Date]])</f>
        <v>2018</v>
      </c>
      <c r="P119" s="6">
        <v>6</v>
      </c>
      <c r="Q119" s="60">
        <f>Email_Data[[#This Row],[Unique Opens]]/Email_Data[[#This Row],[Total Sent]]</f>
        <v>0.39560439560439559</v>
      </c>
      <c r="R119" s="60">
        <f>Email_Data[[#This Row],[Number of Clicks]]/Email_Data[[#This Row],[Unique Opens]]</f>
        <v>0.22222222222222221</v>
      </c>
      <c r="S119" s="60">
        <f>Email_Data[[#This Row],[Desktop Opens]]/Email_Data[[#This Row],[Total Opens]]</f>
        <v>0.9</v>
      </c>
      <c r="T119" s="61">
        <f>Email_Data[[#This Row],[Mobile Opens]]/Email_Data[[#This Row],[Total Opens]]</f>
        <v>0.1</v>
      </c>
    </row>
    <row r="120" spans="1:20" ht="15" customHeight="1" x14ac:dyDescent="0.3">
      <c r="A120" s="4">
        <v>43420</v>
      </c>
      <c r="B120" s="5" t="s">
        <v>102</v>
      </c>
      <c r="C120" s="5" t="s">
        <v>21</v>
      </c>
      <c r="D120" s="5" t="s">
        <v>67</v>
      </c>
      <c r="E120" s="5" t="s">
        <v>23</v>
      </c>
      <c r="F120" s="5" t="s">
        <v>24</v>
      </c>
      <c r="G120" s="5">
        <v>1270</v>
      </c>
      <c r="H120" s="5">
        <v>429</v>
      </c>
      <c r="I120" s="5">
        <v>334</v>
      </c>
      <c r="J120" s="5">
        <f t="shared" si="1"/>
        <v>936</v>
      </c>
      <c r="K120" s="5"/>
      <c r="L120" s="5">
        <v>6</v>
      </c>
      <c r="M120" s="5">
        <v>287</v>
      </c>
      <c r="N120" s="5">
        <v>142</v>
      </c>
      <c r="O120" s="6">
        <f>YEAR(Email_Data[[#This Row],[Sent Date]])</f>
        <v>2018</v>
      </c>
      <c r="P120" s="6">
        <v>6</v>
      </c>
      <c r="Q120" s="60">
        <f>Email_Data[[#This Row],[Unique Opens]]/Email_Data[[#This Row],[Total Sent]]</f>
        <v>0.26299212598425198</v>
      </c>
      <c r="R120" s="60">
        <f>Email_Data[[#This Row],[Number of Clicks]]/Email_Data[[#This Row],[Unique Opens]]</f>
        <v>1.7964071856287425E-2</v>
      </c>
      <c r="S120" s="60">
        <f>Email_Data[[#This Row],[Desktop Opens]]/Email_Data[[#This Row],[Total Opens]]</f>
        <v>0.66899766899766899</v>
      </c>
      <c r="T120" s="61">
        <f>Email_Data[[#This Row],[Mobile Opens]]/Email_Data[[#This Row],[Total Opens]]</f>
        <v>0.33100233100233101</v>
      </c>
    </row>
    <row r="121" spans="1:20" ht="15" customHeight="1" x14ac:dyDescent="0.3">
      <c r="A121" s="4">
        <v>43420</v>
      </c>
      <c r="B121" s="5" t="s">
        <v>102</v>
      </c>
      <c r="C121" s="5" t="s">
        <v>21</v>
      </c>
      <c r="D121" s="5" t="s">
        <v>67</v>
      </c>
      <c r="E121" s="5" t="s">
        <v>23</v>
      </c>
      <c r="F121" s="5" t="s">
        <v>27</v>
      </c>
      <c r="G121" s="5">
        <v>13160</v>
      </c>
      <c r="H121" s="5">
        <v>3271</v>
      </c>
      <c r="I121" s="5">
        <v>2492</v>
      </c>
      <c r="J121" s="5">
        <f t="shared" si="1"/>
        <v>10668</v>
      </c>
      <c r="K121" s="5"/>
      <c r="L121" s="5">
        <v>24</v>
      </c>
      <c r="M121" s="5">
        <v>2630</v>
      </c>
      <c r="N121" s="5">
        <v>641</v>
      </c>
      <c r="O121" s="6">
        <f>YEAR(Email_Data[[#This Row],[Sent Date]])</f>
        <v>2018</v>
      </c>
      <c r="P121" s="6">
        <v>6</v>
      </c>
      <c r="Q121" s="60">
        <f>Email_Data[[#This Row],[Unique Opens]]/Email_Data[[#This Row],[Total Sent]]</f>
        <v>0.18936170212765957</v>
      </c>
      <c r="R121" s="60">
        <f>Email_Data[[#This Row],[Number of Clicks]]/Email_Data[[#This Row],[Unique Opens]]</f>
        <v>9.630818619582664E-3</v>
      </c>
      <c r="S121" s="60">
        <f>Email_Data[[#This Row],[Desktop Opens]]/Email_Data[[#This Row],[Total Opens]]</f>
        <v>0.80403546316111285</v>
      </c>
      <c r="T121" s="61">
        <f>Email_Data[[#This Row],[Mobile Opens]]/Email_Data[[#This Row],[Total Opens]]</f>
        <v>0.19596453683888718</v>
      </c>
    </row>
    <row r="122" spans="1:20" ht="15" customHeight="1" x14ac:dyDescent="0.3">
      <c r="A122" s="4">
        <v>43446</v>
      </c>
      <c r="B122" s="5" t="s">
        <v>60</v>
      </c>
      <c r="C122" s="5" t="s">
        <v>53</v>
      </c>
      <c r="D122" s="5" t="s">
        <v>54</v>
      </c>
      <c r="E122" s="5" t="s">
        <v>55</v>
      </c>
      <c r="F122" s="5" t="s">
        <v>27</v>
      </c>
      <c r="G122" s="5">
        <v>12011</v>
      </c>
      <c r="H122" s="5">
        <v>7925</v>
      </c>
      <c r="I122" s="5">
        <v>5542</v>
      </c>
      <c r="J122" s="5">
        <f t="shared" si="1"/>
        <v>6469</v>
      </c>
      <c r="K122" s="5"/>
      <c r="L122" s="5">
        <v>268</v>
      </c>
      <c r="M122" s="5">
        <v>6578</v>
      </c>
      <c r="N122" s="5">
        <v>1347</v>
      </c>
      <c r="O122" s="6">
        <f>YEAR(Email_Data[[#This Row],[Sent Date]])</f>
        <v>2018</v>
      </c>
      <c r="P122" s="6"/>
      <c r="Q122" s="60">
        <f>Email_Data[[#This Row],[Unique Opens]]/Email_Data[[#This Row],[Total Sent]]</f>
        <v>0.46141037382399469</v>
      </c>
      <c r="R122" s="60">
        <f>Email_Data[[#This Row],[Number of Clicks]]/Email_Data[[#This Row],[Unique Opens]]</f>
        <v>4.8357993504150126E-2</v>
      </c>
      <c r="S122" s="60">
        <f>Email_Data[[#This Row],[Desktop Opens]]/Email_Data[[#This Row],[Total Opens]]</f>
        <v>0.83003154574132487</v>
      </c>
      <c r="T122" s="61">
        <f>Email_Data[[#This Row],[Mobile Opens]]/Email_Data[[#This Row],[Total Opens]]</f>
        <v>0.16996845425867507</v>
      </c>
    </row>
    <row r="123" spans="1:20" ht="15" customHeight="1" x14ac:dyDescent="0.3">
      <c r="A123" s="4">
        <v>43446</v>
      </c>
      <c r="B123" s="5" t="s">
        <v>60</v>
      </c>
      <c r="C123" s="5" t="s">
        <v>53</v>
      </c>
      <c r="D123" s="5" t="s">
        <v>54</v>
      </c>
      <c r="E123" s="5" t="s">
        <v>57</v>
      </c>
      <c r="F123" s="5" t="s">
        <v>27</v>
      </c>
      <c r="G123" s="5">
        <v>1643</v>
      </c>
      <c r="H123" s="5">
        <v>413</v>
      </c>
      <c r="I123" s="5">
        <v>311</v>
      </c>
      <c r="J123" s="5">
        <f t="shared" si="1"/>
        <v>1332</v>
      </c>
      <c r="K123" s="5"/>
      <c r="L123" s="5">
        <v>57</v>
      </c>
      <c r="M123" s="5">
        <v>105</v>
      </c>
      <c r="N123" s="5">
        <v>308</v>
      </c>
      <c r="O123" s="6">
        <f>YEAR(Email_Data[[#This Row],[Sent Date]])</f>
        <v>2018</v>
      </c>
      <c r="P123" s="6"/>
      <c r="Q123" s="60">
        <f>Email_Data[[#This Row],[Unique Opens]]/Email_Data[[#This Row],[Total Sent]]</f>
        <v>0.18928788800973828</v>
      </c>
      <c r="R123" s="60">
        <f>Email_Data[[#This Row],[Number of Clicks]]/Email_Data[[#This Row],[Unique Opens]]</f>
        <v>0.18327974276527331</v>
      </c>
      <c r="S123" s="60">
        <f>Email_Data[[#This Row],[Desktop Opens]]/Email_Data[[#This Row],[Total Opens]]</f>
        <v>0.25423728813559321</v>
      </c>
      <c r="T123" s="61">
        <f>Email_Data[[#This Row],[Mobile Opens]]/Email_Data[[#This Row],[Total Opens]]</f>
        <v>0.74576271186440679</v>
      </c>
    </row>
    <row r="124" spans="1:20" ht="15" customHeight="1" x14ac:dyDescent="0.3">
      <c r="A124" s="4">
        <v>43446</v>
      </c>
      <c r="B124" s="5" t="s">
        <v>60</v>
      </c>
      <c r="C124" s="5" t="s">
        <v>53</v>
      </c>
      <c r="D124" s="5" t="s">
        <v>54</v>
      </c>
      <c r="E124" s="5" t="s">
        <v>56</v>
      </c>
      <c r="F124" s="5" t="s">
        <v>27</v>
      </c>
      <c r="G124" s="5">
        <v>14574</v>
      </c>
      <c r="H124" s="5">
        <v>9297</v>
      </c>
      <c r="I124" s="5">
        <v>6750</v>
      </c>
      <c r="J124" s="5">
        <f t="shared" si="1"/>
        <v>7824</v>
      </c>
      <c r="K124" s="5"/>
      <c r="L124" s="5">
        <v>346</v>
      </c>
      <c r="M124" s="5">
        <v>7563</v>
      </c>
      <c r="N124" s="5">
        <v>1734</v>
      </c>
      <c r="O124" s="6">
        <f>YEAR(Email_Data[[#This Row],[Sent Date]])</f>
        <v>2018</v>
      </c>
      <c r="P124" s="6"/>
      <c r="Q124" s="60">
        <f>Email_Data[[#This Row],[Unique Opens]]/Email_Data[[#This Row],[Total Sent]]</f>
        <v>0.4631535611362701</v>
      </c>
      <c r="R124" s="60">
        <f>Email_Data[[#This Row],[Number of Clicks]]/Email_Data[[#This Row],[Unique Opens]]</f>
        <v>5.1259259259259261E-2</v>
      </c>
      <c r="S124" s="60">
        <f>Email_Data[[#This Row],[Desktop Opens]]/Email_Data[[#This Row],[Total Opens]]</f>
        <v>0.81348822200709903</v>
      </c>
      <c r="T124" s="61">
        <f>Email_Data[[#This Row],[Mobile Opens]]/Email_Data[[#This Row],[Total Opens]]</f>
        <v>0.18651177799290095</v>
      </c>
    </row>
    <row r="125" spans="1:20" ht="15" customHeight="1" x14ac:dyDescent="0.3">
      <c r="A125" s="4">
        <v>43448</v>
      </c>
      <c r="B125" s="5" t="s">
        <v>103</v>
      </c>
      <c r="C125" s="5" t="s">
        <v>21</v>
      </c>
      <c r="D125" s="5" t="s">
        <v>67</v>
      </c>
      <c r="E125" s="5" t="s">
        <v>23</v>
      </c>
      <c r="F125" s="5" t="s">
        <v>27</v>
      </c>
      <c r="G125" s="5">
        <v>13129</v>
      </c>
      <c r="H125" s="5">
        <v>2729</v>
      </c>
      <c r="I125" s="5">
        <v>2029</v>
      </c>
      <c r="J125" s="5">
        <f t="shared" si="1"/>
        <v>11100</v>
      </c>
      <c r="K125" s="5"/>
      <c r="L125" s="5">
        <v>37</v>
      </c>
      <c r="M125" s="5">
        <v>2173</v>
      </c>
      <c r="N125" s="5">
        <v>556</v>
      </c>
      <c r="O125" s="6">
        <v>2018</v>
      </c>
      <c r="P125" s="6">
        <v>6</v>
      </c>
      <c r="Q125" s="60">
        <f>Email_Data[[#This Row],[Unique Opens]]/Email_Data[[#This Row],[Total Sent]]</f>
        <v>0.15454337725645517</v>
      </c>
      <c r="R125" s="60">
        <f>Email_Data[[#This Row],[Number of Clicks]]/Email_Data[[#This Row],[Unique Opens]]</f>
        <v>1.8235584031542632E-2</v>
      </c>
      <c r="S125" s="60">
        <f>Email_Data[[#This Row],[Desktop Opens]]/Email_Data[[#This Row],[Total Opens]]</f>
        <v>0.79626236716746057</v>
      </c>
      <c r="T125" s="61">
        <f>Email_Data[[#This Row],[Mobile Opens]]/Email_Data[[#This Row],[Total Opens]]</f>
        <v>0.2037376328325394</v>
      </c>
    </row>
    <row r="126" spans="1:20" ht="15" customHeight="1" x14ac:dyDescent="0.3">
      <c r="A126" s="4">
        <v>43448</v>
      </c>
      <c r="B126" s="7" t="s">
        <v>104</v>
      </c>
      <c r="C126" s="5" t="s">
        <v>21</v>
      </c>
      <c r="D126" s="5" t="s">
        <v>67</v>
      </c>
      <c r="E126" s="5" t="s">
        <v>23</v>
      </c>
      <c r="F126" s="5" t="s">
        <v>24</v>
      </c>
      <c r="G126" s="5">
        <v>1265</v>
      </c>
      <c r="H126" s="5">
        <v>459</v>
      </c>
      <c r="I126" s="5">
        <v>326</v>
      </c>
      <c r="J126" s="5">
        <f t="shared" si="1"/>
        <v>939</v>
      </c>
      <c r="K126" s="5"/>
      <c r="L126" s="5">
        <v>20</v>
      </c>
      <c r="M126" s="5">
        <v>318</v>
      </c>
      <c r="N126" s="5">
        <v>141</v>
      </c>
      <c r="O126" s="3">
        <f>YEAR(Email_Data[[#This Row],[Sent Date]])</f>
        <v>2018</v>
      </c>
      <c r="P126" s="3">
        <v>6</v>
      </c>
      <c r="Q126" s="58">
        <f>Email_Data[[#This Row],[Unique Opens]]/Email_Data[[#This Row],[Total Sent]]</f>
        <v>0.25770750988142294</v>
      </c>
      <c r="R126" s="58">
        <f>Email_Data[[#This Row],[Number of Clicks]]/Email_Data[[#This Row],[Unique Opens]]</f>
        <v>6.1349693251533742E-2</v>
      </c>
      <c r="S126" s="58">
        <f>Email_Data[[#This Row],[Desktop Opens]]/Email_Data[[#This Row],[Total Opens]]</f>
        <v>0.69281045751633985</v>
      </c>
      <c r="T126" s="59">
        <f>Email_Data[[#This Row],[Mobile Opens]]/Email_Data[[#This Row],[Total Opens]]</f>
        <v>0.30718954248366015</v>
      </c>
    </row>
    <row r="127" spans="1:20" ht="15" customHeight="1" x14ac:dyDescent="0.3">
      <c r="A127" s="4">
        <v>43448</v>
      </c>
      <c r="B127" s="5" t="s">
        <v>105</v>
      </c>
      <c r="C127" s="5" t="s">
        <v>21</v>
      </c>
      <c r="D127" s="5" t="s">
        <v>67</v>
      </c>
      <c r="E127" s="5" t="s">
        <v>23</v>
      </c>
      <c r="F127" s="5" t="s">
        <v>25</v>
      </c>
      <c r="G127" s="5">
        <v>90</v>
      </c>
      <c r="H127" s="5">
        <v>59</v>
      </c>
      <c r="I127" s="5">
        <v>28</v>
      </c>
      <c r="J127" s="5">
        <f t="shared" si="1"/>
        <v>62</v>
      </c>
      <c r="K127" s="5"/>
      <c r="L127" s="5">
        <v>3</v>
      </c>
      <c r="M127" s="5">
        <v>53</v>
      </c>
      <c r="N127" s="5">
        <v>6</v>
      </c>
      <c r="O127" s="3">
        <f>YEAR(Email_Data[[#This Row],[Sent Date]])</f>
        <v>2018</v>
      </c>
      <c r="P127" s="3">
        <v>6</v>
      </c>
      <c r="Q127" s="58">
        <f>Email_Data[[#This Row],[Unique Opens]]/Email_Data[[#This Row],[Total Sent]]</f>
        <v>0.31111111111111112</v>
      </c>
      <c r="R127" s="58">
        <f>Email_Data[[#This Row],[Number of Clicks]]/Email_Data[[#This Row],[Unique Opens]]</f>
        <v>0.10714285714285714</v>
      </c>
      <c r="S127" s="58">
        <f>Email_Data[[#This Row],[Desktop Opens]]/Email_Data[[#This Row],[Total Opens]]</f>
        <v>0.89830508474576276</v>
      </c>
      <c r="T127" s="59">
        <f>Email_Data[[#This Row],[Mobile Opens]]/Email_Data[[#This Row],[Total Opens]]</f>
        <v>0.10169491525423729</v>
      </c>
    </row>
    <row r="128" spans="1:20" ht="15" customHeight="1" x14ac:dyDescent="0.3">
      <c r="A128" s="4">
        <v>43462</v>
      </c>
      <c r="B128" s="5" t="s">
        <v>106</v>
      </c>
      <c r="C128" s="5" t="s">
        <v>21</v>
      </c>
      <c r="D128" s="5" t="s">
        <v>67</v>
      </c>
      <c r="E128" s="5" t="s">
        <v>23</v>
      </c>
      <c r="F128" s="5" t="s">
        <v>27</v>
      </c>
      <c r="G128" s="5">
        <v>13117</v>
      </c>
      <c r="H128" s="5">
        <v>2978</v>
      </c>
      <c r="I128" s="5">
        <v>2229</v>
      </c>
      <c r="J128" s="5">
        <f t="shared" si="1"/>
        <v>10888</v>
      </c>
      <c r="K128" s="5"/>
      <c r="L128" s="5">
        <v>30</v>
      </c>
      <c r="M128" s="5">
        <v>2273</v>
      </c>
      <c r="N128" s="5">
        <v>705</v>
      </c>
      <c r="O128" s="6">
        <f>YEAR(Email_Data[[#This Row],[Sent Date]])</f>
        <v>2018</v>
      </c>
      <c r="P128" s="6">
        <v>6</v>
      </c>
      <c r="Q128" s="60">
        <f>Email_Data[[#This Row],[Unique Opens]]/Email_Data[[#This Row],[Total Sent]]</f>
        <v>0.1699321491194633</v>
      </c>
      <c r="R128" s="60">
        <f>Email_Data[[#This Row],[Number of Clicks]]/Email_Data[[#This Row],[Unique Opens]]</f>
        <v>1.3458950201884253E-2</v>
      </c>
      <c r="S128" s="60">
        <f>Email_Data[[#This Row],[Desktop Opens]]/Email_Data[[#This Row],[Total Opens]]</f>
        <v>0.76326393552719951</v>
      </c>
      <c r="T128" s="61">
        <f>Email_Data[[#This Row],[Mobile Opens]]/Email_Data[[#This Row],[Total Opens]]</f>
        <v>0.23673606447280054</v>
      </c>
    </row>
    <row r="129" spans="1:20" ht="15" customHeight="1" x14ac:dyDescent="0.3">
      <c r="A129" s="4">
        <v>43462</v>
      </c>
      <c r="B129" s="5" t="s">
        <v>106</v>
      </c>
      <c r="C129" s="5" t="s">
        <v>21</v>
      </c>
      <c r="D129" s="5" t="s">
        <v>67</v>
      </c>
      <c r="E129" s="5" t="s">
        <v>23</v>
      </c>
      <c r="F129" s="5" t="s">
        <v>24</v>
      </c>
      <c r="G129" s="5">
        <v>1270</v>
      </c>
      <c r="H129" s="5">
        <v>423</v>
      </c>
      <c r="I129" s="5">
        <v>298</v>
      </c>
      <c r="J129" s="5">
        <f t="shared" si="1"/>
        <v>972</v>
      </c>
      <c r="K129" s="5"/>
      <c r="L129" s="5">
        <v>4</v>
      </c>
      <c r="M129" s="5">
        <v>296</v>
      </c>
      <c r="N129" s="5">
        <v>127</v>
      </c>
      <c r="O129" s="6">
        <f>YEAR(Email_Data[[#This Row],[Sent Date]])</f>
        <v>2018</v>
      </c>
      <c r="P129" s="6">
        <v>6</v>
      </c>
      <c r="Q129" s="60">
        <f>Email_Data[[#This Row],[Unique Opens]]/Email_Data[[#This Row],[Total Sent]]</f>
        <v>0.23464566929133859</v>
      </c>
      <c r="R129" s="60">
        <f>Email_Data[[#This Row],[Number of Clicks]]/Email_Data[[#This Row],[Unique Opens]]</f>
        <v>1.3422818791946308E-2</v>
      </c>
      <c r="S129" s="60">
        <f>Email_Data[[#This Row],[Desktop Opens]]/Email_Data[[#This Row],[Total Opens]]</f>
        <v>0.69976359338061467</v>
      </c>
      <c r="T129" s="61">
        <f>Email_Data[[#This Row],[Mobile Opens]]/Email_Data[[#This Row],[Total Opens]]</f>
        <v>0.30023640661938533</v>
      </c>
    </row>
    <row r="130" spans="1:20" ht="15" customHeight="1" x14ac:dyDescent="0.3">
      <c r="A130" s="4">
        <v>43462</v>
      </c>
      <c r="B130" s="5" t="s">
        <v>106</v>
      </c>
      <c r="C130" s="5" t="s">
        <v>21</v>
      </c>
      <c r="D130" s="5" t="s">
        <v>67</v>
      </c>
      <c r="E130" s="5" t="s">
        <v>23</v>
      </c>
      <c r="F130" s="5" t="s">
        <v>25</v>
      </c>
      <c r="G130" s="5">
        <v>92</v>
      </c>
      <c r="H130" s="5">
        <v>56</v>
      </c>
      <c r="I130" s="5">
        <v>25</v>
      </c>
      <c r="J130" s="5">
        <f t="shared" ref="J130:J193" si="3">(G130-I130)</f>
        <v>67</v>
      </c>
      <c r="K130" s="5"/>
      <c r="L130" s="5">
        <v>1</v>
      </c>
      <c r="M130" s="5">
        <v>51</v>
      </c>
      <c r="N130" s="5">
        <v>5</v>
      </c>
      <c r="O130" s="6">
        <f>YEAR(Email_Data[[#This Row],[Sent Date]])</f>
        <v>2018</v>
      </c>
      <c r="P130" s="6">
        <v>6</v>
      </c>
      <c r="Q130" s="60">
        <f>Email_Data[[#This Row],[Unique Opens]]/Email_Data[[#This Row],[Total Sent]]</f>
        <v>0.27173913043478259</v>
      </c>
      <c r="R130" s="60">
        <f>Email_Data[[#This Row],[Number of Clicks]]/Email_Data[[#This Row],[Unique Opens]]</f>
        <v>0.04</v>
      </c>
      <c r="S130" s="60">
        <f>Email_Data[[#This Row],[Desktop Opens]]/Email_Data[[#This Row],[Total Opens]]</f>
        <v>0.9107142857142857</v>
      </c>
      <c r="T130" s="61">
        <f>Email_Data[[#This Row],[Mobile Opens]]/Email_Data[[#This Row],[Total Opens]]</f>
        <v>8.9285714285714288E-2</v>
      </c>
    </row>
    <row r="131" spans="1:20" ht="15" customHeight="1" x14ac:dyDescent="0.3">
      <c r="A131" s="4">
        <v>43466</v>
      </c>
      <c r="B131" s="5" t="s">
        <v>107</v>
      </c>
      <c r="C131" s="5" t="s">
        <v>61</v>
      </c>
      <c r="D131" s="5" t="s">
        <v>54</v>
      </c>
      <c r="E131" s="5" t="s">
        <v>57</v>
      </c>
      <c r="F131" s="5" t="s">
        <v>27</v>
      </c>
      <c r="G131" s="5">
        <v>1641</v>
      </c>
      <c r="H131" s="5">
        <v>518</v>
      </c>
      <c r="I131" s="5">
        <v>363</v>
      </c>
      <c r="J131" s="5">
        <f t="shared" si="3"/>
        <v>1278</v>
      </c>
      <c r="K131" s="5"/>
      <c r="L131" s="5">
        <v>27</v>
      </c>
      <c r="M131" s="5">
        <v>98</v>
      </c>
      <c r="N131" s="5">
        <v>420</v>
      </c>
      <c r="O131" s="3">
        <f>YEAR(Email_Data[[#This Row],[Sent Date]])</f>
        <v>2019</v>
      </c>
      <c r="Q131" s="58">
        <f>Email_Data[[#This Row],[Unique Opens]]/Email_Data[[#This Row],[Total Sent]]</f>
        <v>0.22120658135283364</v>
      </c>
      <c r="R131" s="58">
        <f>Email_Data[[#This Row],[Number of Clicks]]/Email_Data[[#This Row],[Unique Opens]]</f>
        <v>7.43801652892562E-2</v>
      </c>
      <c r="S131" s="58">
        <f>Email_Data[[#This Row],[Desktop Opens]]/Email_Data[[#This Row],[Total Opens]]</f>
        <v>0.1891891891891892</v>
      </c>
      <c r="T131" s="59">
        <f>Email_Data[[#This Row],[Mobile Opens]]/Email_Data[[#This Row],[Total Opens]]</f>
        <v>0.81081081081081086</v>
      </c>
    </row>
    <row r="132" spans="1:20" ht="15" customHeight="1" x14ac:dyDescent="0.3">
      <c r="A132" s="8">
        <v>43466</v>
      </c>
      <c r="B132" s="5" t="s">
        <v>107</v>
      </c>
      <c r="C132" s="9" t="s">
        <v>61</v>
      </c>
      <c r="D132" s="9" t="s">
        <v>54</v>
      </c>
      <c r="E132" s="9" t="s">
        <v>56</v>
      </c>
      <c r="F132" s="9" t="s">
        <v>27</v>
      </c>
      <c r="G132" s="10">
        <v>14568</v>
      </c>
      <c r="H132" s="9">
        <v>11755</v>
      </c>
      <c r="I132" s="9">
        <v>7907</v>
      </c>
      <c r="J132" s="5">
        <f t="shared" si="3"/>
        <v>6661</v>
      </c>
      <c r="K132" s="9">
        <v>3</v>
      </c>
      <c r="L132" s="9">
        <v>234</v>
      </c>
      <c r="M132" s="9">
        <v>8454</v>
      </c>
      <c r="N132" s="9">
        <v>3301</v>
      </c>
      <c r="O132" s="11">
        <f>YEAR(Email_Data[[#This Row],[Sent Date]])</f>
        <v>2019</v>
      </c>
      <c r="P132" s="11"/>
      <c r="Q132" s="62">
        <f>Email_Data[[#This Row],[Unique Opens]]/Email_Data[[#This Row],[Total Sent]]</f>
        <v>0.54276496430532672</v>
      </c>
      <c r="R132" s="62">
        <f>Email_Data[[#This Row],[Number of Clicks]]/Email_Data[[#This Row],[Unique Opens]]</f>
        <v>2.9594030605792337E-2</v>
      </c>
      <c r="S132" s="62">
        <f>Email_Data[[#This Row],[Desktop Opens]]/Email_Data[[#This Row],[Total Opens]]</f>
        <v>0.71918332624415138</v>
      </c>
      <c r="T132" s="63">
        <f>Email_Data[[#This Row],[Mobile Opens]]/Email_Data[[#This Row],[Total Opens]]</f>
        <v>0.28081667375584857</v>
      </c>
    </row>
    <row r="133" spans="1:20" ht="15" customHeight="1" x14ac:dyDescent="0.3">
      <c r="A133" s="4">
        <v>43466</v>
      </c>
      <c r="B133" s="5" t="s">
        <v>107</v>
      </c>
      <c r="C133" s="5" t="s">
        <v>61</v>
      </c>
      <c r="D133" s="5" t="s">
        <v>54</v>
      </c>
      <c r="E133" s="5" t="s">
        <v>55</v>
      </c>
      <c r="F133" s="5" t="s">
        <v>27</v>
      </c>
      <c r="G133" s="5">
        <v>12009</v>
      </c>
      <c r="H133" s="5">
        <v>8936</v>
      </c>
      <c r="I133" s="5">
        <v>6144</v>
      </c>
      <c r="J133" s="5">
        <f t="shared" si="3"/>
        <v>5865</v>
      </c>
      <c r="K133" s="5"/>
      <c r="L133" s="5">
        <v>164</v>
      </c>
      <c r="M133" s="5">
        <v>6735</v>
      </c>
      <c r="N133" s="5">
        <v>2201</v>
      </c>
      <c r="O133" s="3">
        <f>YEAR(Email_Data[[#This Row],[Sent Date]])</f>
        <v>2019</v>
      </c>
      <c r="Q133" s="58">
        <f>Email_Data[[#This Row],[Unique Opens]]/Email_Data[[#This Row],[Total Sent]]</f>
        <v>0.5116162877841619</v>
      </c>
      <c r="R133" s="58">
        <f>Email_Data[[#This Row],[Number of Clicks]]/Email_Data[[#This Row],[Unique Opens]]</f>
        <v>2.6692708333333332E-2</v>
      </c>
      <c r="S133" s="58">
        <f>Email_Data[[#This Row],[Desktop Opens]]/Email_Data[[#This Row],[Total Opens]]</f>
        <v>0.75369292748433303</v>
      </c>
      <c r="T133" s="59">
        <f>Email_Data[[#This Row],[Mobile Opens]]/Email_Data[[#This Row],[Total Opens]]</f>
        <v>0.24630707251566697</v>
      </c>
    </row>
    <row r="134" spans="1:20" ht="15" customHeight="1" x14ac:dyDescent="0.3">
      <c r="A134" s="4">
        <v>43476</v>
      </c>
      <c r="B134" s="5" t="s">
        <v>108</v>
      </c>
      <c r="C134" s="5" t="s">
        <v>21</v>
      </c>
      <c r="D134" s="5" t="s">
        <v>67</v>
      </c>
      <c r="E134" s="5" t="s">
        <v>23</v>
      </c>
      <c r="F134" s="5" t="s">
        <v>27</v>
      </c>
      <c r="G134" s="5">
        <v>13092</v>
      </c>
      <c r="H134" s="5">
        <v>3764</v>
      </c>
      <c r="I134" s="5">
        <v>2929</v>
      </c>
      <c r="J134" s="5">
        <f t="shared" si="3"/>
        <v>10163</v>
      </c>
      <c r="K134" s="5"/>
      <c r="L134" s="5">
        <v>24</v>
      </c>
      <c r="M134" s="5">
        <v>3055</v>
      </c>
      <c r="N134" s="5">
        <v>709</v>
      </c>
      <c r="O134" s="3">
        <f>YEAR(Email_Data[[#This Row],[Sent Date]])</f>
        <v>2019</v>
      </c>
      <c r="P134" s="3">
        <v>6</v>
      </c>
      <c r="Q134" s="58">
        <f>Email_Data[[#This Row],[Unique Opens]]/Email_Data[[#This Row],[Total Sent]]</f>
        <v>0.22372441185456768</v>
      </c>
      <c r="R134" s="58">
        <f>Email_Data[[#This Row],[Number of Clicks]]/Email_Data[[#This Row],[Unique Opens]]</f>
        <v>8.1939228405599179E-3</v>
      </c>
      <c r="S134" s="58">
        <f>Email_Data[[#This Row],[Desktop Opens]]/Email_Data[[#This Row],[Total Opens]]</f>
        <v>0.81163655685441016</v>
      </c>
      <c r="T134" s="59">
        <f>Email_Data[[#This Row],[Mobile Opens]]/Email_Data[[#This Row],[Total Opens]]</f>
        <v>0.18836344314558981</v>
      </c>
    </row>
    <row r="135" spans="1:20" ht="15" customHeight="1" x14ac:dyDescent="0.3">
      <c r="A135" s="4">
        <v>43476</v>
      </c>
      <c r="B135" s="5" t="s">
        <v>108</v>
      </c>
      <c r="C135" s="5" t="s">
        <v>21</v>
      </c>
      <c r="D135" s="5" t="s">
        <v>67</v>
      </c>
      <c r="E135" s="5" t="s">
        <v>23</v>
      </c>
      <c r="F135" s="5" t="s">
        <v>24</v>
      </c>
      <c r="G135" s="5">
        <v>1267</v>
      </c>
      <c r="H135" s="5">
        <v>472</v>
      </c>
      <c r="I135" s="5">
        <v>342</v>
      </c>
      <c r="J135" s="5">
        <f t="shared" si="3"/>
        <v>925</v>
      </c>
      <c r="K135" s="5"/>
      <c r="L135" s="5">
        <v>11</v>
      </c>
      <c r="M135" s="5">
        <v>311</v>
      </c>
      <c r="N135" s="5">
        <v>161</v>
      </c>
      <c r="O135" s="3">
        <f>YEAR(Email_Data[[#This Row],[Sent Date]])</f>
        <v>2019</v>
      </c>
      <c r="P135" s="3">
        <v>6</v>
      </c>
      <c r="Q135" s="58">
        <f>Email_Data[[#This Row],[Unique Opens]]/Email_Data[[#This Row],[Total Sent]]</f>
        <v>0.26992896606156275</v>
      </c>
      <c r="R135" s="58">
        <f>Email_Data[[#This Row],[Number of Clicks]]/Email_Data[[#This Row],[Unique Opens]]</f>
        <v>3.2163742690058478E-2</v>
      </c>
      <c r="S135" s="58">
        <f>Email_Data[[#This Row],[Desktop Opens]]/Email_Data[[#This Row],[Total Opens]]</f>
        <v>0.65889830508474578</v>
      </c>
      <c r="T135" s="59">
        <f>Email_Data[[#This Row],[Mobile Opens]]/Email_Data[[#This Row],[Total Opens]]</f>
        <v>0.34110169491525422</v>
      </c>
    </row>
    <row r="136" spans="1:20" ht="15" customHeight="1" x14ac:dyDescent="0.3">
      <c r="A136" s="4">
        <v>43476</v>
      </c>
      <c r="B136" s="5" t="s">
        <v>108</v>
      </c>
      <c r="C136" s="5" t="s">
        <v>21</v>
      </c>
      <c r="D136" s="5" t="s">
        <v>67</v>
      </c>
      <c r="E136" s="5" t="s">
        <v>23</v>
      </c>
      <c r="F136" s="5" t="s">
        <v>25</v>
      </c>
      <c r="G136" s="5">
        <v>93</v>
      </c>
      <c r="H136" s="5">
        <v>70</v>
      </c>
      <c r="I136" s="5">
        <v>29</v>
      </c>
      <c r="J136" s="5">
        <f t="shared" si="3"/>
        <v>64</v>
      </c>
      <c r="K136" s="5"/>
      <c r="L136" s="5">
        <v>4</v>
      </c>
      <c r="M136" s="5">
        <v>70</v>
      </c>
      <c r="N136" s="5">
        <v>0</v>
      </c>
      <c r="O136" s="3">
        <f>YEAR(Email_Data[[#This Row],[Sent Date]])</f>
        <v>2019</v>
      </c>
      <c r="P136" s="3">
        <v>6</v>
      </c>
      <c r="Q136" s="58">
        <f>Email_Data[[#This Row],[Unique Opens]]/Email_Data[[#This Row],[Total Sent]]</f>
        <v>0.31182795698924731</v>
      </c>
      <c r="R136" s="58">
        <f>Email_Data[[#This Row],[Number of Clicks]]/Email_Data[[#This Row],[Unique Opens]]</f>
        <v>0.13793103448275862</v>
      </c>
      <c r="S136" s="58">
        <f>Email_Data[[#This Row],[Desktop Opens]]/Email_Data[[#This Row],[Total Opens]]</f>
        <v>1</v>
      </c>
      <c r="T136" s="59">
        <f>Email_Data[[#This Row],[Mobile Opens]]/Email_Data[[#This Row],[Total Opens]]</f>
        <v>0</v>
      </c>
    </row>
    <row r="137" spans="1:20" ht="15" customHeight="1" x14ac:dyDescent="0.3">
      <c r="A137" s="4">
        <v>43477</v>
      </c>
      <c r="B137" s="5" t="s">
        <v>109</v>
      </c>
      <c r="C137" s="5" t="s">
        <v>61</v>
      </c>
      <c r="D137" s="5" t="s">
        <v>54</v>
      </c>
      <c r="E137" s="5" t="s">
        <v>56</v>
      </c>
      <c r="F137" s="5" t="s">
        <v>27</v>
      </c>
      <c r="G137" s="5">
        <v>14562</v>
      </c>
      <c r="H137" s="5">
        <v>9549</v>
      </c>
      <c r="I137" s="5">
        <v>6903</v>
      </c>
      <c r="J137" s="5">
        <f t="shared" si="3"/>
        <v>7659</v>
      </c>
      <c r="K137" s="5"/>
      <c r="L137" s="5">
        <v>302</v>
      </c>
      <c r="M137" s="5">
        <v>7533</v>
      </c>
      <c r="N137" s="5">
        <v>2016</v>
      </c>
      <c r="O137" s="3">
        <f>YEAR(Email_Data[[#This Row],[Sent Date]])</f>
        <v>2019</v>
      </c>
      <c r="Q137" s="58">
        <f>Email_Data[[#This Row],[Unique Opens]]/Email_Data[[#This Row],[Total Sent]]</f>
        <v>0.47404202719406674</v>
      </c>
      <c r="R137" s="58">
        <f>Email_Data[[#This Row],[Number of Clicks]]/Email_Data[[#This Row],[Unique Opens]]</f>
        <v>4.3749094596552227E-2</v>
      </c>
      <c r="S137" s="58">
        <f>Email_Data[[#This Row],[Desktop Opens]]/Email_Data[[#This Row],[Total Opens]]</f>
        <v>0.78887841658812441</v>
      </c>
      <c r="T137" s="59">
        <f>Email_Data[[#This Row],[Mobile Opens]]/Email_Data[[#This Row],[Total Opens]]</f>
        <v>0.21112158341187559</v>
      </c>
    </row>
    <row r="138" spans="1:20" ht="15" customHeight="1" x14ac:dyDescent="0.3">
      <c r="A138" s="4">
        <v>43477</v>
      </c>
      <c r="B138" s="5" t="s">
        <v>109</v>
      </c>
      <c r="C138" s="5" t="s">
        <v>61</v>
      </c>
      <c r="D138" s="5" t="s">
        <v>54</v>
      </c>
      <c r="E138" s="5" t="s">
        <v>55</v>
      </c>
      <c r="F138" s="5" t="s">
        <v>27</v>
      </c>
      <c r="G138" s="5">
        <v>12004</v>
      </c>
      <c r="H138" s="5">
        <v>7979</v>
      </c>
      <c r="I138" s="5">
        <v>5567</v>
      </c>
      <c r="J138" s="5">
        <f t="shared" si="3"/>
        <v>6437</v>
      </c>
      <c r="K138" s="5"/>
      <c r="L138" s="5">
        <v>273</v>
      </c>
      <c r="M138" s="5">
        <v>6460</v>
      </c>
      <c r="N138" s="5">
        <v>1519</v>
      </c>
      <c r="O138" s="3">
        <f>YEAR(Email_Data[[#This Row],[Sent Date]])</f>
        <v>2019</v>
      </c>
      <c r="Q138" s="58">
        <f>Email_Data[[#This Row],[Unique Opens]]/Email_Data[[#This Row],[Total Sent]]</f>
        <v>0.46376207930689772</v>
      </c>
      <c r="R138" s="58">
        <f>Email_Data[[#This Row],[Number of Clicks]]/Email_Data[[#This Row],[Unique Opens]]</f>
        <v>4.9038979701814263E-2</v>
      </c>
      <c r="S138" s="58">
        <f>Email_Data[[#This Row],[Desktop Opens]]/Email_Data[[#This Row],[Total Opens]]</f>
        <v>0.80962526632410081</v>
      </c>
      <c r="T138" s="59">
        <f>Email_Data[[#This Row],[Mobile Opens]]/Email_Data[[#This Row],[Total Opens]]</f>
        <v>0.19037473367589924</v>
      </c>
    </row>
    <row r="139" spans="1:20" ht="15" customHeight="1" x14ac:dyDescent="0.3">
      <c r="A139" s="4">
        <v>43477</v>
      </c>
      <c r="B139" s="5" t="s">
        <v>109</v>
      </c>
      <c r="C139" s="5" t="s">
        <v>61</v>
      </c>
      <c r="D139" s="5" t="s">
        <v>54</v>
      </c>
      <c r="E139" s="5" t="s">
        <v>57</v>
      </c>
      <c r="F139" s="5" t="s">
        <v>27</v>
      </c>
      <c r="G139" s="5">
        <v>1641</v>
      </c>
      <c r="H139" s="5">
        <v>396</v>
      </c>
      <c r="I139" s="5">
        <v>290</v>
      </c>
      <c r="J139" s="5">
        <f t="shared" si="3"/>
        <v>1351</v>
      </c>
      <c r="K139" s="5"/>
      <c r="L139" s="5">
        <v>37</v>
      </c>
      <c r="M139" s="5">
        <v>84</v>
      </c>
      <c r="N139" s="5">
        <v>312</v>
      </c>
      <c r="O139" s="3">
        <f>YEAR(Email_Data[[#This Row],[Sent Date]])</f>
        <v>2019</v>
      </c>
      <c r="Q139" s="58">
        <f>Email_Data[[#This Row],[Unique Opens]]/Email_Data[[#This Row],[Total Sent]]</f>
        <v>0.17672151127361366</v>
      </c>
      <c r="R139" s="58">
        <f>Email_Data[[#This Row],[Number of Clicks]]/Email_Data[[#This Row],[Unique Opens]]</f>
        <v>0.12758620689655173</v>
      </c>
      <c r="S139" s="58">
        <f>Email_Data[[#This Row],[Desktop Opens]]/Email_Data[[#This Row],[Total Opens]]</f>
        <v>0.21212121212121213</v>
      </c>
      <c r="T139" s="59">
        <f>Email_Data[[#This Row],[Mobile Opens]]/Email_Data[[#This Row],[Total Opens]]</f>
        <v>0.78787878787878785</v>
      </c>
    </row>
    <row r="140" spans="1:20" ht="15" customHeight="1" x14ac:dyDescent="0.3">
      <c r="A140" s="4">
        <v>43490</v>
      </c>
      <c r="B140" s="5" t="s">
        <v>108</v>
      </c>
      <c r="C140" s="5" t="s">
        <v>21</v>
      </c>
      <c r="D140" s="5" t="s">
        <v>67</v>
      </c>
      <c r="E140" s="5" t="s">
        <v>23</v>
      </c>
      <c r="F140" s="5" t="s">
        <v>27</v>
      </c>
      <c r="G140" s="5">
        <v>13027</v>
      </c>
      <c r="H140" s="5">
        <v>3361</v>
      </c>
      <c r="I140" s="5">
        <v>2490</v>
      </c>
      <c r="J140" s="5">
        <f t="shared" si="3"/>
        <v>10537</v>
      </c>
      <c r="K140" s="5"/>
      <c r="L140" s="5">
        <v>63</v>
      </c>
      <c r="M140" s="5">
        <v>2724</v>
      </c>
      <c r="N140" s="5">
        <v>637</v>
      </c>
      <c r="O140" s="3">
        <f>YEAR(Email_Data[[#This Row],[Sent Date]])</f>
        <v>2019</v>
      </c>
      <c r="P140" s="3">
        <v>6</v>
      </c>
      <c r="Q140" s="58">
        <f>Email_Data[[#This Row],[Unique Opens]]/Email_Data[[#This Row],[Total Sent]]</f>
        <v>0.19114147539725185</v>
      </c>
      <c r="R140" s="58">
        <f>Email_Data[[#This Row],[Number of Clicks]]/Email_Data[[#This Row],[Unique Opens]]</f>
        <v>2.5301204819277109E-2</v>
      </c>
      <c r="S140" s="58">
        <f>Email_Data[[#This Row],[Desktop Opens]]/Email_Data[[#This Row],[Total Opens]]</f>
        <v>0.81047307349003272</v>
      </c>
      <c r="T140" s="59">
        <f>Email_Data[[#This Row],[Mobile Opens]]/Email_Data[[#This Row],[Total Opens]]</f>
        <v>0.18952692650996728</v>
      </c>
    </row>
    <row r="141" spans="1:20" ht="15" customHeight="1" x14ac:dyDescent="0.3">
      <c r="A141" s="4">
        <v>43490</v>
      </c>
      <c r="B141" s="5" t="s">
        <v>108</v>
      </c>
      <c r="C141" s="5" t="s">
        <v>21</v>
      </c>
      <c r="D141" s="5" t="s">
        <v>67</v>
      </c>
      <c r="E141" s="5" t="s">
        <v>23</v>
      </c>
      <c r="F141" s="5" t="s">
        <v>24</v>
      </c>
      <c r="G141" s="5">
        <v>1262</v>
      </c>
      <c r="H141" s="5">
        <v>375</v>
      </c>
      <c r="I141" s="5">
        <v>293</v>
      </c>
      <c r="J141" s="5">
        <f t="shared" si="3"/>
        <v>969</v>
      </c>
      <c r="K141" s="5"/>
      <c r="L141" s="5">
        <v>9</v>
      </c>
      <c r="M141" s="5">
        <v>238</v>
      </c>
      <c r="N141" s="5">
        <v>137</v>
      </c>
      <c r="O141" s="3">
        <f>YEAR(Email_Data[[#This Row],[Sent Date]])</f>
        <v>2019</v>
      </c>
      <c r="P141" s="3">
        <v>6</v>
      </c>
      <c r="Q141" s="58">
        <f>Email_Data[[#This Row],[Unique Opens]]/Email_Data[[#This Row],[Total Sent]]</f>
        <v>0.23217115689381934</v>
      </c>
      <c r="R141" s="58">
        <f>Email_Data[[#This Row],[Number of Clicks]]/Email_Data[[#This Row],[Unique Opens]]</f>
        <v>3.0716723549488054E-2</v>
      </c>
      <c r="S141" s="58">
        <f>Email_Data[[#This Row],[Desktop Opens]]/Email_Data[[#This Row],[Total Opens]]</f>
        <v>0.63466666666666671</v>
      </c>
      <c r="T141" s="59">
        <f>Email_Data[[#This Row],[Mobile Opens]]/Email_Data[[#This Row],[Total Opens]]</f>
        <v>0.36533333333333334</v>
      </c>
    </row>
    <row r="142" spans="1:20" ht="15" customHeight="1" x14ac:dyDescent="0.3">
      <c r="A142" s="4">
        <v>43490</v>
      </c>
      <c r="B142" s="5" t="s">
        <v>108</v>
      </c>
      <c r="C142" s="5" t="s">
        <v>21</v>
      </c>
      <c r="D142" s="5" t="s">
        <v>67</v>
      </c>
      <c r="E142" s="5" t="s">
        <v>23</v>
      </c>
      <c r="F142" s="5" t="s">
        <v>25</v>
      </c>
      <c r="G142" s="5">
        <v>91</v>
      </c>
      <c r="H142" s="5">
        <v>66</v>
      </c>
      <c r="I142" s="5">
        <v>33</v>
      </c>
      <c r="J142" s="5">
        <f t="shared" si="3"/>
        <v>58</v>
      </c>
      <c r="K142" s="5"/>
      <c r="L142" s="5">
        <v>5</v>
      </c>
      <c r="M142" s="5">
        <v>64</v>
      </c>
      <c r="N142" s="5">
        <v>2</v>
      </c>
      <c r="O142" s="3">
        <f>YEAR(Email_Data[[#This Row],[Sent Date]])</f>
        <v>2019</v>
      </c>
      <c r="P142" s="3">
        <v>6</v>
      </c>
      <c r="Q142" s="58">
        <f>Email_Data[[#This Row],[Unique Opens]]/Email_Data[[#This Row],[Total Sent]]</f>
        <v>0.36263736263736263</v>
      </c>
      <c r="R142" s="58">
        <f>Email_Data[[#This Row],[Number of Clicks]]/Email_Data[[#This Row],[Unique Opens]]</f>
        <v>0.15151515151515152</v>
      </c>
      <c r="S142" s="58">
        <f>Email_Data[[#This Row],[Desktop Opens]]/Email_Data[[#This Row],[Total Opens]]</f>
        <v>0.96969696969696972</v>
      </c>
      <c r="T142" s="59">
        <f>Email_Data[[#This Row],[Mobile Opens]]/Email_Data[[#This Row],[Total Opens]]</f>
        <v>3.0303030303030304E-2</v>
      </c>
    </row>
    <row r="143" spans="1:20" ht="15" customHeight="1" x14ac:dyDescent="0.3">
      <c r="A143" s="4">
        <v>43495</v>
      </c>
      <c r="B143" s="5" t="s">
        <v>87</v>
      </c>
      <c r="C143" s="5" t="s">
        <v>53</v>
      </c>
      <c r="D143" s="5" t="s">
        <v>54</v>
      </c>
      <c r="E143" s="5" t="s">
        <v>57</v>
      </c>
      <c r="F143" s="5" t="s">
        <v>27</v>
      </c>
      <c r="G143" s="5">
        <v>2791</v>
      </c>
      <c r="H143" s="5">
        <v>1421</v>
      </c>
      <c r="I143" s="5">
        <v>1010</v>
      </c>
      <c r="J143" s="5">
        <f t="shared" si="3"/>
        <v>1781</v>
      </c>
      <c r="K143" s="5"/>
      <c r="L143" s="5">
        <v>84</v>
      </c>
      <c r="M143" s="5">
        <v>640</v>
      </c>
      <c r="N143" s="5">
        <v>781</v>
      </c>
      <c r="O143" s="3">
        <f>YEAR(Email_Data[[#This Row],[Sent Date]])</f>
        <v>2019</v>
      </c>
      <c r="Q143" s="58">
        <f>Email_Data[[#This Row],[Unique Opens]]/Email_Data[[#This Row],[Total Sent]]</f>
        <v>0.36187746327481191</v>
      </c>
      <c r="R143" s="58">
        <f>Email_Data[[#This Row],[Number of Clicks]]/Email_Data[[#This Row],[Unique Opens]]</f>
        <v>8.3168316831683173E-2</v>
      </c>
      <c r="S143" s="58">
        <f>Email_Data[[#This Row],[Desktop Opens]]/Email_Data[[#This Row],[Total Opens]]</f>
        <v>0.45038705137227303</v>
      </c>
      <c r="T143" s="59">
        <f>Email_Data[[#This Row],[Mobile Opens]]/Email_Data[[#This Row],[Total Opens]]</f>
        <v>0.54961294862772692</v>
      </c>
    </row>
    <row r="144" spans="1:20" ht="15" customHeight="1" x14ac:dyDescent="0.3">
      <c r="A144" s="4">
        <v>43495</v>
      </c>
      <c r="B144" s="5" t="s">
        <v>87</v>
      </c>
      <c r="C144" s="5" t="s">
        <v>53</v>
      </c>
      <c r="D144" s="5" t="s">
        <v>54</v>
      </c>
      <c r="E144" s="5" t="s">
        <v>55</v>
      </c>
      <c r="F144" s="5" t="s">
        <v>27</v>
      </c>
      <c r="G144" s="5">
        <v>26596</v>
      </c>
      <c r="H144" s="5">
        <v>17876</v>
      </c>
      <c r="I144" s="5">
        <v>12988</v>
      </c>
      <c r="J144" s="5">
        <f t="shared" si="3"/>
        <v>13608</v>
      </c>
      <c r="K144" s="5"/>
      <c r="L144" s="5">
        <v>614</v>
      </c>
      <c r="M144" s="5">
        <v>13384</v>
      </c>
      <c r="N144" s="5">
        <v>4492</v>
      </c>
      <c r="O144" s="3">
        <f>YEAR(Email_Data[[#This Row],[Sent Date]])</f>
        <v>2019</v>
      </c>
      <c r="Q144" s="58">
        <f>Email_Data[[#This Row],[Unique Opens]]/Email_Data[[#This Row],[Total Sent]]</f>
        <v>0.48834411189652577</v>
      </c>
      <c r="R144" s="58">
        <f>Email_Data[[#This Row],[Number of Clicks]]/Email_Data[[#This Row],[Unique Opens]]</f>
        <v>4.7274407145056978E-2</v>
      </c>
      <c r="S144" s="58">
        <f>Email_Data[[#This Row],[Desktop Opens]]/Email_Data[[#This Row],[Total Opens]]</f>
        <v>0.74871335869321998</v>
      </c>
      <c r="T144" s="59">
        <f>Email_Data[[#This Row],[Mobile Opens]]/Email_Data[[#This Row],[Total Opens]]</f>
        <v>0.25128664130678002</v>
      </c>
    </row>
    <row r="145" spans="1:20" ht="15" customHeight="1" x14ac:dyDescent="0.3">
      <c r="A145" s="8">
        <v>43495</v>
      </c>
      <c r="B145" s="9" t="s">
        <v>87</v>
      </c>
      <c r="C145" s="9" t="s">
        <v>53</v>
      </c>
      <c r="D145" s="9" t="s">
        <v>54</v>
      </c>
      <c r="E145" s="9" t="s">
        <v>56</v>
      </c>
      <c r="F145" s="9" t="s">
        <v>27</v>
      </c>
      <c r="G145" s="9">
        <v>27997</v>
      </c>
      <c r="H145" s="9">
        <v>20159</v>
      </c>
      <c r="I145" s="9">
        <v>13884</v>
      </c>
      <c r="J145" s="5">
        <f t="shared" si="3"/>
        <v>14113</v>
      </c>
      <c r="K145" s="9">
        <v>733</v>
      </c>
      <c r="L145" s="9">
        <v>528</v>
      </c>
      <c r="M145" s="9">
        <v>14689</v>
      </c>
      <c r="N145" s="9">
        <v>5470</v>
      </c>
      <c r="O145" s="11">
        <f>YEAR(Email_Data[[#This Row],[Sent Date]])</f>
        <v>2019</v>
      </c>
      <c r="P145" s="11"/>
      <c r="Q145" s="62">
        <f>Email_Data[[#This Row],[Unique Opens]]/Email_Data[[#This Row],[Total Sent]]</f>
        <v>0.49591027610101085</v>
      </c>
      <c r="R145" s="62">
        <f>Email_Data[[#This Row],[Number of Clicks]]/Email_Data[[#This Row],[Unique Opens]]</f>
        <v>3.8029386343993082E-2</v>
      </c>
      <c r="S145" s="62">
        <f>Email_Data[[#This Row],[Desktop Opens]]/Email_Data[[#This Row],[Total Opens]]</f>
        <v>0.72865717545513176</v>
      </c>
      <c r="T145" s="63">
        <f>Email_Data[[#This Row],[Mobile Opens]]/Email_Data[[#This Row],[Total Opens]]</f>
        <v>0.2713428245448683</v>
      </c>
    </row>
    <row r="146" spans="1:20" ht="15" customHeight="1" x14ac:dyDescent="0.3">
      <c r="A146" s="4">
        <v>43497</v>
      </c>
      <c r="B146" s="5" t="s">
        <v>110</v>
      </c>
      <c r="C146" s="5" t="s">
        <v>21</v>
      </c>
      <c r="D146" s="5" t="s">
        <v>67</v>
      </c>
      <c r="E146" s="5" t="s">
        <v>23</v>
      </c>
      <c r="F146" s="5" t="s">
        <v>25</v>
      </c>
      <c r="G146" s="5">
        <v>94</v>
      </c>
      <c r="H146" s="5">
        <v>71</v>
      </c>
      <c r="I146" s="5">
        <v>39</v>
      </c>
      <c r="J146" s="5">
        <f t="shared" si="3"/>
        <v>55</v>
      </c>
      <c r="K146" s="5"/>
      <c r="L146" s="5">
        <v>4</v>
      </c>
      <c r="M146" s="5">
        <v>64</v>
      </c>
      <c r="N146" s="5">
        <v>7</v>
      </c>
      <c r="O146" s="3">
        <f>YEAR(Email_Data[[#This Row],[Sent Date]])</f>
        <v>2019</v>
      </c>
      <c r="Q146" s="58">
        <f>Email_Data[[#This Row],[Unique Opens]]/Email_Data[[#This Row],[Total Sent]]</f>
        <v>0.41489361702127658</v>
      </c>
      <c r="R146" s="58">
        <f>Email_Data[[#This Row],[Number of Clicks]]/Email_Data[[#This Row],[Unique Opens]]</f>
        <v>0.10256410256410256</v>
      </c>
      <c r="S146" s="58">
        <f>Email_Data[[#This Row],[Desktop Opens]]/Email_Data[[#This Row],[Total Opens]]</f>
        <v>0.90140845070422537</v>
      </c>
      <c r="T146" s="59">
        <f>Email_Data[[#This Row],[Mobile Opens]]/Email_Data[[#This Row],[Total Opens]]</f>
        <v>9.8591549295774641E-2</v>
      </c>
    </row>
    <row r="147" spans="1:20" ht="15" customHeight="1" x14ac:dyDescent="0.3">
      <c r="A147" s="4">
        <v>43497</v>
      </c>
      <c r="B147" s="5" t="s">
        <v>110</v>
      </c>
      <c r="C147" s="5" t="s">
        <v>21</v>
      </c>
      <c r="D147" s="5" t="s">
        <v>67</v>
      </c>
      <c r="E147" s="5" t="s">
        <v>23</v>
      </c>
      <c r="F147" s="5" t="s">
        <v>27</v>
      </c>
      <c r="G147" s="5">
        <v>13068</v>
      </c>
      <c r="H147" s="5">
        <v>3836</v>
      </c>
      <c r="I147" s="5">
        <v>2929</v>
      </c>
      <c r="J147" s="5">
        <f t="shared" si="3"/>
        <v>10139</v>
      </c>
      <c r="K147" s="5"/>
      <c r="L147" s="5">
        <v>18</v>
      </c>
      <c r="M147" s="5">
        <v>2835</v>
      </c>
      <c r="N147" s="5">
        <v>1001</v>
      </c>
      <c r="O147" s="3">
        <f>YEAR(Email_Data[[#This Row],[Sent Date]])</f>
        <v>2019</v>
      </c>
      <c r="Q147" s="58">
        <f>Email_Data[[#This Row],[Unique Opens]]/Email_Data[[#This Row],[Total Sent]]</f>
        <v>0.22413529231711049</v>
      </c>
      <c r="R147" s="58">
        <f>Email_Data[[#This Row],[Number of Clicks]]/Email_Data[[#This Row],[Unique Opens]]</f>
        <v>6.1454421304199388E-3</v>
      </c>
      <c r="S147" s="58">
        <f>Email_Data[[#This Row],[Desktop Opens]]/Email_Data[[#This Row],[Total Opens]]</f>
        <v>0.73905109489051091</v>
      </c>
      <c r="T147" s="59">
        <f>Email_Data[[#This Row],[Mobile Opens]]/Email_Data[[#This Row],[Total Opens]]</f>
        <v>0.26094890510948904</v>
      </c>
    </row>
    <row r="148" spans="1:20" ht="15" customHeight="1" x14ac:dyDescent="0.3">
      <c r="A148" s="4">
        <v>43504</v>
      </c>
      <c r="B148" s="5" t="s">
        <v>111</v>
      </c>
      <c r="C148" s="5" t="s">
        <v>21</v>
      </c>
      <c r="D148" s="5" t="s">
        <v>67</v>
      </c>
      <c r="E148" s="5" t="s">
        <v>23</v>
      </c>
      <c r="F148" s="5" t="s">
        <v>25</v>
      </c>
      <c r="G148" s="5">
        <v>94</v>
      </c>
      <c r="H148" s="5">
        <v>91</v>
      </c>
      <c r="I148" s="5">
        <v>31</v>
      </c>
      <c r="J148" s="5">
        <f t="shared" si="3"/>
        <v>63</v>
      </c>
      <c r="K148" s="5"/>
      <c r="L148" s="5">
        <v>5</v>
      </c>
      <c r="M148" s="5">
        <v>88</v>
      </c>
      <c r="N148" s="5">
        <v>3</v>
      </c>
      <c r="O148" s="3">
        <f>YEAR(Email_Data[[#This Row],[Sent Date]])</f>
        <v>2019</v>
      </c>
      <c r="Q148" s="58">
        <f>Email_Data[[#This Row],[Unique Opens]]/Email_Data[[#This Row],[Total Sent]]</f>
        <v>0.32978723404255317</v>
      </c>
      <c r="R148" s="58">
        <f>Email_Data[[#This Row],[Number of Clicks]]/Email_Data[[#This Row],[Unique Opens]]</f>
        <v>0.16129032258064516</v>
      </c>
      <c r="S148" s="58">
        <f>Email_Data[[#This Row],[Desktop Opens]]/Email_Data[[#This Row],[Total Opens]]</f>
        <v>0.96703296703296704</v>
      </c>
      <c r="T148" s="59">
        <f>Email_Data[[#This Row],[Mobile Opens]]/Email_Data[[#This Row],[Total Opens]]</f>
        <v>3.2967032967032968E-2</v>
      </c>
    </row>
    <row r="149" spans="1:20" ht="15" customHeight="1" x14ac:dyDescent="0.3">
      <c r="A149" s="4">
        <v>43504</v>
      </c>
      <c r="B149" s="5" t="s">
        <v>111</v>
      </c>
      <c r="C149" s="5" t="s">
        <v>21</v>
      </c>
      <c r="D149" s="5" t="s">
        <v>67</v>
      </c>
      <c r="E149" s="5" t="s">
        <v>23</v>
      </c>
      <c r="F149" s="5" t="s">
        <v>24</v>
      </c>
      <c r="G149" s="5">
        <v>1267</v>
      </c>
      <c r="H149" s="5">
        <v>419</v>
      </c>
      <c r="I149" s="5">
        <v>299</v>
      </c>
      <c r="J149" s="5">
        <f t="shared" si="3"/>
        <v>968</v>
      </c>
      <c r="K149" s="5"/>
      <c r="L149" s="5">
        <v>16</v>
      </c>
      <c r="M149" s="5">
        <v>270</v>
      </c>
      <c r="N149" s="5">
        <v>149</v>
      </c>
      <c r="O149" s="3">
        <f>YEAR(Email_Data[[#This Row],[Sent Date]])</f>
        <v>2019</v>
      </c>
      <c r="Q149" s="58">
        <f>Email_Data[[#This Row],[Unique Opens]]/Email_Data[[#This Row],[Total Sent]]</f>
        <v>0.23599052880820837</v>
      </c>
      <c r="R149" s="58">
        <f>Email_Data[[#This Row],[Number of Clicks]]/Email_Data[[#This Row],[Unique Opens]]</f>
        <v>5.3511705685618728E-2</v>
      </c>
      <c r="S149" s="58">
        <f>Email_Data[[#This Row],[Desktop Opens]]/Email_Data[[#This Row],[Total Opens]]</f>
        <v>0.64439140811455842</v>
      </c>
      <c r="T149" s="59">
        <f>Email_Data[[#This Row],[Mobile Opens]]/Email_Data[[#This Row],[Total Opens]]</f>
        <v>0.35560859188544153</v>
      </c>
    </row>
    <row r="150" spans="1:20" ht="15" customHeight="1" x14ac:dyDescent="0.3">
      <c r="A150" s="4">
        <v>43504</v>
      </c>
      <c r="B150" s="5" t="s">
        <v>112</v>
      </c>
      <c r="C150" s="5" t="s">
        <v>21</v>
      </c>
      <c r="D150" s="5" t="s">
        <v>67</v>
      </c>
      <c r="E150" s="5" t="s">
        <v>23</v>
      </c>
      <c r="F150" s="5" t="s">
        <v>27</v>
      </c>
      <c r="G150" s="5">
        <v>12985</v>
      </c>
      <c r="H150" s="5">
        <v>3037</v>
      </c>
      <c r="I150" s="5">
        <v>2338</v>
      </c>
      <c r="J150" s="5">
        <f t="shared" si="3"/>
        <v>10647</v>
      </c>
      <c r="K150" s="5"/>
      <c r="L150" s="5">
        <v>56</v>
      </c>
      <c r="M150" s="5">
        <v>2365</v>
      </c>
      <c r="N150" s="5">
        <v>672</v>
      </c>
      <c r="O150" s="3">
        <f>YEAR(Email_Data[[#This Row],[Sent Date]])</f>
        <v>2019</v>
      </c>
      <c r="Q150" s="58">
        <f>Email_Data[[#This Row],[Unique Opens]]/Email_Data[[#This Row],[Total Sent]]</f>
        <v>0.18005390835579516</v>
      </c>
      <c r="R150" s="58">
        <f>Email_Data[[#This Row],[Number of Clicks]]/Email_Data[[#This Row],[Unique Opens]]</f>
        <v>2.3952095808383235E-2</v>
      </c>
      <c r="S150" s="58">
        <f>Email_Data[[#This Row],[Desktop Opens]]/Email_Data[[#This Row],[Total Opens]]</f>
        <v>0.77872900889035235</v>
      </c>
      <c r="T150" s="59">
        <f>Email_Data[[#This Row],[Mobile Opens]]/Email_Data[[#This Row],[Total Opens]]</f>
        <v>0.22127099110964768</v>
      </c>
    </row>
    <row r="151" spans="1:20" ht="15" customHeight="1" x14ac:dyDescent="0.3">
      <c r="A151" s="4">
        <v>43518</v>
      </c>
      <c r="B151" s="5" t="s">
        <v>113</v>
      </c>
      <c r="C151" s="5" t="s">
        <v>21</v>
      </c>
      <c r="D151" s="5" t="s">
        <v>67</v>
      </c>
      <c r="E151" s="5" t="s">
        <v>23</v>
      </c>
      <c r="F151" s="5" t="s">
        <v>25</v>
      </c>
      <c r="G151" s="5">
        <v>94</v>
      </c>
      <c r="H151" s="5">
        <v>81</v>
      </c>
      <c r="I151" s="5">
        <v>29</v>
      </c>
      <c r="J151" s="5">
        <f t="shared" si="3"/>
        <v>65</v>
      </c>
      <c r="K151" s="5"/>
      <c r="L151" s="5">
        <v>2</v>
      </c>
      <c r="M151" s="5">
        <v>78</v>
      </c>
      <c r="N151" s="5">
        <v>3</v>
      </c>
      <c r="O151" s="3">
        <f>YEAR(Email_Data[[#This Row],[Sent Date]])</f>
        <v>2019</v>
      </c>
      <c r="Q151" s="58">
        <f>Email_Data[[#This Row],[Unique Opens]]/Email_Data[[#This Row],[Total Sent]]</f>
        <v>0.30851063829787234</v>
      </c>
      <c r="R151" s="58">
        <f>Email_Data[[#This Row],[Number of Clicks]]/Email_Data[[#This Row],[Unique Opens]]</f>
        <v>6.8965517241379309E-2</v>
      </c>
      <c r="S151" s="58">
        <f>Email_Data[[#This Row],[Desktop Opens]]/Email_Data[[#This Row],[Total Opens]]</f>
        <v>0.96296296296296291</v>
      </c>
      <c r="T151" s="59">
        <f>Email_Data[[#This Row],[Mobile Opens]]/Email_Data[[#This Row],[Total Opens]]</f>
        <v>3.7037037037037035E-2</v>
      </c>
    </row>
    <row r="152" spans="1:20" ht="15" customHeight="1" x14ac:dyDescent="0.3">
      <c r="A152" s="4">
        <v>43518</v>
      </c>
      <c r="B152" s="5" t="s">
        <v>113</v>
      </c>
      <c r="C152" s="5" t="s">
        <v>21</v>
      </c>
      <c r="D152" s="5" t="s">
        <v>67</v>
      </c>
      <c r="E152" s="5" t="s">
        <v>23</v>
      </c>
      <c r="F152" s="5" t="s">
        <v>24</v>
      </c>
      <c r="G152" s="5">
        <v>1262</v>
      </c>
      <c r="H152" s="5">
        <v>392</v>
      </c>
      <c r="I152" s="5">
        <v>304</v>
      </c>
      <c r="J152" s="5">
        <f t="shared" si="3"/>
        <v>958</v>
      </c>
      <c r="K152" s="5"/>
      <c r="L152" s="5">
        <v>1</v>
      </c>
      <c r="M152" s="5">
        <v>248</v>
      </c>
      <c r="N152" s="5">
        <v>144</v>
      </c>
      <c r="O152" s="3">
        <f>YEAR(Email_Data[[#This Row],[Sent Date]])</f>
        <v>2019</v>
      </c>
      <c r="Q152" s="58">
        <f>Email_Data[[#This Row],[Unique Opens]]/Email_Data[[#This Row],[Total Sent]]</f>
        <v>0.24088748019017434</v>
      </c>
      <c r="R152" s="58">
        <f>Email_Data[[#This Row],[Number of Clicks]]/Email_Data[[#This Row],[Unique Opens]]</f>
        <v>3.2894736842105261E-3</v>
      </c>
      <c r="S152" s="58">
        <f>Email_Data[[#This Row],[Desktop Opens]]/Email_Data[[#This Row],[Total Opens]]</f>
        <v>0.63265306122448983</v>
      </c>
      <c r="T152" s="59">
        <f>Email_Data[[#This Row],[Mobile Opens]]/Email_Data[[#This Row],[Total Opens]]</f>
        <v>0.36734693877551022</v>
      </c>
    </row>
    <row r="153" spans="1:20" ht="15" customHeight="1" x14ac:dyDescent="0.3">
      <c r="A153" s="4">
        <v>43518</v>
      </c>
      <c r="B153" s="5" t="s">
        <v>113</v>
      </c>
      <c r="C153" s="5" t="s">
        <v>21</v>
      </c>
      <c r="D153" s="5" t="s">
        <v>67</v>
      </c>
      <c r="E153" s="5" t="s">
        <v>23</v>
      </c>
      <c r="F153" s="5" t="s">
        <v>27</v>
      </c>
      <c r="G153" s="5">
        <v>12965</v>
      </c>
      <c r="H153" s="5">
        <v>2918</v>
      </c>
      <c r="I153" s="5">
        <v>2331</v>
      </c>
      <c r="J153" s="5">
        <f t="shared" si="3"/>
        <v>10634</v>
      </c>
      <c r="K153" s="5"/>
      <c r="L153" s="5">
        <v>41</v>
      </c>
      <c r="M153" s="5">
        <v>2376</v>
      </c>
      <c r="N153" s="5">
        <v>542</v>
      </c>
      <c r="O153" s="3">
        <f>YEAR(Email_Data[[#This Row],[Sent Date]])</f>
        <v>2019</v>
      </c>
      <c r="Q153" s="58">
        <f>Email_Data[[#This Row],[Unique Opens]]/Email_Data[[#This Row],[Total Sent]]</f>
        <v>0.17979174701118394</v>
      </c>
      <c r="R153" s="58">
        <f>Email_Data[[#This Row],[Number of Clicks]]/Email_Data[[#This Row],[Unique Opens]]</f>
        <v>1.758901758901759E-2</v>
      </c>
      <c r="S153" s="58">
        <f>Email_Data[[#This Row],[Desktop Opens]]/Email_Data[[#This Row],[Total Opens]]</f>
        <v>0.81425633995887592</v>
      </c>
      <c r="T153" s="59">
        <f>Email_Data[[#This Row],[Mobile Opens]]/Email_Data[[#This Row],[Total Opens]]</f>
        <v>0.18574366004112405</v>
      </c>
    </row>
    <row r="154" spans="1:20" ht="15" customHeight="1" x14ac:dyDescent="0.3">
      <c r="A154" s="4">
        <v>43525</v>
      </c>
      <c r="B154" s="5" t="s">
        <v>91</v>
      </c>
      <c r="C154" s="5" t="s">
        <v>53</v>
      </c>
      <c r="D154" s="5" t="s">
        <v>54</v>
      </c>
      <c r="E154" s="5" t="s">
        <v>57</v>
      </c>
      <c r="F154" s="5" t="s">
        <v>27</v>
      </c>
      <c r="G154" s="5">
        <v>2789</v>
      </c>
      <c r="H154" s="5">
        <v>1061</v>
      </c>
      <c r="I154" s="5">
        <v>821</v>
      </c>
      <c r="J154" s="5">
        <f t="shared" si="3"/>
        <v>1968</v>
      </c>
      <c r="K154" s="5"/>
      <c r="L154" s="5">
        <v>51</v>
      </c>
      <c r="M154" s="5">
        <v>523</v>
      </c>
      <c r="N154" s="5">
        <v>538</v>
      </c>
      <c r="O154" s="3">
        <f>YEAR(Email_Data[[#This Row],[Sent Date]])</f>
        <v>2019</v>
      </c>
      <c r="Q154" s="58">
        <f>Email_Data[[#This Row],[Unique Opens]]/Email_Data[[#This Row],[Total Sent]]</f>
        <v>0.29437074220150594</v>
      </c>
      <c r="R154" s="58">
        <f>Email_Data[[#This Row],[Number of Clicks]]/Email_Data[[#This Row],[Unique Opens]]</f>
        <v>6.2119366626065771E-2</v>
      </c>
      <c r="S154" s="58">
        <f>Email_Data[[#This Row],[Desktop Opens]]/Email_Data[[#This Row],[Total Opens]]</f>
        <v>0.49293119698397736</v>
      </c>
      <c r="T154" s="59">
        <f>Email_Data[[#This Row],[Mobile Opens]]/Email_Data[[#This Row],[Total Opens]]</f>
        <v>0.50706880301602264</v>
      </c>
    </row>
    <row r="155" spans="1:20" ht="15" customHeight="1" x14ac:dyDescent="0.3">
      <c r="A155" s="4">
        <v>43525</v>
      </c>
      <c r="B155" s="5" t="s">
        <v>91</v>
      </c>
      <c r="C155" s="5" t="s">
        <v>53</v>
      </c>
      <c r="D155" s="5" t="s">
        <v>54</v>
      </c>
      <c r="E155" s="5" t="s">
        <v>55</v>
      </c>
      <c r="F155" s="5" t="s">
        <v>27</v>
      </c>
      <c r="G155" s="5">
        <v>26591</v>
      </c>
      <c r="H155" s="5">
        <v>15810</v>
      </c>
      <c r="I155" s="5">
        <v>11797</v>
      </c>
      <c r="J155" s="5">
        <f t="shared" si="3"/>
        <v>14794</v>
      </c>
      <c r="K155" s="5"/>
      <c r="L155" s="5">
        <v>527</v>
      </c>
      <c r="M155" s="5">
        <v>11805</v>
      </c>
      <c r="N155" s="5">
        <v>4005</v>
      </c>
      <c r="O155" s="3">
        <f>YEAR(Email_Data[[#This Row],[Sent Date]])</f>
        <v>2019</v>
      </c>
      <c r="Q155" s="58">
        <f>Email_Data[[#This Row],[Unique Opens]]/Email_Data[[#This Row],[Total Sent]]</f>
        <v>0.44364634650821705</v>
      </c>
      <c r="R155" s="58">
        <f>Email_Data[[#This Row],[Number of Clicks]]/Email_Data[[#This Row],[Unique Opens]]</f>
        <v>4.4672374332457403E-2</v>
      </c>
      <c r="S155" s="58">
        <f>Email_Data[[#This Row],[Desktop Opens]]/Email_Data[[#This Row],[Total Opens]]</f>
        <v>0.74667931688804556</v>
      </c>
      <c r="T155" s="59">
        <f>Email_Data[[#This Row],[Mobile Opens]]/Email_Data[[#This Row],[Total Opens]]</f>
        <v>0.25332068311195444</v>
      </c>
    </row>
    <row r="156" spans="1:20" ht="15" customHeight="1" x14ac:dyDescent="0.3">
      <c r="A156" s="4">
        <v>43525</v>
      </c>
      <c r="B156" s="5" t="s">
        <v>91</v>
      </c>
      <c r="C156" s="5" t="s">
        <v>53</v>
      </c>
      <c r="D156" s="5" t="s">
        <v>54</v>
      </c>
      <c r="E156" s="5" t="s">
        <v>56</v>
      </c>
      <c r="F156" s="5" t="s">
        <v>27</v>
      </c>
      <c r="G156" s="5">
        <v>27986</v>
      </c>
      <c r="H156" s="5">
        <v>16338</v>
      </c>
      <c r="I156" s="5">
        <v>11927</v>
      </c>
      <c r="J156" s="5">
        <f t="shared" si="3"/>
        <v>16059</v>
      </c>
      <c r="K156" s="5"/>
      <c r="L156" s="5">
        <v>344</v>
      </c>
      <c r="M156" s="5">
        <v>11329</v>
      </c>
      <c r="N156" s="5">
        <v>5009</v>
      </c>
      <c r="O156" s="3">
        <f>YEAR(Email_Data[[#This Row],[Sent Date]])</f>
        <v>2019</v>
      </c>
      <c r="Q156" s="58">
        <f>Email_Data[[#This Row],[Unique Opens]]/Email_Data[[#This Row],[Total Sent]]</f>
        <v>0.42617737440148645</v>
      </c>
      <c r="R156" s="58">
        <f>Email_Data[[#This Row],[Number of Clicks]]/Email_Data[[#This Row],[Unique Opens]]</f>
        <v>2.8842122914395908E-2</v>
      </c>
      <c r="S156" s="58">
        <f>Email_Data[[#This Row],[Desktop Opens]]/Email_Data[[#This Row],[Total Opens]]</f>
        <v>0.69341412657608026</v>
      </c>
      <c r="T156" s="59">
        <f>Email_Data[[#This Row],[Mobile Opens]]/Email_Data[[#This Row],[Total Opens]]</f>
        <v>0.30658587342391969</v>
      </c>
    </row>
    <row r="157" spans="1:20" ht="15" customHeight="1" x14ac:dyDescent="0.3">
      <c r="A157" s="4">
        <v>43532</v>
      </c>
      <c r="B157" s="5" t="s">
        <v>114</v>
      </c>
      <c r="C157" s="5" t="s">
        <v>21</v>
      </c>
      <c r="D157" s="5" t="s">
        <v>67</v>
      </c>
      <c r="E157" s="5" t="s">
        <v>23</v>
      </c>
      <c r="F157" s="5" t="s">
        <v>24</v>
      </c>
      <c r="G157" s="5">
        <v>1260</v>
      </c>
      <c r="H157" s="5">
        <v>478</v>
      </c>
      <c r="I157" s="5">
        <v>345</v>
      </c>
      <c r="J157" s="5">
        <f t="shared" si="3"/>
        <v>915</v>
      </c>
      <c r="K157" s="12" t="s">
        <v>115</v>
      </c>
      <c r="L157" s="5">
        <v>17</v>
      </c>
      <c r="M157" s="5">
        <v>310</v>
      </c>
      <c r="N157" s="5">
        <v>168</v>
      </c>
      <c r="O157" s="3">
        <f>YEAR(Email_Data[[#This Row],[Sent Date]])</f>
        <v>2019</v>
      </c>
      <c r="Q157" s="58">
        <f>Email_Data[[#This Row],[Unique Opens]]/Email_Data[[#This Row],[Total Sent]]</f>
        <v>0.27380952380952384</v>
      </c>
      <c r="R157" s="58">
        <f>Email_Data[[#This Row],[Number of Clicks]]/Email_Data[[#This Row],[Unique Opens]]</f>
        <v>4.9275362318840582E-2</v>
      </c>
      <c r="S157" s="58">
        <f>Email_Data[[#This Row],[Desktop Opens]]/Email_Data[[#This Row],[Total Opens]]</f>
        <v>0.64853556485355646</v>
      </c>
      <c r="T157" s="59">
        <f>Email_Data[[#This Row],[Mobile Opens]]/Email_Data[[#This Row],[Total Opens]]</f>
        <v>0.35146443514644349</v>
      </c>
    </row>
    <row r="158" spans="1:20" ht="15" customHeight="1" x14ac:dyDescent="0.3">
      <c r="A158" s="4">
        <v>43532</v>
      </c>
      <c r="B158" s="5" t="s">
        <v>114</v>
      </c>
      <c r="C158" s="5" t="s">
        <v>21</v>
      </c>
      <c r="D158" s="5" t="s">
        <v>67</v>
      </c>
      <c r="E158" s="5" t="s">
        <v>23</v>
      </c>
      <c r="F158" s="5" t="s">
        <v>25</v>
      </c>
      <c r="G158" s="5">
        <v>95</v>
      </c>
      <c r="H158" s="5">
        <v>42</v>
      </c>
      <c r="I158" s="5">
        <v>31</v>
      </c>
      <c r="J158" s="5">
        <f t="shared" si="3"/>
        <v>64</v>
      </c>
      <c r="K158" s="12" t="s">
        <v>116</v>
      </c>
      <c r="L158" s="5">
        <v>1</v>
      </c>
      <c r="M158" s="5">
        <v>39</v>
      </c>
      <c r="N158" s="5">
        <v>3</v>
      </c>
      <c r="O158" s="3">
        <f>YEAR(Email_Data[[#This Row],[Sent Date]])</f>
        <v>2019</v>
      </c>
      <c r="Q158" s="58">
        <f>Email_Data[[#This Row],[Unique Opens]]/Email_Data[[#This Row],[Total Sent]]</f>
        <v>0.32631578947368423</v>
      </c>
      <c r="R158" s="58">
        <f>Email_Data[[#This Row],[Number of Clicks]]/Email_Data[[#This Row],[Unique Opens]]</f>
        <v>3.2258064516129031E-2</v>
      </c>
      <c r="S158" s="58">
        <f>Email_Data[[#This Row],[Desktop Opens]]/Email_Data[[#This Row],[Total Opens]]</f>
        <v>0.9285714285714286</v>
      </c>
      <c r="T158" s="59">
        <f>Email_Data[[#This Row],[Mobile Opens]]/Email_Data[[#This Row],[Total Opens]]</f>
        <v>7.1428571428571425E-2</v>
      </c>
    </row>
    <row r="159" spans="1:20" ht="15" customHeight="1" x14ac:dyDescent="0.3">
      <c r="A159" s="4">
        <v>43532</v>
      </c>
      <c r="B159" s="5" t="s">
        <v>114</v>
      </c>
      <c r="C159" s="5" t="s">
        <v>21</v>
      </c>
      <c r="D159" s="5" t="s">
        <v>67</v>
      </c>
      <c r="E159" s="5" t="s">
        <v>23</v>
      </c>
      <c r="F159" s="5" t="s">
        <v>27</v>
      </c>
      <c r="G159" s="5">
        <v>13053</v>
      </c>
      <c r="H159" s="5">
        <v>3120</v>
      </c>
      <c r="I159" s="5">
        <v>2402</v>
      </c>
      <c r="J159" s="5">
        <f t="shared" si="3"/>
        <v>10651</v>
      </c>
      <c r="K159" s="12" t="s">
        <v>117</v>
      </c>
      <c r="L159" s="5">
        <v>21</v>
      </c>
      <c r="M159" s="5">
        <v>2521</v>
      </c>
      <c r="N159" s="5">
        <v>599</v>
      </c>
      <c r="O159" s="3">
        <f>YEAR(Email_Data[[#This Row],[Sent Date]])</f>
        <v>2019</v>
      </c>
      <c r="Q159" s="58">
        <f>Email_Data[[#This Row],[Unique Opens]]/Email_Data[[#This Row],[Total Sent]]</f>
        <v>0.18401899946372482</v>
      </c>
      <c r="R159" s="58">
        <f>Email_Data[[#This Row],[Number of Clicks]]/Email_Data[[#This Row],[Unique Opens]]</f>
        <v>8.7427144046627811E-3</v>
      </c>
      <c r="S159" s="58">
        <f>Email_Data[[#This Row],[Desktop Opens]]/Email_Data[[#This Row],[Total Opens]]</f>
        <v>0.80801282051282053</v>
      </c>
      <c r="T159" s="59">
        <f>Email_Data[[#This Row],[Mobile Opens]]/Email_Data[[#This Row],[Total Opens]]</f>
        <v>0.1919871794871795</v>
      </c>
    </row>
    <row r="160" spans="1:20" ht="15" customHeight="1" x14ac:dyDescent="0.3">
      <c r="A160" s="4">
        <v>43538</v>
      </c>
      <c r="B160" s="5" t="s">
        <v>95</v>
      </c>
      <c r="C160" s="5" t="s">
        <v>53</v>
      </c>
      <c r="D160" s="5" t="s">
        <v>54</v>
      </c>
      <c r="E160" s="5" t="s">
        <v>57</v>
      </c>
      <c r="F160" s="5" t="s">
        <v>27</v>
      </c>
      <c r="G160" s="5">
        <v>2788</v>
      </c>
      <c r="H160" s="5">
        <v>537</v>
      </c>
      <c r="I160" s="5">
        <v>453</v>
      </c>
      <c r="J160" s="5">
        <f t="shared" si="3"/>
        <v>2335</v>
      </c>
      <c r="K160" s="5"/>
      <c r="L160" s="5">
        <v>47</v>
      </c>
      <c r="M160" s="5">
        <v>288</v>
      </c>
      <c r="N160" s="5">
        <v>249</v>
      </c>
      <c r="O160" s="3">
        <f>YEAR(Email_Data[[#This Row],[Sent Date]])</f>
        <v>2019</v>
      </c>
      <c r="Q160" s="58">
        <f>Email_Data[[#This Row],[Unique Opens]]/Email_Data[[#This Row],[Total Sent]]</f>
        <v>0.16248206599713055</v>
      </c>
      <c r="R160" s="58">
        <f>Email_Data[[#This Row],[Number of Clicks]]/Email_Data[[#This Row],[Unique Opens]]</f>
        <v>0.10375275938189846</v>
      </c>
      <c r="S160" s="58">
        <f>Email_Data[[#This Row],[Desktop Opens]]/Email_Data[[#This Row],[Total Opens]]</f>
        <v>0.53631284916201116</v>
      </c>
      <c r="T160" s="59">
        <f>Email_Data[[#This Row],[Mobile Opens]]/Email_Data[[#This Row],[Total Opens]]</f>
        <v>0.46368715083798884</v>
      </c>
    </row>
    <row r="161" spans="1:20" ht="15" customHeight="1" x14ac:dyDescent="0.3">
      <c r="A161" s="4">
        <v>43538</v>
      </c>
      <c r="B161" s="5" t="s">
        <v>95</v>
      </c>
      <c r="C161" s="5" t="s">
        <v>53</v>
      </c>
      <c r="D161" s="5" t="s">
        <v>54</v>
      </c>
      <c r="E161" s="5" t="s">
        <v>56</v>
      </c>
      <c r="F161" s="5" t="s">
        <v>27</v>
      </c>
      <c r="G161" s="5">
        <v>27977</v>
      </c>
      <c r="H161" s="5">
        <v>10674</v>
      </c>
      <c r="I161" s="5">
        <v>8368</v>
      </c>
      <c r="J161" s="5">
        <f t="shared" si="3"/>
        <v>19609</v>
      </c>
      <c r="K161" s="5"/>
      <c r="L161" s="5">
        <v>494</v>
      </c>
      <c r="M161" s="5">
        <v>8009</v>
      </c>
      <c r="N161" s="5">
        <v>2665</v>
      </c>
      <c r="O161" s="3">
        <f>YEAR(Email_Data[[#This Row],[Sent Date]])</f>
        <v>2019</v>
      </c>
      <c r="Q161" s="58">
        <f>Email_Data[[#This Row],[Unique Opens]]/Email_Data[[#This Row],[Total Sent]]</f>
        <v>0.29910283447117275</v>
      </c>
      <c r="R161" s="58">
        <f>Email_Data[[#This Row],[Number of Clicks]]/Email_Data[[#This Row],[Unique Opens]]</f>
        <v>5.9034416826003827E-2</v>
      </c>
      <c r="S161" s="58">
        <f>Email_Data[[#This Row],[Desktop Opens]]/Email_Data[[#This Row],[Total Opens]]</f>
        <v>0.75032789956904633</v>
      </c>
      <c r="T161" s="59">
        <f>Email_Data[[#This Row],[Mobile Opens]]/Email_Data[[#This Row],[Total Opens]]</f>
        <v>0.24967210043095373</v>
      </c>
    </row>
    <row r="162" spans="1:20" ht="15" customHeight="1" x14ac:dyDescent="0.3">
      <c r="A162" s="4">
        <v>43538</v>
      </c>
      <c r="B162" s="5" t="s">
        <v>95</v>
      </c>
      <c r="C162" s="5" t="s">
        <v>53</v>
      </c>
      <c r="D162" s="5" t="s">
        <v>54</v>
      </c>
      <c r="E162" s="5" t="s">
        <v>55</v>
      </c>
      <c r="F162" s="5" t="s">
        <v>27</v>
      </c>
      <c r="G162" s="5">
        <v>2788</v>
      </c>
      <c r="H162" s="5">
        <v>604</v>
      </c>
      <c r="I162" s="5">
        <v>499</v>
      </c>
      <c r="J162" s="5">
        <f t="shared" si="3"/>
        <v>2289</v>
      </c>
      <c r="K162" s="5"/>
      <c r="L162" s="5">
        <v>54</v>
      </c>
      <c r="M162" s="5">
        <v>325</v>
      </c>
      <c r="N162" s="5">
        <v>279</v>
      </c>
      <c r="O162" s="3">
        <f>YEAR(Email_Data[[#This Row],[Sent Date]])</f>
        <v>2019</v>
      </c>
      <c r="Q162" s="58">
        <f>Email_Data[[#This Row],[Unique Opens]]/Email_Data[[#This Row],[Total Sent]]</f>
        <v>0.17898134863701579</v>
      </c>
      <c r="R162" s="58">
        <f>Email_Data[[#This Row],[Number of Clicks]]/Email_Data[[#This Row],[Unique Opens]]</f>
        <v>0.10821643286573146</v>
      </c>
      <c r="S162" s="58">
        <f>Email_Data[[#This Row],[Desktop Opens]]/Email_Data[[#This Row],[Total Opens]]</f>
        <v>0.53807947019867552</v>
      </c>
      <c r="T162" s="59">
        <f>Email_Data[[#This Row],[Mobile Opens]]/Email_Data[[#This Row],[Total Opens]]</f>
        <v>0.46192052980132453</v>
      </c>
    </row>
    <row r="163" spans="1:20" ht="15" customHeight="1" x14ac:dyDescent="0.3">
      <c r="A163" s="4">
        <v>43546</v>
      </c>
      <c r="B163" s="5" t="s">
        <v>118</v>
      </c>
      <c r="C163" s="5" t="s">
        <v>21</v>
      </c>
      <c r="D163" s="5" t="s">
        <v>67</v>
      </c>
      <c r="E163" s="5" t="s">
        <v>23</v>
      </c>
      <c r="F163" s="5" t="s">
        <v>27</v>
      </c>
      <c r="G163" s="5">
        <v>15666</v>
      </c>
      <c r="H163" s="5">
        <v>5019</v>
      </c>
      <c r="I163" s="5">
        <v>3766</v>
      </c>
      <c r="J163" s="5">
        <f t="shared" si="3"/>
        <v>11900</v>
      </c>
      <c r="K163" s="12" t="s">
        <v>119</v>
      </c>
      <c r="L163" s="5">
        <v>64</v>
      </c>
      <c r="M163" s="5">
        <v>4001</v>
      </c>
      <c r="N163" s="5">
        <v>1018</v>
      </c>
      <c r="O163" s="3">
        <f>YEAR(Email_Data[[#This Row],[Sent Date]])</f>
        <v>2019</v>
      </c>
      <c r="Q163" s="58">
        <f>Email_Data[[#This Row],[Unique Opens]]/Email_Data[[#This Row],[Total Sent]]</f>
        <v>0.24039320822162646</v>
      </c>
      <c r="R163" s="58">
        <f>Email_Data[[#This Row],[Number of Clicks]]/Email_Data[[#This Row],[Unique Opens]]</f>
        <v>1.6994158258098777E-2</v>
      </c>
      <c r="S163" s="58">
        <f>Email_Data[[#This Row],[Desktop Opens]]/Email_Data[[#This Row],[Total Opens]]</f>
        <v>0.79717075114564651</v>
      </c>
      <c r="T163" s="59">
        <f>Email_Data[[#This Row],[Mobile Opens]]/Email_Data[[#This Row],[Total Opens]]</f>
        <v>0.20282924885435347</v>
      </c>
    </row>
    <row r="164" spans="1:20" ht="15" customHeight="1" x14ac:dyDescent="0.3">
      <c r="A164" s="4">
        <v>43546</v>
      </c>
      <c r="B164" s="5" t="s">
        <v>118</v>
      </c>
      <c r="C164" s="5" t="s">
        <v>21</v>
      </c>
      <c r="D164" s="5" t="s">
        <v>67</v>
      </c>
      <c r="E164" s="5" t="s">
        <v>23</v>
      </c>
      <c r="F164" s="5" t="s">
        <v>24</v>
      </c>
      <c r="G164" s="5">
        <v>1259</v>
      </c>
      <c r="H164" s="5">
        <v>453</v>
      </c>
      <c r="I164" s="5">
        <v>333</v>
      </c>
      <c r="J164" s="5">
        <f t="shared" si="3"/>
        <v>926</v>
      </c>
      <c r="K164" s="12" t="s">
        <v>115</v>
      </c>
      <c r="L164" s="5">
        <v>6</v>
      </c>
      <c r="M164" s="5">
        <v>310</v>
      </c>
      <c r="N164" s="5">
        <v>143</v>
      </c>
      <c r="O164" s="3">
        <f>YEAR(Email_Data[[#This Row],[Sent Date]])</f>
        <v>2019</v>
      </c>
      <c r="Q164" s="58">
        <f>Email_Data[[#This Row],[Unique Opens]]/Email_Data[[#This Row],[Total Sent]]</f>
        <v>0.26449563145353455</v>
      </c>
      <c r="R164" s="58">
        <f>Email_Data[[#This Row],[Number of Clicks]]/Email_Data[[#This Row],[Unique Opens]]</f>
        <v>1.8018018018018018E-2</v>
      </c>
      <c r="S164" s="58">
        <f>Email_Data[[#This Row],[Desktop Opens]]/Email_Data[[#This Row],[Total Opens]]</f>
        <v>0.6843267108167771</v>
      </c>
      <c r="T164" s="59">
        <f>Email_Data[[#This Row],[Mobile Opens]]/Email_Data[[#This Row],[Total Opens]]</f>
        <v>0.31567328918322296</v>
      </c>
    </row>
    <row r="165" spans="1:20" ht="15" customHeight="1" x14ac:dyDescent="0.3">
      <c r="A165" s="4">
        <v>43546</v>
      </c>
      <c r="B165" s="5" t="s">
        <v>118</v>
      </c>
      <c r="C165" s="5" t="s">
        <v>21</v>
      </c>
      <c r="D165" s="5" t="s">
        <v>67</v>
      </c>
      <c r="E165" s="5" t="s">
        <v>23</v>
      </c>
      <c r="F165" s="5" t="s">
        <v>25</v>
      </c>
      <c r="G165" s="5">
        <v>96</v>
      </c>
      <c r="H165" s="5">
        <v>67</v>
      </c>
      <c r="I165" s="5">
        <v>38</v>
      </c>
      <c r="J165" s="5">
        <f t="shared" si="3"/>
        <v>58</v>
      </c>
      <c r="K165" s="12" t="s">
        <v>116</v>
      </c>
      <c r="L165" s="5">
        <v>8</v>
      </c>
      <c r="M165" s="5">
        <v>60</v>
      </c>
      <c r="N165" s="5">
        <v>7</v>
      </c>
      <c r="O165" s="3">
        <f>YEAR(Email_Data[[#This Row],[Sent Date]])</f>
        <v>2019</v>
      </c>
      <c r="Q165" s="58">
        <f>Email_Data[[#This Row],[Unique Opens]]/Email_Data[[#This Row],[Total Sent]]</f>
        <v>0.39583333333333331</v>
      </c>
      <c r="R165" s="58">
        <f>Email_Data[[#This Row],[Number of Clicks]]/Email_Data[[#This Row],[Unique Opens]]</f>
        <v>0.21052631578947367</v>
      </c>
      <c r="S165" s="58">
        <f>Email_Data[[#This Row],[Desktop Opens]]/Email_Data[[#This Row],[Total Opens]]</f>
        <v>0.89552238805970152</v>
      </c>
      <c r="T165" s="59">
        <f>Email_Data[[#This Row],[Mobile Opens]]/Email_Data[[#This Row],[Total Opens]]</f>
        <v>0.1044776119402985</v>
      </c>
    </row>
    <row r="166" spans="1:20" ht="15" customHeight="1" x14ac:dyDescent="0.3">
      <c r="A166" s="4">
        <v>43560</v>
      </c>
      <c r="B166" s="5" t="s">
        <v>120</v>
      </c>
      <c r="C166" s="5" t="s">
        <v>21</v>
      </c>
      <c r="D166" s="5" t="s">
        <v>67</v>
      </c>
      <c r="E166" s="5" t="s">
        <v>23</v>
      </c>
      <c r="F166" s="5" t="s">
        <v>24</v>
      </c>
      <c r="G166" s="5">
        <v>1256</v>
      </c>
      <c r="H166" s="5">
        <v>451</v>
      </c>
      <c r="I166" s="5">
        <v>333</v>
      </c>
      <c r="J166" s="5">
        <f t="shared" si="3"/>
        <v>923</v>
      </c>
      <c r="K166" s="12" t="s">
        <v>121</v>
      </c>
      <c r="L166" s="5">
        <v>62</v>
      </c>
      <c r="M166" s="5">
        <v>302</v>
      </c>
      <c r="N166" s="5">
        <v>149</v>
      </c>
      <c r="O166" s="3">
        <f>YEAR(Email_Data[[#This Row],[Sent Date]])</f>
        <v>2019</v>
      </c>
      <c r="Q166" s="58">
        <f>Email_Data[[#This Row],[Unique Opens]]/Email_Data[[#This Row],[Total Sent]]</f>
        <v>0.26512738853503187</v>
      </c>
      <c r="R166" s="58">
        <f>Email_Data[[#This Row],[Number of Clicks]]/Email_Data[[#This Row],[Unique Opens]]</f>
        <v>0.18618618618618618</v>
      </c>
      <c r="S166" s="58">
        <f>Email_Data[[#This Row],[Desktop Opens]]/Email_Data[[#This Row],[Total Opens]]</f>
        <v>0.66962305986696236</v>
      </c>
      <c r="T166" s="59">
        <f>Email_Data[[#This Row],[Mobile Opens]]/Email_Data[[#This Row],[Total Opens]]</f>
        <v>0.3303769401330377</v>
      </c>
    </row>
    <row r="167" spans="1:20" ht="15" customHeight="1" x14ac:dyDescent="0.3">
      <c r="A167" s="4">
        <v>43560</v>
      </c>
      <c r="B167" s="5" t="s">
        <v>122</v>
      </c>
      <c r="C167" s="5" t="s">
        <v>21</v>
      </c>
      <c r="D167" s="5" t="s">
        <v>67</v>
      </c>
      <c r="E167" s="5" t="s">
        <v>23</v>
      </c>
      <c r="F167" s="5" t="s">
        <v>27</v>
      </c>
      <c r="G167" s="5">
        <v>15650</v>
      </c>
      <c r="H167" s="5">
        <v>5392</v>
      </c>
      <c r="I167" s="5">
        <v>4092</v>
      </c>
      <c r="J167" s="5">
        <f t="shared" si="3"/>
        <v>11558</v>
      </c>
      <c r="K167" s="12" t="s">
        <v>123</v>
      </c>
      <c r="L167" s="5">
        <v>87</v>
      </c>
      <c r="M167" s="5">
        <v>4252</v>
      </c>
      <c r="N167" s="5">
        <v>1140</v>
      </c>
      <c r="O167" s="3">
        <f>YEAR(Email_Data[[#This Row],[Sent Date]])</f>
        <v>2019</v>
      </c>
      <c r="Q167" s="58">
        <f>Email_Data[[#This Row],[Unique Opens]]/Email_Data[[#This Row],[Total Sent]]</f>
        <v>0.26146964856230032</v>
      </c>
      <c r="R167" s="58">
        <f>Email_Data[[#This Row],[Number of Clicks]]/Email_Data[[#This Row],[Unique Opens]]</f>
        <v>2.1260997067448679E-2</v>
      </c>
      <c r="S167" s="58">
        <f>Email_Data[[#This Row],[Desktop Opens]]/Email_Data[[#This Row],[Total Opens]]</f>
        <v>0.78857566765578635</v>
      </c>
      <c r="T167" s="59">
        <f>Email_Data[[#This Row],[Mobile Opens]]/Email_Data[[#This Row],[Total Opens]]</f>
        <v>0.21142433234421365</v>
      </c>
    </row>
    <row r="168" spans="1:20" ht="15" customHeight="1" x14ac:dyDescent="0.3">
      <c r="A168" s="4">
        <v>43560</v>
      </c>
      <c r="B168" s="5" t="s">
        <v>120</v>
      </c>
      <c r="C168" s="5" t="s">
        <v>21</v>
      </c>
      <c r="D168" s="5" t="s">
        <v>67</v>
      </c>
      <c r="E168" s="5" t="s">
        <v>23</v>
      </c>
      <c r="F168" s="5" t="s">
        <v>25</v>
      </c>
      <c r="G168" s="5">
        <v>96</v>
      </c>
      <c r="H168" s="5">
        <v>71</v>
      </c>
      <c r="I168" s="5">
        <v>34</v>
      </c>
      <c r="J168" s="5">
        <f t="shared" si="3"/>
        <v>62</v>
      </c>
      <c r="K168" s="12" t="s">
        <v>116</v>
      </c>
      <c r="L168" s="5">
        <v>7</v>
      </c>
      <c r="M168" s="5">
        <v>59</v>
      </c>
      <c r="N168" s="5">
        <v>12</v>
      </c>
      <c r="O168" s="3">
        <f>YEAR(Email_Data[[#This Row],[Sent Date]])</f>
        <v>2019</v>
      </c>
      <c r="Q168" s="58">
        <f>Email_Data[[#This Row],[Unique Opens]]/Email_Data[[#This Row],[Total Sent]]</f>
        <v>0.35416666666666669</v>
      </c>
      <c r="R168" s="58">
        <f>Email_Data[[#This Row],[Number of Clicks]]/Email_Data[[#This Row],[Unique Opens]]</f>
        <v>0.20588235294117646</v>
      </c>
      <c r="S168" s="58">
        <f>Email_Data[[#This Row],[Desktop Opens]]/Email_Data[[#This Row],[Total Opens]]</f>
        <v>0.83098591549295775</v>
      </c>
      <c r="T168" s="59">
        <f>Email_Data[[#This Row],[Mobile Opens]]/Email_Data[[#This Row],[Total Opens]]</f>
        <v>0.16901408450704225</v>
      </c>
    </row>
    <row r="169" spans="1:20" ht="15" customHeight="1" x14ac:dyDescent="0.3">
      <c r="A169" s="4">
        <v>43570</v>
      </c>
      <c r="B169" s="5" t="s">
        <v>60</v>
      </c>
      <c r="C169" s="5" t="s">
        <v>61</v>
      </c>
      <c r="D169" s="5" t="s">
        <v>54</v>
      </c>
      <c r="E169" s="5" t="s">
        <v>56</v>
      </c>
      <c r="F169" s="5" t="s">
        <v>27</v>
      </c>
      <c r="G169" s="5">
        <v>14709</v>
      </c>
      <c r="H169" s="5">
        <v>9262</v>
      </c>
      <c r="I169" s="5">
        <v>7036</v>
      </c>
      <c r="J169" s="5">
        <f t="shared" si="3"/>
        <v>7673</v>
      </c>
      <c r="K169" s="12" t="s">
        <v>124</v>
      </c>
      <c r="L169" s="5">
        <v>123</v>
      </c>
      <c r="M169" s="5">
        <v>7937</v>
      </c>
      <c r="N169" s="5">
        <v>1325</v>
      </c>
      <c r="O169" s="3">
        <f>YEAR(Email_Data[[#This Row],[Sent Date]])</f>
        <v>2019</v>
      </c>
      <c r="Q169" s="58">
        <f>Email_Data[[#This Row],[Unique Opens]]/Email_Data[[#This Row],[Total Sent]]</f>
        <v>0.47834659052280915</v>
      </c>
      <c r="R169" s="58">
        <f>Email_Data[[#This Row],[Number of Clicks]]/Email_Data[[#This Row],[Unique Opens]]</f>
        <v>1.7481523592950542E-2</v>
      </c>
      <c r="S169" s="58">
        <f>Email_Data[[#This Row],[Desktop Opens]]/Email_Data[[#This Row],[Total Opens]]</f>
        <v>0.85694234506586053</v>
      </c>
      <c r="T169" s="59">
        <f>Email_Data[[#This Row],[Mobile Opens]]/Email_Data[[#This Row],[Total Opens]]</f>
        <v>0.14305765493413949</v>
      </c>
    </row>
    <row r="170" spans="1:20" ht="15" customHeight="1" x14ac:dyDescent="0.3">
      <c r="A170" s="4">
        <v>43570</v>
      </c>
      <c r="B170" s="5" t="s">
        <v>60</v>
      </c>
      <c r="C170" s="5" t="s">
        <v>61</v>
      </c>
      <c r="D170" s="5" t="s">
        <v>54</v>
      </c>
      <c r="E170" s="5" t="s">
        <v>55</v>
      </c>
      <c r="F170" s="5" t="s">
        <v>27</v>
      </c>
      <c r="G170" s="5">
        <v>12525</v>
      </c>
      <c r="H170" s="5">
        <v>7647</v>
      </c>
      <c r="I170" s="5">
        <v>5884</v>
      </c>
      <c r="J170" s="5">
        <f t="shared" si="3"/>
        <v>6641</v>
      </c>
      <c r="K170" s="12" t="s">
        <v>125</v>
      </c>
      <c r="L170" s="5">
        <v>117</v>
      </c>
      <c r="M170" s="5">
        <v>6717</v>
      </c>
      <c r="N170" s="5">
        <v>930</v>
      </c>
      <c r="O170" s="3">
        <f>YEAR(Email_Data[[#This Row],[Sent Date]])</f>
        <v>2019</v>
      </c>
      <c r="Q170" s="58">
        <f>Email_Data[[#This Row],[Unique Opens]]/Email_Data[[#This Row],[Total Sent]]</f>
        <v>0.46978043912175649</v>
      </c>
      <c r="R170" s="58">
        <f>Email_Data[[#This Row],[Number of Clicks]]/Email_Data[[#This Row],[Unique Opens]]</f>
        <v>1.9884432358939497E-2</v>
      </c>
      <c r="S170" s="58">
        <f>Email_Data[[#This Row],[Desktop Opens]]/Email_Data[[#This Row],[Total Opens]]</f>
        <v>0.87838367987446053</v>
      </c>
      <c r="T170" s="59">
        <f>Email_Data[[#This Row],[Mobile Opens]]/Email_Data[[#This Row],[Total Opens]]</f>
        <v>0.12161632012553943</v>
      </c>
    </row>
    <row r="171" spans="1:20" ht="15" customHeight="1" x14ac:dyDescent="0.3">
      <c r="A171" s="4">
        <v>43570</v>
      </c>
      <c r="B171" s="5" t="s">
        <v>60</v>
      </c>
      <c r="C171" s="5" t="s">
        <v>61</v>
      </c>
      <c r="D171" s="5" t="s">
        <v>54</v>
      </c>
      <c r="E171" s="5" t="s">
        <v>57</v>
      </c>
      <c r="F171" s="5" t="s">
        <v>27</v>
      </c>
      <c r="G171" s="5">
        <v>1707</v>
      </c>
      <c r="H171" s="5">
        <v>343</v>
      </c>
      <c r="I171" s="5">
        <v>261</v>
      </c>
      <c r="J171" s="5">
        <f t="shared" si="3"/>
        <v>1446</v>
      </c>
      <c r="K171" s="12" t="s">
        <v>126</v>
      </c>
      <c r="L171" s="5">
        <v>29</v>
      </c>
      <c r="M171" s="5">
        <v>75</v>
      </c>
      <c r="N171" s="5">
        <v>268</v>
      </c>
      <c r="O171" s="3">
        <f>YEAR(Email_Data[[#This Row],[Sent Date]])</f>
        <v>2019</v>
      </c>
      <c r="Q171" s="58">
        <f>Email_Data[[#This Row],[Unique Opens]]/Email_Data[[#This Row],[Total Sent]]</f>
        <v>0.15289982425307558</v>
      </c>
      <c r="R171" s="58">
        <f>Email_Data[[#This Row],[Number of Clicks]]/Email_Data[[#This Row],[Unique Opens]]</f>
        <v>0.1111111111111111</v>
      </c>
      <c r="S171" s="58">
        <f>Email_Data[[#This Row],[Desktop Opens]]/Email_Data[[#This Row],[Total Opens]]</f>
        <v>0.21865889212827988</v>
      </c>
      <c r="T171" s="59">
        <f>Email_Data[[#This Row],[Mobile Opens]]/Email_Data[[#This Row],[Total Opens]]</f>
        <v>0.78134110787172006</v>
      </c>
    </row>
    <row r="172" spans="1:20" ht="15" customHeight="1" x14ac:dyDescent="0.3">
      <c r="A172" s="4">
        <v>43574</v>
      </c>
      <c r="B172" s="5" t="s">
        <v>127</v>
      </c>
      <c r="C172" s="5" t="s">
        <v>21</v>
      </c>
      <c r="D172" s="5" t="s">
        <v>67</v>
      </c>
      <c r="E172" s="5" t="s">
        <v>23</v>
      </c>
      <c r="F172" s="5" t="s">
        <v>24</v>
      </c>
      <c r="G172" s="5">
        <v>1255</v>
      </c>
      <c r="H172" s="5">
        <v>383</v>
      </c>
      <c r="I172" s="5">
        <v>307</v>
      </c>
      <c r="J172" s="5">
        <f t="shared" si="3"/>
        <v>948</v>
      </c>
      <c r="K172" s="12" t="s">
        <v>115</v>
      </c>
      <c r="L172" s="5">
        <v>3</v>
      </c>
      <c r="M172" s="5">
        <v>256</v>
      </c>
      <c r="N172" s="5">
        <v>127</v>
      </c>
      <c r="O172" s="3">
        <f>YEAR(Email_Data[[#This Row],[Sent Date]])</f>
        <v>2019</v>
      </c>
      <c r="Q172" s="58">
        <f>Email_Data[[#This Row],[Unique Opens]]/Email_Data[[#This Row],[Total Sent]]</f>
        <v>0.2446215139442231</v>
      </c>
      <c r="R172" s="58">
        <f>Email_Data[[#This Row],[Number of Clicks]]/Email_Data[[#This Row],[Unique Opens]]</f>
        <v>9.7719869706840382E-3</v>
      </c>
      <c r="S172" s="58">
        <f>Email_Data[[#This Row],[Desktop Opens]]/Email_Data[[#This Row],[Total Opens]]</f>
        <v>0.66840731070496084</v>
      </c>
      <c r="T172" s="59">
        <f>Email_Data[[#This Row],[Mobile Opens]]/Email_Data[[#This Row],[Total Opens]]</f>
        <v>0.33159268929503916</v>
      </c>
    </row>
    <row r="173" spans="1:20" ht="15" customHeight="1" x14ac:dyDescent="0.3">
      <c r="A173" s="4">
        <v>43574</v>
      </c>
      <c r="B173" s="5" t="s">
        <v>127</v>
      </c>
      <c r="C173" s="5" t="s">
        <v>21</v>
      </c>
      <c r="D173" s="5" t="s">
        <v>67</v>
      </c>
      <c r="E173" s="5" t="s">
        <v>23</v>
      </c>
      <c r="F173" s="5" t="s">
        <v>25</v>
      </c>
      <c r="G173" s="5">
        <v>96</v>
      </c>
      <c r="H173" s="5">
        <v>39</v>
      </c>
      <c r="I173" s="5">
        <v>28</v>
      </c>
      <c r="J173" s="5">
        <f t="shared" si="3"/>
        <v>68</v>
      </c>
      <c r="K173" s="12" t="s">
        <v>116</v>
      </c>
      <c r="L173" s="5">
        <v>2</v>
      </c>
      <c r="M173" s="5">
        <v>36</v>
      </c>
      <c r="N173" s="5">
        <v>3</v>
      </c>
      <c r="O173" s="3">
        <f>YEAR(Email_Data[[#This Row],[Sent Date]])</f>
        <v>2019</v>
      </c>
      <c r="Q173" s="58">
        <f>Email_Data[[#This Row],[Unique Opens]]/Email_Data[[#This Row],[Total Sent]]</f>
        <v>0.29166666666666669</v>
      </c>
      <c r="R173" s="58">
        <f>Email_Data[[#This Row],[Number of Clicks]]/Email_Data[[#This Row],[Unique Opens]]</f>
        <v>7.1428571428571425E-2</v>
      </c>
      <c r="S173" s="58">
        <f>Email_Data[[#This Row],[Desktop Opens]]/Email_Data[[#This Row],[Total Opens]]</f>
        <v>0.92307692307692313</v>
      </c>
      <c r="T173" s="59">
        <f>Email_Data[[#This Row],[Mobile Opens]]/Email_Data[[#This Row],[Total Opens]]</f>
        <v>7.6923076923076927E-2</v>
      </c>
    </row>
    <row r="174" spans="1:20" ht="15" customHeight="1" x14ac:dyDescent="0.3">
      <c r="A174" s="4">
        <v>43574</v>
      </c>
      <c r="B174" s="5" t="s">
        <v>128</v>
      </c>
      <c r="C174" s="5" t="s">
        <v>21</v>
      </c>
      <c r="D174" s="5" t="s">
        <v>67</v>
      </c>
      <c r="E174" s="5" t="s">
        <v>23</v>
      </c>
      <c r="F174" s="5" t="s">
        <v>27</v>
      </c>
      <c r="G174" s="5">
        <v>15635</v>
      </c>
      <c r="H174" s="5">
        <v>4510</v>
      </c>
      <c r="I174" s="5">
        <v>3484</v>
      </c>
      <c r="J174" s="5">
        <f t="shared" si="3"/>
        <v>12151</v>
      </c>
      <c r="K174" s="12" t="s">
        <v>119</v>
      </c>
      <c r="L174" s="5">
        <v>49</v>
      </c>
      <c r="M174" s="5">
        <v>3532</v>
      </c>
      <c r="N174" s="5">
        <v>978</v>
      </c>
      <c r="O174" s="6">
        <f>YEAR(Email_Data[[#This Row],[Sent Date]])</f>
        <v>2019</v>
      </c>
      <c r="P174" s="6"/>
      <c r="Q174" s="60">
        <f>Email_Data[[#This Row],[Unique Opens]]/Email_Data[[#This Row],[Total Sent]]</f>
        <v>0.22283338663255517</v>
      </c>
      <c r="R174" s="60">
        <f>Email_Data[[#This Row],[Number of Clicks]]/Email_Data[[#This Row],[Unique Opens]]</f>
        <v>1.4064293915040185E-2</v>
      </c>
      <c r="S174" s="60">
        <f>Email_Data[[#This Row],[Desktop Opens]]/Email_Data[[#This Row],[Total Opens]]</f>
        <v>0.78314855875831491</v>
      </c>
      <c r="T174" s="61">
        <f>Email_Data[[#This Row],[Mobile Opens]]/Email_Data[[#This Row],[Total Opens]]</f>
        <v>0.21685144124168515</v>
      </c>
    </row>
    <row r="175" spans="1:20" ht="15" customHeight="1" x14ac:dyDescent="0.3">
      <c r="A175" s="4">
        <v>43578</v>
      </c>
      <c r="B175" s="13" t="s">
        <v>129</v>
      </c>
      <c r="C175" s="5" t="s">
        <v>130</v>
      </c>
      <c r="D175" s="5" t="s">
        <v>131</v>
      </c>
      <c r="E175" s="5" t="s">
        <v>43</v>
      </c>
      <c r="F175" s="5" t="s">
        <v>43</v>
      </c>
      <c r="G175" s="5">
        <v>147</v>
      </c>
      <c r="H175" s="5">
        <v>199</v>
      </c>
      <c r="I175" s="5">
        <v>84</v>
      </c>
      <c r="J175" s="5">
        <f t="shared" si="3"/>
        <v>63</v>
      </c>
      <c r="K175" s="5"/>
      <c r="L175" s="5">
        <v>27</v>
      </c>
      <c r="M175" s="5">
        <v>172</v>
      </c>
      <c r="N175" s="5">
        <v>27</v>
      </c>
      <c r="O175" s="6">
        <f>YEAR(Email_Data[[#This Row],[Sent Date]])</f>
        <v>2019</v>
      </c>
      <c r="P175" s="6"/>
      <c r="Q175" s="60">
        <f>Email_Data[[#This Row],[Unique Opens]]/Email_Data[[#This Row],[Total Sent]]</f>
        <v>0.5714285714285714</v>
      </c>
      <c r="R175" s="60">
        <f>Email_Data[[#This Row],[Number of Clicks]]/Email_Data[[#This Row],[Unique Opens]]</f>
        <v>0.32142857142857145</v>
      </c>
      <c r="S175" s="60">
        <f>Email_Data[[#This Row],[Desktop Opens]]/Email_Data[[#This Row],[Total Opens]]</f>
        <v>0.86432160804020097</v>
      </c>
      <c r="T175" s="61">
        <f>Email_Data[[#This Row],[Mobile Opens]]/Email_Data[[#This Row],[Total Opens]]</f>
        <v>0.135678391959799</v>
      </c>
    </row>
    <row r="176" spans="1:20" ht="15" customHeight="1" x14ac:dyDescent="0.3">
      <c r="A176" s="4">
        <v>43579</v>
      </c>
      <c r="B176" s="5" t="s">
        <v>132</v>
      </c>
      <c r="C176" s="5" t="s">
        <v>130</v>
      </c>
      <c r="D176" s="5" t="s">
        <v>131</v>
      </c>
      <c r="E176" s="5" t="s">
        <v>43</v>
      </c>
      <c r="F176" s="5" t="s">
        <v>43</v>
      </c>
      <c r="G176" s="5">
        <v>159</v>
      </c>
      <c r="H176" s="5">
        <v>155</v>
      </c>
      <c r="I176" s="5">
        <v>74</v>
      </c>
      <c r="J176" s="5">
        <f t="shared" si="3"/>
        <v>85</v>
      </c>
      <c r="K176" s="5"/>
      <c r="L176" s="5">
        <v>40</v>
      </c>
      <c r="M176" s="5">
        <v>140</v>
      </c>
      <c r="N176" s="5">
        <v>15</v>
      </c>
      <c r="O176" s="6">
        <f>YEAR(Email_Data[[#This Row],[Sent Date]])</f>
        <v>2019</v>
      </c>
      <c r="P176" s="6"/>
      <c r="Q176" s="60">
        <f>Email_Data[[#This Row],[Unique Opens]]/Email_Data[[#This Row],[Total Sent]]</f>
        <v>0.46540880503144655</v>
      </c>
      <c r="R176" s="60">
        <f>Email_Data[[#This Row],[Number of Clicks]]/Email_Data[[#This Row],[Unique Opens]]</f>
        <v>0.54054054054054057</v>
      </c>
      <c r="S176" s="60">
        <f>Email_Data[[#This Row],[Desktop Opens]]/Email_Data[[#This Row],[Total Opens]]</f>
        <v>0.90322580645161288</v>
      </c>
      <c r="T176" s="61">
        <f>Email_Data[[#This Row],[Mobile Opens]]/Email_Data[[#This Row],[Total Opens]]</f>
        <v>9.6774193548387094E-2</v>
      </c>
    </row>
    <row r="177" spans="1:20" ht="15" customHeight="1" x14ac:dyDescent="0.3">
      <c r="A177" s="4">
        <v>43588</v>
      </c>
      <c r="B177" s="5" t="s">
        <v>133</v>
      </c>
      <c r="C177" s="5" t="s">
        <v>21</v>
      </c>
      <c r="D177" s="5" t="s">
        <v>67</v>
      </c>
      <c r="E177" s="5" t="s">
        <v>23</v>
      </c>
      <c r="F177" s="5" t="s">
        <v>25</v>
      </c>
      <c r="G177" s="5">
        <v>96</v>
      </c>
      <c r="H177" s="5">
        <v>58</v>
      </c>
      <c r="I177" s="5">
        <v>30</v>
      </c>
      <c r="J177" s="5">
        <f t="shared" si="3"/>
        <v>66</v>
      </c>
      <c r="K177" s="5" t="s">
        <v>116</v>
      </c>
      <c r="L177" s="5">
        <v>2</v>
      </c>
      <c r="M177" s="5">
        <v>58</v>
      </c>
      <c r="N177" s="5">
        <v>0</v>
      </c>
      <c r="O177" s="6">
        <f>YEAR(Email_Data[[#This Row],[Sent Date]])</f>
        <v>2019</v>
      </c>
      <c r="P177" s="6"/>
      <c r="Q177" s="60">
        <f>Email_Data[[#This Row],[Unique Opens]]/Email_Data[[#This Row],[Total Sent]]</f>
        <v>0.3125</v>
      </c>
      <c r="R177" s="60">
        <f>Email_Data[[#This Row],[Number of Clicks]]/Email_Data[[#This Row],[Unique Opens]]</f>
        <v>6.6666666666666666E-2</v>
      </c>
      <c r="S177" s="60">
        <f>Email_Data[[#This Row],[Desktop Opens]]/Email_Data[[#This Row],[Total Opens]]</f>
        <v>1</v>
      </c>
      <c r="T177" s="61">
        <f>Email_Data[[#This Row],[Mobile Opens]]/Email_Data[[#This Row],[Total Opens]]</f>
        <v>0</v>
      </c>
    </row>
    <row r="178" spans="1:20" ht="15" customHeight="1" x14ac:dyDescent="0.3">
      <c r="A178" s="4">
        <v>43588</v>
      </c>
      <c r="B178" s="5" t="s">
        <v>133</v>
      </c>
      <c r="C178" s="5" t="s">
        <v>21</v>
      </c>
      <c r="D178" s="5" t="s">
        <v>67</v>
      </c>
      <c r="E178" s="5" t="s">
        <v>23</v>
      </c>
      <c r="F178" s="5" t="s">
        <v>24</v>
      </c>
      <c r="G178" s="5">
        <v>1254</v>
      </c>
      <c r="H178" s="5">
        <v>477</v>
      </c>
      <c r="I178" s="5">
        <v>349</v>
      </c>
      <c r="J178" s="5">
        <f t="shared" si="3"/>
        <v>905</v>
      </c>
      <c r="K178" s="5" t="s">
        <v>121</v>
      </c>
      <c r="L178" s="5">
        <v>3</v>
      </c>
      <c r="M178" s="5">
        <v>334</v>
      </c>
      <c r="N178" s="5">
        <v>143</v>
      </c>
      <c r="O178" s="6">
        <f>YEAR(Email_Data[[#This Row],[Sent Date]])</f>
        <v>2019</v>
      </c>
      <c r="P178" s="6"/>
      <c r="Q178" s="60">
        <f>Email_Data[[#This Row],[Unique Opens]]/Email_Data[[#This Row],[Total Sent]]</f>
        <v>0.27830940988835728</v>
      </c>
      <c r="R178" s="60">
        <f>Email_Data[[#This Row],[Number of Clicks]]/Email_Data[[#This Row],[Unique Opens]]</f>
        <v>8.5959885386819486E-3</v>
      </c>
      <c r="S178" s="60">
        <f>Email_Data[[#This Row],[Desktop Opens]]/Email_Data[[#This Row],[Total Opens]]</f>
        <v>0.70020964360587001</v>
      </c>
      <c r="T178" s="61">
        <f>Email_Data[[#This Row],[Mobile Opens]]/Email_Data[[#This Row],[Total Opens]]</f>
        <v>0.29979035639412999</v>
      </c>
    </row>
    <row r="179" spans="1:20" ht="15" customHeight="1" x14ac:dyDescent="0.3">
      <c r="A179" s="4">
        <v>43588</v>
      </c>
      <c r="B179" s="5" t="s">
        <v>133</v>
      </c>
      <c r="C179" s="5" t="s">
        <v>21</v>
      </c>
      <c r="D179" s="5" t="s">
        <v>67</v>
      </c>
      <c r="E179" s="5" t="s">
        <v>23</v>
      </c>
      <c r="F179" s="5" t="s">
        <v>27</v>
      </c>
      <c r="G179" s="5">
        <v>15620</v>
      </c>
      <c r="H179" s="5">
        <v>5896</v>
      </c>
      <c r="I179" s="5">
        <v>4284</v>
      </c>
      <c r="J179" s="5">
        <f t="shared" si="3"/>
        <v>11336</v>
      </c>
      <c r="K179" s="5" t="s">
        <v>134</v>
      </c>
      <c r="L179" s="5">
        <v>58</v>
      </c>
      <c r="M179" s="5">
        <v>4854</v>
      </c>
      <c r="N179" s="5">
        <v>1042</v>
      </c>
      <c r="O179" s="6">
        <f>YEAR(Email_Data[[#This Row],[Sent Date]])</f>
        <v>2019</v>
      </c>
      <c r="P179" s="6"/>
      <c r="Q179" s="60">
        <f>Email_Data[[#This Row],[Unique Opens]]/Email_Data[[#This Row],[Total Sent]]</f>
        <v>0.27426376440460948</v>
      </c>
      <c r="R179" s="60">
        <f>Email_Data[[#This Row],[Number of Clicks]]/Email_Data[[#This Row],[Unique Opens]]</f>
        <v>1.353874883286648E-2</v>
      </c>
      <c r="S179" s="60">
        <f>Email_Data[[#This Row],[Desktop Opens]]/Email_Data[[#This Row],[Total Opens]]</f>
        <v>0.82327001356852103</v>
      </c>
      <c r="T179" s="61">
        <f>Email_Data[[#This Row],[Mobile Opens]]/Email_Data[[#This Row],[Total Opens]]</f>
        <v>0.17672998643147897</v>
      </c>
    </row>
    <row r="180" spans="1:20" ht="15" customHeight="1" x14ac:dyDescent="0.3">
      <c r="A180" s="4">
        <v>43589</v>
      </c>
      <c r="B180" s="5" t="s">
        <v>135</v>
      </c>
      <c r="C180" s="5" t="s">
        <v>61</v>
      </c>
      <c r="D180" s="5" t="s">
        <v>54</v>
      </c>
      <c r="E180" s="5" t="s">
        <v>57</v>
      </c>
      <c r="F180" s="5" t="s">
        <v>27</v>
      </c>
      <c r="G180" s="5">
        <v>1707</v>
      </c>
      <c r="H180" s="5">
        <v>415</v>
      </c>
      <c r="I180" s="5">
        <v>296</v>
      </c>
      <c r="J180" s="5">
        <f t="shared" si="3"/>
        <v>1411</v>
      </c>
      <c r="K180" s="5" t="s">
        <v>126</v>
      </c>
      <c r="L180" s="5">
        <v>17</v>
      </c>
      <c r="M180" s="5">
        <v>93</v>
      </c>
      <c r="N180" s="5">
        <v>322</v>
      </c>
      <c r="O180" s="6">
        <f>YEAR(Email_Data[[#This Row],[Sent Date]])</f>
        <v>2019</v>
      </c>
      <c r="P180" s="6"/>
      <c r="Q180" s="60">
        <f>Email_Data[[#This Row],[Unique Opens]]/Email_Data[[#This Row],[Total Sent]]</f>
        <v>0.17340363210310486</v>
      </c>
      <c r="R180" s="60">
        <f>Email_Data[[#This Row],[Number of Clicks]]/Email_Data[[#This Row],[Unique Opens]]</f>
        <v>5.7432432432432436E-2</v>
      </c>
      <c r="S180" s="60">
        <f>Email_Data[[#This Row],[Desktop Opens]]/Email_Data[[#This Row],[Total Opens]]</f>
        <v>0.22409638554216868</v>
      </c>
      <c r="T180" s="61">
        <f>Email_Data[[#This Row],[Mobile Opens]]/Email_Data[[#This Row],[Total Opens]]</f>
        <v>0.77590361445783129</v>
      </c>
    </row>
    <row r="181" spans="1:20" ht="15" customHeight="1" x14ac:dyDescent="0.3">
      <c r="A181" s="4">
        <v>43589</v>
      </c>
      <c r="B181" s="5" t="s">
        <v>135</v>
      </c>
      <c r="C181" s="5" t="s">
        <v>61</v>
      </c>
      <c r="D181" s="5" t="s">
        <v>54</v>
      </c>
      <c r="E181" s="5" t="s">
        <v>55</v>
      </c>
      <c r="F181" s="5" t="s">
        <v>27</v>
      </c>
      <c r="G181" s="5">
        <v>12524</v>
      </c>
      <c r="H181" s="5">
        <v>7759</v>
      </c>
      <c r="I181" s="5">
        <v>5318</v>
      </c>
      <c r="J181" s="5">
        <f t="shared" si="3"/>
        <v>7206</v>
      </c>
      <c r="K181" s="5" t="s">
        <v>125</v>
      </c>
      <c r="L181" s="5">
        <v>124</v>
      </c>
      <c r="M181" s="5">
        <v>6339</v>
      </c>
      <c r="N181" s="5">
        <v>1420</v>
      </c>
      <c r="O181" s="6">
        <f>YEAR(Email_Data[[#This Row],[Sent Date]])</f>
        <v>2019</v>
      </c>
      <c r="P181" s="6"/>
      <c r="Q181" s="60">
        <f>Email_Data[[#This Row],[Unique Opens]]/Email_Data[[#This Row],[Total Sent]]</f>
        <v>0.4246247205365698</v>
      </c>
      <c r="R181" s="60">
        <f>Email_Data[[#This Row],[Number of Clicks]]/Email_Data[[#This Row],[Unique Opens]]</f>
        <v>2.3317036479879653E-2</v>
      </c>
      <c r="S181" s="60">
        <f>Email_Data[[#This Row],[Desktop Opens]]/Email_Data[[#This Row],[Total Opens]]</f>
        <v>0.81698672509343984</v>
      </c>
      <c r="T181" s="61">
        <f>Email_Data[[#This Row],[Mobile Opens]]/Email_Data[[#This Row],[Total Opens]]</f>
        <v>0.18301327490656014</v>
      </c>
    </row>
    <row r="182" spans="1:20" ht="15" customHeight="1" x14ac:dyDescent="0.3">
      <c r="A182" s="8">
        <v>43591</v>
      </c>
      <c r="B182" s="9" t="s">
        <v>136</v>
      </c>
      <c r="C182" s="9" t="s">
        <v>61</v>
      </c>
      <c r="D182" s="9" t="s">
        <v>54</v>
      </c>
      <c r="E182" s="9" t="s">
        <v>56</v>
      </c>
      <c r="F182" s="9" t="s">
        <v>27</v>
      </c>
      <c r="G182" s="9">
        <v>14698</v>
      </c>
      <c r="H182" s="9">
        <v>9927</v>
      </c>
      <c r="I182" s="9">
        <v>7625</v>
      </c>
      <c r="J182" s="5">
        <f t="shared" si="3"/>
        <v>7073</v>
      </c>
      <c r="K182" s="9">
        <v>2</v>
      </c>
      <c r="L182" s="9">
        <v>108</v>
      </c>
      <c r="M182" s="9">
        <v>7702</v>
      </c>
      <c r="N182" s="9">
        <v>2225</v>
      </c>
      <c r="O182" s="11">
        <f>YEAR(Email_Data[[#This Row],[Sent Date]])</f>
        <v>2019</v>
      </c>
      <c r="P182" s="11"/>
      <c r="Q182" s="62">
        <f>Email_Data[[#This Row],[Unique Opens]]/Email_Data[[#This Row],[Total Sent]]</f>
        <v>0.51877806504286295</v>
      </c>
      <c r="R182" s="62">
        <f>Email_Data[[#This Row],[Number of Clicks]]/Email_Data[[#This Row],[Unique Opens]]</f>
        <v>1.4163934426229508E-2</v>
      </c>
      <c r="S182" s="62">
        <f>Email_Data[[#This Row],[Desktop Opens]]/Email_Data[[#This Row],[Total Opens]]</f>
        <v>0.77586380578221015</v>
      </c>
      <c r="T182" s="63">
        <f>Email_Data[[#This Row],[Mobile Opens]]/Email_Data[[#This Row],[Total Opens]]</f>
        <v>0.22413619421778985</v>
      </c>
    </row>
    <row r="183" spans="1:20" ht="15" customHeight="1" x14ac:dyDescent="0.3">
      <c r="A183" s="4">
        <v>43593</v>
      </c>
      <c r="B183" s="5" t="s">
        <v>137</v>
      </c>
      <c r="C183" s="5" t="s">
        <v>130</v>
      </c>
      <c r="D183" s="5" t="s">
        <v>138</v>
      </c>
      <c r="E183" s="5" t="s">
        <v>43</v>
      </c>
      <c r="F183" s="5" t="s">
        <v>43</v>
      </c>
      <c r="G183" s="5">
        <v>160</v>
      </c>
      <c r="H183" s="5">
        <v>150</v>
      </c>
      <c r="I183" s="5">
        <v>80</v>
      </c>
      <c r="J183" s="5">
        <f t="shared" si="3"/>
        <v>80</v>
      </c>
      <c r="K183" s="5" t="s">
        <v>124</v>
      </c>
      <c r="L183" s="5">
        <v>20</v>
      </c>
      <c r="M183" s="5">
        <v>137</v>
      </c>
      <c r="N183" s="5">
        <v>13</v>
      </c>
      <c r="O183" s="6">
        <f>YEAR(Email_Data[[#This Row],[Sent Date]])</f>
        <v>2019</v>
      </c>
      <c r="P183" s="6"/>
      <c r="Q183" s="60">
        <f>Email_Data[[#This Row],[Unique Opens]]/Email_Data[[#This Row],[Total Sent]]</f>
        <v>0.5</v>
      </c>
      <c r="R183" s="60">
        <f>Email_Data[[#This Row],[Number of Clicks]]/Email_Data[[#This Row],[Unique Opens]]</f>
        <v>0.25</v>
      </c>
      <c r="S183" s="60">
        <f>Email_Data[[#This Row],[Desktop Opens]]/Email_Data[[#This Row],[Total Opens]]</f>
        <v>0.91333333333333333</v>
      </c>
      <c r="T183" s="61">
        <f>Email_Data[[#This Row],[Mobile Opens]]/Email_Data[[#This Row],[Total Opens]]</f>
        <v>8.666666666666667E-2</v>
      </c>
    </row>
    <row r="184" spans="1:20" ht="15" customHeight="1" x14ac:dyDescent="0.3">
      <c r="A184" s="4">
        <v>43602</v>
      </c>
      <c r="B184" s="5" t="s">
        <v>139</v>
      </c>
      <c r="C184" s="5" t="s">
        <v>21</v>
      </c>
      <c r="D184" s="5" t="s">
        <v>67</v>
      </c>
      <c r="E184" s="5" t="s">
        <v>23</v>
      </c>
      <c r="F184" s="5" t="s">
        <v>27</v>
      </c>
      <c r="G184" s="5">
        <v>15597</v>
      </c>
      <c r="H184" s="5">
        <v>5875</v>
      </c>
      <c r="I184" s="5">
        <v>4375</v>
      </c>
      <c r="J184" s="5">
        <f t="shared" si="3"/>
        <v>11222</v>
      </c>
      <c r="K184" s="5" t="s">
        <v>140</v>
      </c>
      <c r="L184" s="5">
        <v>93</v>
      </c>
      <c r="M184" s="5">
        <v>4640</v>
      </c>
      <c r="N184" s="5">
        <v>1235</v>
      </c>
      <c r="O184" s="6">
        <f>YEAR(Email_Data[[#This Row],[Sent Date]])</f>
        <v>2019</v>
      </c>
      <c r="P184" s="6"/>
      <c r="Q184" s="60">
        <f>Email_Data[[#This Row],[Unique Opens]]/Email_Data[[#This Row],[Total Sent]]</f>
        <v>0.28050266076809643</v>
      </c>
      <c r="R184" s="60">
        <f>Email_Data[[#This Row],[Number of Clicks]]/Email_Data[[#This Row],[Unique Opens]]</f>
        <v>2.1257142857142856E-2</v>
      </c>
      <c r="S184" s="60">
        <f>Email_Data[[#This Row],[Desktop Opens]]/Email_Data[[#This Row],[Total Opens]]</f>
        <v>0.78978723404255324</v>
      </c>
      <c r="T184" s="61">
        <f>Email_Data[[#This Row],[Mobile Opens]]/Email_Data[[#This Row],[Total Opens]]</f>
        <v>0.21021276595744681</v>
      </c>
    </row>
    <row r="185" spans="1:20" ht="15" customHeight="1" x14ac:dyDescent="0.3">
      <c r="A185" s="4">
        <v>43606</v>
      </c>
      <c r="B185" s="5" t="s">
        <v>141</v>
      </c>
      <c r="C185" s="5" t="s">
        <v>130</v>
      </c>
      <c r="D185" s="5" t="s">
        <v>131</v>
      </c>
      <c r="E185" s="5" t="s">
        <v>43</v>
      </c>
      <c r="F185" s="5" t="s">
        <v>43</v>
      </c>
      <c r="G185" s="5">
        <v>138</v>
      </c>
      <c r="H185" s="5">
        <v>85</v>
      </c>
      <c r="I185" s="5">
        <v>52</v>
      </c>
      <c r="J185" s="5">
        <f t="shared" si="3"/>
        <v>86</v>
      </c>
      <c r="K185" s="5">
        <v>29</v>
      </c>
      <c r="L185" s="5">
        <v>4</v>
      </c>
      <c r="M185" s="5">
        <v>74</v>
      </c>
      <c r="N185" s="5">
        <v>11</v>
      </c>
      <c r="O185" s="6">
        <f>YEAR(Email_Data[[#This Row],[Sent Date]])</f>
        <v>2019</v>
      </c>
      <c r="P185" s="6"/>
      <c r="Q185" s="60">
        <f>Email_Data[[#This Row],[Unique Opens]]/Email_Data[[#This Row],[Total Sent]]</f>
        <v>0.37681159420289856</v>
      </c>
      <c r="R185" s="60">
        <f>Email_Data[[#This Row],[Number of Clicks]]/Email_Data[[#This Row],[Unique Opens]]</f>
        <v>7.6923076923076927E-2</v>
      </c>
      <c r="S185" s="60">
        <f>Email_Data[[#This Row],[Desktop Opens]]/Email_Data[[#This Row],[Total Opens]]</f>
        <v>0.87058823529411766</v>
      </c>
      <c r="T185" s="61">
        <f>Email_Data[[#This Row],[Mobile Opens]]/Email_Data[[#This Row],[Total Opens]]</f>
        <v>0.12941176470588237</v>
      </c>
    </row>
    <row r="186" spans="1:20" ht="15" customHeight="1" x14ac:dyDescent="0.3">
      <c r="A186" s="4">
        <v>43607</v>
      </c>
      <c r="B186" s="5" t="s">
        <v>142</v>
      </c>
      <c r="C186" s="5" t="s">
        <v>130</v>
      </c>
      <c r="D186" s="5" t="s">
        <v>131</v>
      </c>
      <c r="E186" s="5" t="s">
        <v>43</v>
      </c>
      <c r="F186" s="5" t="s">
        <v>43</v>
      </c>
      <c r="G186" s="5">
        <v>302</v>
      </c>
      <c r="H186" s="5">
        <v>164</v>
      </c>
      <c r="I186" s="5">
        <v>114</v>
      </c>
      <c r="J186" s="5">
        <f t="shared" si="3"/>
        <v>188</v>
      </c>
      <c r="K186" s="5">
        <v>37</v>
      </c>
      <c r="L186" s="5">
        <v>14</v>
      </c>
      <c r="M186" s="5">
        <v>134</v>
      </c>
      <c r="N186" s="5">
        <v>30</v>
      </c>
      <c r="O186" s="6">
        <f>YEAR(Email_Data[[#This Row],[Sent Date]])</f>
        <v>2019</v>
      </c>
      <c r="P186" s="6"/>
      <c r="Q186" s="60">
        <f>Email_Data[[#This Row],[Unique Opens]]/Email_Data[[#This Row],[Total Sent]]</f>
        <v>0.37748344370860926</v>
      </c>
      <c r="R186" s="60">
        <f>Email_Data[[#This Row],[Number of Clicks]]/Email_Data[[#This Row],[Unique Opens]]</f>
        <v>0.12280701754385964</v>
      </c>
      <c r="S186" s="60">
        <f>Email_Data[[#This Row],[Desktop Opens]]/Email_Data[[#This Row],[Total Opens]]</f>
        <v>0.81707317073170727</v>
      </c>
      <c r="T186" s="61">
        <f>Email_Data[[#This Row],[Mobile Opens]]/Email_Data[[#This Row],[Total Opens]]</f>
        <v>0.18292682926829268</v>
      </c>
    </row>
    <row r="187" spans="1:20" ht="15" customHeight="1" x14ac:dyDescent="0.3">
      <c r="A187" s="4">
        <v>43613</v>
      </c>
      <c r="B187" s="5" t="s">
        <v>143</v>
      </c>
      <c r="C187" s="5" t="s">
        <v>61</v>
      </c>
      <c r="D187" s="5" t="s">
        <v>54</v>
      </c>
      <c r="E187" s="5" t="s">
        <v>57</v>
      </c>
      <c r="F187" s="5" t="s">
        <v>27</v>
      </c>
      <c r="G187" s="5">
        <v>1705</v>
      </c>
      <c r="H187" s="5">
        <v>382</v>
      </c>
      <c r="I187" s="5">
        <v>247</v>
      </c>
      <c r="J187" s="5">
        <f t="shared" si="3"/>
        <v>1458</v>
      </c>
      <c r="K187" s="5" t="s">
        <v>126</v>
      </c>
      <c r="L187" s="5">
        <v>24</v>
      </c>
      <c r="M187" s="5">
        <v>84</v>
      </c>
      <c r="N187" s="5">
        <v>298</v>
      </c>
      <c r="O187" s="6">
        <f>YEAR(Email_Data[[#This Row],[Sent Date]])</f>
        <v>2019</v>
      </c>
      <c r="P187" s="6"/>
      <c r="Q187" s="60">
        <f>Email_Data[[#This Row],[Unique Opens]]/Email_Data[[#This Row],[Total Sent]]</f>
        <v>0.14486803519061583</v>
      </c>
      <c r="R187" s="60">
        <f>Email_Data[[#This Row],[Number of Clicks]]/Email_Data[[#This Row],[Unique Opens]]</f>
        <v>9.7165991902834009E-2</v>
      </c>
      <c r="S187" s="60">
        <f>Email_Data[[#This Row],[Desktop Opens]]/Email_Data[[#This Row],[Total Opens]]</f>
        <v>0.21989528795811519</v>
      </c>
      <c r="T187" s="61">
        <f>Email_Data[[#This Row],[Mobile Opens]]/Email_Data[[#This Row],[Total Opens]]</f>
        <v>0.78010471204188481</v>
      </c>
    </row>
    <row r="188" spans="1:20" ht="15" customHeight="1" x14ac:dyDescent="0.3">
      <c r="A188" s="4">
        <v>43613</v>
      </c>
      <c r="B188" s="5" t="s">
        <v>143</v>
      </c>
      <c r="C188" s="5" t="s">
        <v>61</v>
      </c>
      <c r="D188" s="5" t="s">
        <v>54</v>
      </c>
      <c r="E188" s="5" t="s">
        <v>55</v>
      </c>
      <c r="F188" s="5" t="s">
        <v>27</v>
      </c>
      <c r="G188" s="5">
        <v>12522</v>
      </c>
      <c r="H188" s="5">
        <v>7233</v>
      </c>
      <c r="I188" s="5">
        <v>5195</v>
      </c>
      <c r="J188" s="5">
        <f t="shared" si="3"/>
        <v>7327</v>
      </c>
      <c r="K188" s="5" t="s">
        <v>125</v>
      </c>
      <c r="L188" s="5">
        <v>159</v>
      </c>
      <c r="M188" s="5">
        <v>5761</v>
      </c>
      <c r="N188" s="5">
        <v>1472</v>
      </c>
      <c r="O188" s="6">
        <f>YEAR(Email_Data[[#This Row],[Sent Date]])</f>
        <v>2019</v>
      </c>
      <c r="P188" s="6"/>
      <c r="Q188" s="60">
        <f>Email_Data[[#This Row],[Unique Opens]]/Email_Data[[#This Row],[Total Sent]]</f>
        <v>0.41486982910078263</v>
      </c>
      <c r="R188" s="60">
        <f>Email_Data[[#This Row],[Number of Clicks]]/Email_Data[[#This Row],[Unique Opens]]</f>
        <v>3.0606352261790183E-2</v>
      </c>
      <c r="S188" s="60">
        <f>Email_Data[[#This Row],[Desktop Opens]]/Email_Data[[#This Row],[Total Opens]]</f>
        <v>0.79648831743398318</v>
      </c>
      <c r="T188" s="61">
        <f>Email_Data[[#This Row],[Mobile Opens]]/Email_Data[[#This Row],[Total Opens]]</f>
        <v>0.20351168256601687</v>
      </c>
    </row>
    <row r="189" spans="1:20" ht="15" customHeight="1" x14ac:dyDescent="0.3">
      <c r="A189" s="4">
        <v>43613</v>
      </c>
      <c r="B189" s="5" t="s">
        <v>143</v>
      </c>
      <c r="C189" s="5" t="s">
        <v>61</v>
      </c>
      <c r="D189" s="5" t="s">
        <v>54</v>
      </c>
      <c r="E189" s="5" t="s">
        <v>56</v>
      </c>
      <c r="F189" s="5" t="s">
        <v>27</v>
      </c>
      <c r="G189" s="5">
        <v>14686</v>
      </c>
      <c r="H189" s="5">
        <v>9487</v>
      </c>
      <c r="I189" s="5">
        <v>6759</v>
      </c>
      <c r="J189" s="5">
        <f t="shared" si="3"/>
        <v>7927</v>
      </c>
      <c r="K189" s="5" t="s">
        <v>144</v>
      </c>
      <c r="L189" s="5">
        <v>451</v>
      </c>
      <c r="M189" s="5">
        <v>8390</v>
      </c>
      <c r="N189" s="5">
        <v>1097</v>
      </c>
      <c r="O189" s="6">
        <f>YEAR(Email_Data[[#This Row],[Sent Date]])</f>
        <v>2019</v>
      </c>
      <c r="P189" s="6"/>
      <c r="Q189" s="60">
        <f>Email_Data[[#This Row],[Unique Opens]]/Email_Data[[#This Row],[Total Sent]]</f>
        <v>0.46023423668800217</v>
      </c>
      <c r="R189" s="60">
        <f>Email_Data[[#This Row],[Number of Clicks]]/Email_Data[[#This Row],[Unique Opens]]</f>
        <v>6.6725847018789766E-2</v>
      </c>
      <c r="S189" s="60">
        <f>Email_Data[[#This Row],[Desktop Opens]]/Email_Data[[#This Row],[Total Opens]]</f>
        <v>0.88436808263940125</v>
      </c>
      <c r="T189" s="61">
        <f>Email_Data[[#This Row],[Mobile Opens]]/Email_Data[[#This Row],[Total Opens]]</f>
        <v>0.11563191736059872</v>
      </c>
    </row>
    <row r="190" spans="1:20" ht="15" customHeight="1" x14ac:dyDescent="0.3">
      <c r="A190" s="4">
        <v>43616</v>
      </c>
      <c r="B190" s="5" t="s">
        <v>145</v>
      </c>
      <c r="C190" s="5" t="s">
        <v>21</v>
      </c>
      <c r="D190" s="5" t="s">
        <v>67</v>
      </c>
      <c r="E190" s="5" t="s">
        <v>23</v>
      </c>
      <c r="F190" s="5" t="s">
        <v>25</v>
      </c>
      <c r="G190" s="5">
        <v>97</v>
      </c>
      <c r="H190" s="5">
        <v>42</v>
      </c>
      <c r="I190" s="5">
        <v>25</v>
      </c>
      <c r="J190" s="5">
        <f t="shared" si="3"/>
        <v>72</v>
      </c>
      <c r="K190" s="5" t="s">
        <v>116</v>
      </c>
      <c r="L190" s="5">
        <v>1</v>
      </c>
      <c r="M190" s="5">
        <v>39</v>
      </c>
      <c r="N190" s="5">
        <v>3</v>
      </c>
      <c r="O190" s="6">
        <f>YEAR(Email_Data[[#This Row],[Sent Date]])</f>
        <v>2019</v>
      </c>
      <c r="P190" s="6"/>
      <c r="Q190" s="60">
        <f>Email_Data[[#This Row],[Unique Opens]]/Email_Data[[#This Row],[Total Sent]]</f>
        <v>0.25773195876288657</v>
      </c>
      <c r="R190" s="60">
        <f>Email_Data[[#This Row],[Number of Clicks]]/Email_Data[[#This Row],[Unique Opens]]</f>
        <v>0.04</v>
      </c>
      <c r="S190" s="60">
        <f>Email_Data[[#This Row],[Desktop Opens]]/Email_Data[[#This Row],[Total Opens]]</f>
        <v>0.9285714285714286</v>
      </c>
      <c r="T190" s="61">
        <f>Email_Data[[#This Row],[Mobile Opens]]/Email_Data[[#This Row],[Total Opens]]</f>
        <v>7.1428571428571425E-2</v>
      </c>
    </row>
    <row r="191" spans="1:20" ht="15" customHeight="1" x14ac:dyDescent="0.3">
      <c r="A191" s="4">
        <v>43616</v>
      </c>
      <c r="B191" s="5" t="s">
        <v>145</v>
      </c>
      <c r="C191" s="5" t="s">
        <v>21</v>
      </c>
      <c r="D191" s="5" t="s">
        <v>67</v>
      </c>
      <c r="E191" s="5" t="s">
        <v>23</v>
      </c>
      <c r="F191" s="5" t="s">
        <v>24</v>
      </c>
      <c r="G191" s="5">
        <v>1256</v>
      </c>
      <c r="H191" s="5">
        <v>383</v>
      </c>
      <c r="I191" s="5">
        <v>283</v>
      </c>
      <c r="J191" s="5">
        <f t="shared" si="3"/>
        <v>973</v>
      </c>
      <c r="K191" s="5" t="s">
        <v>146</v>
      </c>
      <c r="L191" s="5">
        <v>8</v>
      </c>
      <c r="M191" s="5">
        <v>224</v>
      </c>
      <c r="N191" s="5">
        <v>159</v>
      </c>
      <c r="O191" s="6">
        <f>YEAR(Email_Data[[#This Row],[Sent Date]])</f>
        <v>2019</v>
      </c>
      <c r="P191" s="6"/>
      <c r="Q191" s="60">
        <f>Email_Data[[#This Row],[Unique Opens]]/Email_Data[[#This Row],[Total Sent]]</f>
        <v>0.22531847133757962</v>
      </c>
      <c r="R191" s="60">
        <f>Email_Data[[#This Row],[Number of Clicks]]/Email_Data[[#This Row],[Unique Opens]]</f>
        <v>2.8268551236749116E-2</v>
      </c>
      <c r="S191" s="60">
        <f>Email_Data[[#This Row],[Desktop Opens]]/Email_Data[[#This Row],[Total Opens]]</f>
        <v>0.58485639686684077</v>
      </c>
      <c r="T191" s="61">
        <f>Email_Data[[#This Row],[Mobile Opens]]/Email_Data[[#This Row],[Total Opens]]</f>
        <v>0.41514360313315929</v>
      </c>
    </row>
    <row r="192" spans="1:20" ht="15" customHeight="1" x14ac:dyDescent="0.3">
      <c r="A192" s="4">
        <v>43616</v>
      </c>
      <c r="B192" s="5" t="s">
        <v>145</v>
      </c>
      <c r="C192" s="5" t="s">
        <v>21</v>
      </c>
      <c r="D192" s="5" t="s">
        <v>67</v>
      </c>
      <c r="E192" s="5" t="s">
        <v>23</v>
      </c>
      <c r="F192" s="5" t="s">
        <v>27</v>
      </c>
      <c r="G192" s="5">
        <v>12355</v>
      </c>
      <c r="H192" s="5">
        <v>4449</v>
      </c>
      <c r="I192" s="5">
        <v>3236</v>
      </c>
      <c r="J192" s="5">
        <f t="shared" si="3"/>
        <v>9119</v>
      </c>
      <c r="K192" s="5">
        <v>832</v>
      </c>
      <c r="L192" s="5">
        <v>47</v>
      </c>
      <c r="M192" s="5">
        <v>3598</v>
      </c>
      <c r="N192" s="5">
        <v>851</v>
      </c>
      <c r="O192" s="6">
        <f>YEAR(Email_Data[[#This Row],[Sent Date]])</f>
        <v>2019</v>
      </c>
      <c r="P192" s="6"/>
      <c r="Q192" s="60">
        <f>Email_Data[[#This Row],[Unique Opens]]/Email_Data[[#This Row],[Total Sent]]</f>
        <v>0.26191825171995142</v>
      </c>
      <c r="R192" s="60">
        <f>Email_Data[[#This Row],[Number of Clicks]]/Email_Data[[#This Row],[Unique Opens]]</f>
        <v>1.4524103831891224E-2</v>
      </c>
      <c r="S192" s="60">
        <f>Email_Data[[#This Row],[Desktop Opens]]/Email_Data[[#This Row],[Total Opens]]</f>
        <v>0.80872106091256457</v>
      </c>
      <c r="T192" s="61">
        <f>Email_Data[[#This Row],[Mobile Opens]]/Email_Data[[#This Row],[Total Opens]]</f>
        <v>0.19127893908743537</v>
      </c>
    </row>
    <row r="193" spans="1:20" ht="15" customHeight="1" x14ac:dyDescent="0.3">
      <c r="A193" s="4">
        <v>43628</v>
      </c>
      <c r="B193" s="5" t="s">
        <v>147</v>
      </c>
      <c r="C193" s="5" t="s">
        <v>130</v>
      </c>
      <c r="D193" s="5" t="s">
        <v>138</v>
      </c>
      <c r="E193" s="5" t="s">
        <v>43</v>
      </c>
      <c r="F193" s="5" t="s">
        <v>43</v>
      </c>
      <c r="G193" s="5">
        <v>136</v>
      </c>
      <c r="H193" s="5">
        <v>122</v>
      </c>
      <c r="I193" s="5">
        <v>73</v>
      </c>
      <c r="J193" s="5">
        <f t="shared" si="3"/>
        <v>63</v>
      </c>
      <c r="K193" s="5" t="s">
        <v>124</v>
      </c>
      <c r="L193" s="5">
        <v>10</v>
      </c>
      <c r="M193" s="5">
        <v>114</v>
      </c>
      <c r="N193" s="5">
        <v>8</v>
      </c>
      <c r="O193" s="6">
        <f>YEAR(Email_Data[[#This Row],[Sent Date]])</f>
        <v>2019</v>
      </c>
      <c r="P193" s="6"/>
      <c r="Q193" s="60">
        <f>Email_Data[[#This Row],[Unique Opens]]/Email_Data[[#This Row],[Total Sent]]</f>
        <v>0.53676470588235292</v>
      </c>
      <c r="R193" s="60">
        <f>Email_Data[[#This Row],[Number of Clicks]]/Email_Data[[#This Row],[Unique Opens]]</f>
        <v>0.13698630136986301</v>
      </c>
      <c r="S193" s="60">
        <f>Email_Data[[#This Row],[Desktop Opens]]/Email_Data[[#This Row],[Total Opens]]</f>
        <v>0.93442622950819676</v>
      </c>
      <c r="T193" s="61">
        <f>Email_Data[[#This Row],[Mobile Opens]]/Email_Data[[#This Row],[Total Opens]]</f>
        <v>6.5573770491803282E-2</v>
      </c>
    </row>
    <row r="194" spans="1:20" ht="15" customHeight="1" x14ac:dyDescent="0.3">
      <c r="A194" s="4">
        <v>43629</v>
      </c>
      <c r="B194" s="5" t="s">
        <v>109</v>
      </c>
      <c r="C194" s="5" t="s">
        <v>61</v>
      </c>
      <c r="D194" s="5" t="s">
        <v>54</v>
      </c>
      <c r="E194" s="5" t="s">
        <v>57</v>
      </c>
      <c r="F194" s="5" t="s">
        <v>27</v>
      </c>
      <c r="G194" s="5">
        <v>1705</v>
      </c>
      <c r="H194" s="5">
        <v>302</v>
      </c>
      <c r="I194" s="5">
        <v>228</v>
      </c>
      <c r="J194" s="5">
        <f t="shared" ref="J194:J257" si="4">(G194-I194)</f>
        <v>1477</v>
      </c>
      <c r="K194" s="5" t="s">
        <v>126</v>
      </c>
      <c r="L194" s="5">
        <v>24</v>
      </c>
      <c r="M194" s="5">
        <v>62</v>
      </c>
      <c r="N194" s="5">
        <v>240</v>
      </c>
      <c r="O194" s="6">
        <f>YEAR(Email_Data[[#This Row],[Sent Date]])</f>
        <v>2019</v>
      </c>
      <c r="P194" s="6"/>
      <c r="Q194" s="60">
        <f>Email_Data[[#This Row],[Unique Opens]]/Email_Data[[#This Row],[Total Sent]]</f>
        <v>0.13372434017595308</v>
      </c>
      <c r="R194" s="60">
        <f>Email_Data[[#This Row],[Number of Clicks]]/Email_Data[[#This Row],[Unique Opens]]</f>
        <v>0.10526315789473684</v>
      </c>
      <c r="S194" s="60">
        <f>Email_Data[[#This Row],[Desktop Opens]]/Email_Data[[#This Row],[Total Opens]]</f>
        <v>0.20529801324503311</v>
      </c>
      <c r="T194" s="61">
        <f>Email_Data[[#This Row],[Mobile Opens]]/Email_Data[[#This Row],[Total Opens]]</f>
        <v>0.79470198675496684</v>
      </c>
    </row>
    <row r="195" spans="1:20" ht="15" customHeight="1" x14ac:dyDescent="0.3">
      <c r="A195" s="4">
        <v>43629</v>
      </c>
      <c r="B195" s="5" t="s">
        <v>109</v>
      </c>
      <c r="C195" s="5" t="s">
        <v>61</v>
      </c>
      <c r="D195" s="5" t="s">
        <v>54</v>
      </c>
      <c r="E195" s="5" t="s">
        <v>56</v>
      </c>
      <c r="F195" s="5" t="s">
        <v>27</v>
      </c>
      <c r="G195" s="5">
        <v>14668</v>
      </c>
      <c r="H195" s="5">
        <v>8238</v>
      </c>
      <c r="I195" s="5">
        <v>6121</v>
      </c>
      <c r="J195" s="5">
        <f t="shared" si="4"/>
        <v>8547</v>
      </c>
      <c r="K195" s="5" t="s">
        <v>144</v>
      </c>
      <c r="L195" s="5">
        <v>238</v>
      </c>
      <c r="M195" s="5">
        <v>7397</v>
      </c>
      <c r="N195" s="5">
        <v>841</v>
      </c>
      <c r="O195" s="6">
        <f>YEAR(Email_Data[[#This Row],[Sent Date]])</f>
        <v>2019</v>
      </c>
      <c r="P195" s="6"/>
      <c r="Q195" s="60">
        <f>Email_Data[[#This Row],[Unique Opens]]/Email_Data[[#This Row],[Total Sent]]</f>
        <v>0.41730297245704934</v>
      </c>
      <c r="R195" s="60">
        <f>Email_Data[[#This Row],[Number of Clicks]]/Email_Data[[#This Row],[Unique Opens]]</f>
        <v>3.8882535533409576E-2</v>
      </c>
      <c r="S195" s="60">
        <f>Email_Data[[#This Row],[Desktop Opens]]/Email_Data[[#This Row],[Total Opens]]</f>
        <v>0.89791211459092013</v>
      </c>
      <c r="T195" s="61">
        <f>Email_Data[[#This Row],[Mobile Opens]]/Email_Data[[#This Row],[Total Opens]]</f>
        <v>0.10208788540907987</v>
      </c>
    </row>
    <row r="196" spans="1:20" ht="15" customHeight="1" x14ac:dyDescent="0.3">
      <c r="A196" s="4">
        <v>43629</v>
      </c>
      <c r="B196" s="5" t="s">
        <v>109</v>
      </c>
      <c r="C196" s="5" t="s">
        <v>61</v>
      </c>
      <c r="D196" s="5" t="s">
        <v>54</v>
      </c>
      <c r="E196" s="5" t="s">
        <v>55</v>
      </c>
      <c r="F196" s="5" t="s">
        <v>27</v>
      </c>
      <c r="G196" s="5">
        <v>12519</v>
      </c>
      <c r="H196" s="5">
        <v>7185</v>
      </c>
      <c r="I196" s="5">
        <v>5128</v>
      </c>
      <c r="J196" s="5">
        <f t="shared" si="4"/>
        <v>7391</v>
      </c>
      <c r="K196" s="5" t="s">
        <v>125</v>
      </c>
      <c r="L196" s="5">
        <v>178</v>
      </c>
      <c r="M196" s="5">
        <v>5988</v>
      </c>
      <c r="N196" s="5">
        <v>1197</v>
      </c>
      <c r="O196" s="6">
        <f>YEAR(Email_Data[[#This Row],[Sent Date]])</f>
        <v>2019</v>
      </c>
      <c r="P196" s="6"/>
      <c r="Q196" s="60">
        <f>Email_Data[[#This Row],[Unique Opens]]/Email_Data[[#This Row],[Total Sent]]</f>
        <v>0.40961738157999839</v>
      </c>
      <c r="R196" s="60">
        <f>Email_Data[[#This Row],[Number of Clicks]]/Email_Data[[#This Row],[Unique Opens]]</f>
        <v>3.4711388455538221E-2</v>
      </c>
      <c r="S196" s="60">
        <f>Email_Data[[#This Row],[Desktop Opens]]/Email_Data[[#This Row],[Total Opens]]</f>
        <v>0.83340292275574113</v>
      </c>
      <c r="T196" s="61">
        <f>Email_Data[[#This Row],[Mobile Opens]]/Email_Data[[#This Row],[Total Opens]]</f>
        <v>0.16659707724425887</v>
      </c>
    </row>
    <row r="197" spans="1:20" ht="15" customHeight="1" x14ac:dyDescent="0.3">
      <c r="A197" s="4">
        <v>43630</v>
      </c>
      <c r="B197" s="5" t="s">
        <v>148</v>
      </c>
      <c r="C197" s="5" t="s">
        <v>21</v>
      </c>
      <c r="D197" s="5" t="s">
        <v>67</v>
      </c>
      <c r="E197" s="5" t="s">
        <v>23</v>
      </c>
      <c r="F197" s="5" t="s">
        <v>25</v>
      </c>
      <c r="G197" s="5">
        <v>96</v>
      </c>
      <c r="H197" s="5">
        <v>53</v>
      </c>
      <c r="I197" s="5">
        <v>35</v>
      </c>
      <c r="J197" s="5">
        <f t="shared" si="4"/>
        <v>61</v>
      </c>
      <c r="K197" s="5" t="s">
        <v>116</v>
      </c>
      <c r="L197" s="5">
        <v>14</v>
      </c>
      <c r="M197" s="5">
        <v>47</v>
      </c>
      <c r="N197" s="5">
        <v>6</v>
      </c>
      <c r="O197" s="6">
        <f>YEAR(Email_Data[[#This Row],[Sent Date]])</f>
        <v>2019</v>
      </c>
      <c r="P197" s="6"/>
      <c r="Q197" s="60">
        <f>Email_Data[[#This Row],[Unique Opens]]/Email_Data[[#This Row],[Total Sent]]</f>
        <v>0.36458333333333331</v>
      </c>
      <c r="R197" s="60">
        <f>Email_Data[[#This Row],[Number of Clicks]]/Email_Data[[#This Row],[Unique Opens]]</f>
        <v>0.4</v>
      </c>
      <c r="S197" s="60">
        <f>Email_Data[[#This Row],[Desktop Opens]]/Email_Data[[#This Row],[Total Opens]]</f>
        <v>0.8867924528301887</v>
      </c>
      <c r="T197" s="61">
        <f>Email_Data[[#This Row],[Mobile Opens]]/Email_Data[[#This Row],[Total Opens]]</f>
        <v>0.11320754716981132</v>
      </c>
    </row>
    <row r="198" spans="1:20" ht="15" customHeight="1" x14ac:dyDescent="0.3">
      <c r="A198" s="4">
        <v>43630</v>
      </c>
      <c r="B198" s="5" t="s">
        <v>148</v>
      </c>
      <c r="C198" s="5" t="s">
        <v>21</v>
      </c>
      <c r="D198" s="5" t="s">
        <v>67</v>
      </c>
      <c r="E198" s="5" t="s">
        <v>23</v>
      </c>
      <c r="F198" s="5" t="s">
        <v>24</v>
      </c>
      <c r="G198" s="5">
        <v>1258</v>
      </c>
      <c r="H198" s="5">
        <v>642</v>
      </c>
      <c r="I198" s="5">
        <v>418</v>
      </c>
      <c r="J198" s="5">
        <f t="shared" si="4"/>
        <v>840</v>
      </c>
      <c r="K198" s="5" t="s">
        <v>149</v>
      </c>
      <c r="L198" s="5">
        <v>47</v>
      </c>
      <c r="M198" s="5">
        <v>432</v>
      </c>
      <c r="N198" s="5">
        <v>210</v>
      </c>
      <c r="O198" s="6">
        <f>YEAR(Email_Data[[#This Row],[Sent Date]])</f>
        <v>2019</v>
      </c>
      <c r="P198" s="6"/>
      <c r="Q198" s="60">
        <f>Email_Data[[#This Row],[Unique Opens]]/Email_Data[[#This Row],[Total Sent]]</f>
        <v>0.33227344992050872</v>
      </c>
      <c r="R198" s="60">
        <f>Email_Data[[#This Row],[Number of Clicks]]/Email_Data[[#This Row],[Unique Opens]]</f>
        <v>0.11244019138755981</v>
      </c>
      <c r="S198" s="60">
        <f>Email_Data[[#This Row],[Desktop Opens]]/Email_Data[[#This Row],[Total Opens]]</f>
        <v>0.67289719626168221</v>
      </c>
      <c r="T198" s="61">
        <f>Email_Data[[#This Row],[Mobile Opens]]/Email_Data[[#This Row],[Total Opens]]</f>
        <v>0.32710280373831774</v>
      </c>
    </row>
    <row r="199" spans="1:20" ht="15" customHeight="1" x14ac:dyDescent="0.3">
      <c r="A199" s="4">
        <v>43630</v>
      </c>
      <c r="B199" s="5" t="s">
        <v>148</v>
      </c>
      <c r="C199" s="5" t="s">
        <v>21</v>
      </c>
      <c r="D199" s="5" t="s">
        <v>67</v>
      </c>
      <c r="E199" s="5" t="s">
        <v>23</v>
      </c>
      <c r="F199" s="5" t="s">
        <v>27</v>
      </c>
      <c r="G199" s="5">
        <v>15569</v>
      </c>
      <c r="H199" s="5">
        <v>5762</v>
      </c>
      <c r="I199" s="5">
        <v>4182</v>
      </c>
      <c r="J199" s="5">
        <f t="shared" si="4"/>
        <v>11387</v>
      </c>
      <c r="K199" s="5" t="s">
        <v>150</v>
      </c>
      <c r="L199" s="5">
        <v>58</v>
      </c>
      <c r="M199" s="5">
        <v>4652</v>
      </c>
      <c r="N199" s="5">
        <v>1110</v>
      </c>
      <c r="O199" s="6">
        <f>YEAR(Email_Data[[#This Row],[Sent Date]])</f>
        <v>2019</v>
      </c>
      <c r="P199" s="6"/>
      <c r="Q199" s="60">
        <f>Email_Data[[#This Row],[Unique Opens]]/Email_Data[[#This Row],[Total Sent]]</f>
        <v>0.26861070075149335</v>
      </c>
      <c r="R199" s="60">
        <f>Email_Data[[#This Row],[Number of Clicks]]/Email_Data[[#This Row],[Unique Opens]]</f>
        <v>1.3868962219033954E-2</v>
      </c>
      <c r="S199" s="60">
        <f>Email_Data[[#This Row],[Desktop Opens]]/Email_Data[[#This Row],[Total Opens]]</f>
        <v>0.80735855605692464</v>
      </c>
      <c r="T199" s="61">
        <f>Email_Data[[#This Row],[Mobile Opens]]/Email_Data[[#This Row],[Total Opens]]</f>
        <v>0.19264144394307531</v>
      </c>
    </row>
    <row r="200" spans="1:20" ht="15" customHeight="1" x14ac:dyDescent="0.3">
      <c r="A200" s="4">
        <v>43644</v>
      </c>
      <c r="B200" s="5" t="s">
        <v>151</v>
      </c>
      <c r="C200" s="5" t="s">
        <v>21</v>
      </c>
      <c r="D200" s="5" t="s">
        <v>67</v>
      </c>
      <c r="E200" s="5" t="s">
        <v>23</v>
      </c>
      <c r="F200" s="5" t="s">
        <v>25</v>
      </c>
      <c r="G200" s="5">
        <v>1254</v>
      </c>
      <c r="H200" s="5">
        <v>594</v>
      </c>
      <c r="I200" s="5">
        <v>397</v>
      </c>
      <c r="J200" s="5">
        <f t="shared" si="4"/>
        <v>857</v>
      </c>
      <c r="K200" s="5" t="s">
        <v>149</v>
      </c>
      <c r="L200" s="5">
        <v>5</v>
      </c>
      <c r="M200" s="5">
        <v>339</v>
      </c>
      <c r="N200" s="5">
        <v>203</v>
      </c>
      <c r="O200" s="6">
        <f>YEAR(Email_Data[[#This Row],[Sent Date]])</f>
        <v>2019</v>
      </c>
      <c r="P200" s="6"/>
      <c r="Q200" s="60">
        <f>Email_Data[[#This Row],[Unique Opens]]/Email_Data[[#This Row],[Total Sent]]</f>
        <v>0.31658692185007975</v>
      </c>
      <c r="R200" s="60">
        <f>Email_Data[[#This Row],[Number of Clicks]]/Email_Data[[#This Row],[Unique Opens]]</f>
        <v>1.2594458438287154E-2</v>
      </c>
      <c r="S200" s="60">
        <f>Email_Data[[#This Row],[Desktop Opens]]/Email_Data[[#This Row],[Total Opens]]</f>
        <v>0.57070707070707072</v>
      </c>
      <c r="T200" s="61">
        <f>Email_Data[[#This Row],[Mobile Opens]]/Email_Data[[#This Row],[Total Opens]]</f>
        <v>0.34175084175084175</v>
      </c>
    </row>
    <row r="201" spans="1:20" ht="15" customHeight="1" x14ac:dyDescent="0.3">
      <c r="A201" s="4">
        <v>43644</v>
      </c>
      <c r="B201" s="5" t="s">
        <v>152</v>
      </c>
      <c r="C201" s="5" t="s">
        <v>21</v>
      </c>
      <c r="D201" s="5" t="s">
        <v>67</v>
      </c>
      <c r="E201" s="5" t="s">
        <v>23</v>
      </c>
      <c r="F201" s="5" t="s">
        <v>25</v>
      </c>
      <c r="G201" s="5">
        <v>1254</v>
      </c>
      <c r="H201" s="5">
        <v>467</v>
      </c>
      <c r="I201" s="5">
        <v>375</v>
      </c>
      <c r="J201" s="5">
        <f t="shared" si="4"/>
        <v>879</v>
      </c>
      <c r="K201" s="5">
        <v>13</v>
      </c>
      <c r="L201" s="5">
        <v>11</v>
      </c>
      <c r="M201" s="5">
        <v>322</v>
      </c>
      <c r="N201" s="5">
        <v>145</v>
      </c>
      <c r="O201" s="6">
        <f>YEAR(Email_Data[[#This Row],[Sent Date]])</f>
        <v>2019</v>
      </c>
      <c r="P201" s="6"/>
      <c r="Q201" s="60">
        <f>Email_Data[[#This Row],[Unique Opens]]/Email_Data[[#This Row],[Total Sent]]</f>
        <v>0.29904306220095694</v>
      </c>
      <c r="R201" s="60">
        <f>Email_Data[[#This Row],[Number of Clicks]]/Email_Data[[#This Row],[Unique Opens]]</f>
        <v>2.9333333333333333E-2</v>
      </c>
      <c r="S201" s="60">
        <f>Email_Data[[#This Row],[Desktop Opens]]/Email_Data[[#This Row],[Total Opens]]</f>
        <v>0.68950749464668093</v>
      </c>
      <c r="T201" s="61">
        <f>Email_Data[[#This Row],[Mobile Opens]]/Email_Data[[#This Row],[Total Opens]]</f>
        <v>0.31049250535331907</v>
      </c>
    </row>
    <row r="202" spans="1:20" ht="15" customHeight="1" x14ac:dyDescent="0.3">
      <c r="A202" s="4">
        <v>43644</v>
      </c>
      <c r="B202" s="5" t="s">
        <v>151</v>
      </c>
      <c r="C202" s="5" t="s">
        <v>21</v>
      </c>
      <c r="D202" s="5" t="s">
        <v>67</v>
      </c>
      <c r="E202" s="5" t="s">
        <v>23</v>
      </c>
      <c r="F202" s="5" t="s">
        <v>27</v>
      </c>
      <c r="G202" s="5">
        <v>15543</v>
      </c>
      <c r="H202" s="5">
        <v>5179</v>
      </c>
      <c r="I202" s="5">
        <v>3917</v>
      </c>
      <c r="J202" s="5">
        <f t="shared" si="4"/>
        <v>11626</v>
      </c>
      <c r="K202" s="5" t="s">
        <v>153</v>
      </c>
      <c r="L202" s="5">
        <v>113</v>
      </c>
      <c r="M202" s="5">
        <v>4198</v>
      </c>
      <c r="N202" s="5">
        <v>981</v>
      </c>
      <c r="O202" s="6">
        <f>YEAR(Email_Data[[#This Row],[Sent Date]])</f>
        <v>2019</v>
      </c>
      <c r="P202" s="6"/>
      <c r="Q202" s="60">
        <f>Email_Data[[#This Row],[Unique Opens]]/Email_Data[[#This Row],[Total Sent]]</f>
        <v>0.25201055137360867</v>
      </c>
      <c r="R202" s="60">
        <f>Email_Data[[#This Row],[Number of Clicks]]/Email_Data[[#This Row],[Unique Opens]]</f>
        <v>2.8848608629052846E-2</v>
      </c>
      <c r="S202" s="60">
        <f>Email_Data[[#This Row],[Desktop Opens]]/Email_Data[[#This Row],[Total Opens]]</f>
        <v>0.81058119328055611</v>
      </c>
      <c r="T202" s="61">
        <f>Email_Data[[#This Row],[Mobile Opens]]/Email_Data[[#This Row],[Total Opens]]</f>
        <v>0.18941880671944392</v>
      </c>
    </row>
    <row r="203" spans="1:20" ht="15" customHeight="1" x14ac:dyDescent="0.3">
      <c r="A203" s="4">
        <v>43658</v>
      </c>
      <c r="B203" s="5" t="s">
        <v>154</v>
      </c>
      <c r="C203" s="5" t="s">
        <v>21</v>
      </c>
      <c r="D203" s="5" t="s">
        <v>67</v>
      </c>
      <c r="E203" s="5" t="s">
        <v>23</v>
      </c>
      <c r="F203" s="5" t="s">
        <v>25</v>
      </c>
      <c r="G203" s="5">
        <v>95</v>
      </c>
      <c r="H203" s="5">
        <v>74</v>
      </c>
      <c r="I203" s="5">
        <v>35</v>
      </c>
      <c r="J203" s="5">
        <f t="shared" si="4"/>
        <v>60</v>
      </c>
      <c r="K203" s="5" t="s">
        <v>126</v>
      </c>
      <c r="L203" s="5">
        <v>6</v>
      </c>
      <c r="M203" s="5">
        <v>64</v>
      </c>
      <c r="N203" s="5">
        <v>10</v>
      </c>
      <c r="O203" s="6">
        <f>YEAR(Email_Data[[#This Row],[Sent Date]])</f>
        <v>2019</v>
      </c>
      <c r="P203" s="6"/>
      <c r="Q203" s="60">
        <f>Email_Data[[#This Row],[Unique Opens]]/Email_Data[[#This Row],[Total Sent]]</f>
        <v>0.36842105263157893</v>
      </c>
      <c r="R203" s="60">
        <f>Email_Data[[#This Row],[Number of Clicks]]/Email_Data[[#This Row],[Unique Opens]]</f>
        <v>0.17142857142857143</v>
      </c>
      <c r="S203" s="60">
        <f>Email_Data[[#This Row],[Desktop Opens]]/Email_Data[[#This Row],[Total Opens]]</f>
        <v>0.86486486486486491</v>
      </c>
      <c r="T203" s="61">
        <f>Email_Data[[#This Row],[Mobile Opens]]/Email_Data[[#This Row],[Total Opens]]</f>
        <v>0.13513513513513514</v>
      </c>
    </row>
    <row r="204" spans="1:20" ht="15" customHeight="1" x14ac:dyDescent="0.3">
      <c r="A204" s="4">
        <v>43658</v>
      </c>
      <c r="B204" s="5" t="s">
        <v>154</v>
      </c>
      <c r="C204" s="5" t="s">
        <v>21</v>
      </c>
      <c r="D204" s="5" t="s">
        <v>67</v>
      </c>
      <c r="E204" s="5" t="s">
        <v>23</v>
      </c>
      <c r="F204" s="5" t="s">
        <v>27</v>
      </c>
      <c r="G204" s="5">
        <v>15542</v>
      </c>
      <c r="H204" s="5">
        <v>5296</v>
      </c>
      <c r="I204" s="5">
        <v>3937</v>
      </c>
      <c r="J204" s="5">
        <f t="shared" si="4"/>
        <v>11605</v>
      </c>
      <c r="K204" s="5" t="s">
        <v>155</v>
      </c>
      <c r="L204" s="5">
        <v>104</v>
      </c>
      <c r="M204" s="5">
        <v>4249</v>
      </c>
      <c r="N204" s="5">
        <v>1047</v>
      </c>
      <c r="O204" s="6">
        <f>YEAR(Email_Data[[#This Row],[Sent Date]])</f>
        <v>2019</v>
      </c>
      <c r="P204" s="6"/>
      <c r="Q204" s="60">
        <f>Email_Data[[#This Row],[Unique Opens]]/Email_Data[[#This Row],[Total Sent]]</f>
        <v>0.25331360185304336</v>
      </c>
      <c r="R204" s="60">
        <f>Email_Data[[#This Row],[Number of Clicks]]/Email_Data[[#This Row],[Unique Opens]]</f>
        <v>2.6416052832105665E-2</v>
      </c>
      <c r="S204" s="60">
        <f>Email_Data[[#This Row],[Desktop Opens]]/Email_Data[[#This Row],[Total Opens]]</f>
        <v>0.80230362537764355</v>
      </c>
      <c r="T204" s="61">
        <f>Email_Data[[#This Row],[Mobile Opens]]/Email_Data[[#This Row],[Total Opens]]</f>
        <v>0.19769637462235651</v>
      </c>
    </row>
    <row r="205" spans="1:20" ht="15" customHeight="1" x14ac:dyDescent="0.3">
      <c r="A205" s="4">
        <v>43658</v>
      </c>
      <c r="B205" s="5" t="s">
        <v>154</v>
      </c>
      <c r="C205" s="5" t="s">
        <v>21</v>
      </c>
      <c r="D205" s="5" t="s">
        <v>67</v>
      </c>
      <c r="E205" s="5" t="s">
        <v>23</v>
      </c>
      <c r="F205" s="5" t="s">
        <v>24</v>
      </c>
      <c r="G205" s="5">
        <v>1256</v>
      </c>
      <c r="H205" s="5">
        <v>571</v>
      </c>
      <c r="I205" s="5">
        <v>417</v>
      </c>
      <c r="J205" s="5">
        <f t="shared" si="4"/>
        <v>839</v>
      </c>
      <c r="K205" s="5" t="s">
        <v>149</v>
      </c>
      <c r="L205" s="5">
        <v>57</v>
      </c>
      <c r="M205" s="5">
        <v>354</v>
      </c>
      <c r="N205" s="5">
        <v>217</v>
      </c>
      <c r="O205" s="6">
        <f>YEAR(Email_Data[[#This Row],[Sent Date]])</f>
        <v>2019</v>
      </c>
      <c r="P205" s="6"/>
      <c r="Q205" s="60">
        <f>Email_Data[[#This Row],[Unique Opens]]/Email_Data[[#This Row],[Total Sent]]</f>
        <v>0.3320063694267516</v>
      </c>
      <c r="R205" s="60">
        <f>Email_Data[[#This Row],[Number of Clicks]]/Email_Data[[#This Row],[Unique Opens]]</f>
        <v>0.1366906474820144</v>
      </c>
      <c r="S205" s="60">
        <f>Email_Data[[#This Row],[Desktop Opens]]/Email_Data[[#This Row],[Total Opens]]</f>
        <v>0.61996497373029769</v>
      </c>
      <c r="T205" s="61">
        <f>Email_Data[[#This Row],[Mobile Opens]]/Email_Data[[#This Row],[Total Opens]]</f>
        <v>0.38003502626970226</v>
      </c>
    </row>
    <row r="206" spans="1:20" ht="15" customHeight="1" x14ac:dyDescent="0.3">
      <c r="A206" s="4">
        <v>43672</v>
      </c>
      <c r="B206" s="5" t="s">
        <v>156</v>
      </c>
      <c r="C206" s="5" t="s">
        <v>21</v>
      </c>
      <c r="D206" s="5" t="s">
        <v>67</v>
      </c>
      <c r="E206" s="5" t="s">
        <v>23</v>
      </c>
      <c r="F206" s="5" t="s">
        <v>25</v>
      </c>
      <c r="G206" s="5">
        <v>95</v>
      </c>
      <c r="H206" s="5">
        <v>55</v>
      </c>
      <c r="I206" s="5">
        <v>29</v>
      </c>
      <c r="J206" s="5">
        <f t="shared" si="4"/>
        <v>66</v>
      </c>
      <c r="K206" s="5" t="s">
        <v>116</v>
      </c>
      <c r="L206" s="5">
        <v>0</v>
      </c>
      <c r="M206" s="5">
        <v>50</v>
      </c>
      <c r="N206" s="5">
        <v>5</v>
      </c>
      <c r="O206" s="6">
        <f>YEAR(Email_Data[[#This Row],[Sent Date]])</f>
        <v>2019</v>
      </c>
      <c r="P206" s="6"/>
      <c r="Q206" s="60">
        <f>Email_Data[[#This Row],[Unique Opens]]/Email_Data[[#This Row],[Total Sent]]</f>
        <v>0.30526315789473685</v>
      </c>
      <c r="R206" s="60">
        <f>Email_Data[[#This Row],[Number of Clicks]]/Email_Data[[#This Row],[Unique Opens]]</f>
        <v>0</v>
      </c>
      <c r="S206" s="60">
        <f>Email_Data[[#This Row],[Desktop Opens]]/Email_Data[[#This Row],[Total Opens]]</f>
        <v>0.90909090909090906</v>
      </c>
      <c r="T206" s="61">
        <f>Email_Data[[#This Row],[Mobile Opens]]/Email_Data[[#This Row],[Total Opens]]</f>
        <v>9.0909090909090912E-2</v>
      </c>
    </row>
    <row r="207" spans="1:20" ht="15" customHeight="1" x14ac:dyDescent="0.3">
      <c r="A207" s="4">
        <v>43672</v>
      </c>
      <c r="B207" s="5" t="s">
        <v>156</v>
      </c>
      <c r="C207" s="5" t="s">
        <v>21</v>
      </c>
      <c r="D207" s="5" t="s">
        <v>67</v>
      </c>
      <c r="E207" s="5" t="s">
        <v>23</v>
      </c>
      <c r="F207" s="5" t="s">
        <v>24</v>
      </c>
      <c r="G207" s="5">
        <v>1251</v>
      </c>
      <c r="H207" s="5">
        <v>424</v>
      </c>
      <c r="I207" s="5">
        <v>312</v>
      </c>
      <c r="J207" s="5">
        <f t="shared" si="4"/>
        <v>939</v>
      </c>
      <c r="K207" s="5" t="s">
        <v>149</v>
      </c>
      <c r="L207" s="5">
        <v>11</v>
      </c>
      <c r="M207" s="5">
        <v>224</v>
      </c>
      <c r="N207" s="5">
        <v>200</v>
      </c>
      <c r="O207" s="6">
        <f>YEAR(Email_Data[[#This Row],[Sent Date]])</f>
        <v>2019</v>
      </c>
      <c r="P207" s="6"/>
      <c r="Q207" s="60">
        <f>Email_Data[[#This Row],[Unique Opens]]/Email_Data[[#This Row],[Total Sent]]</f>
        <v>0.24940047961630696</v>
      </c>
      <c r="R207" s="60">
        <f>Email_Data[[#This Row],[Number of Clicks]]/Email_Data[[#This Row],[Unique Opens]]</f>
        <v>3.5256410256410256E-2</v>
      </c>
      <c r="S207" s="60">
        <f>Email_Data[[#This Row],[Desktop Opens]]/Email_Data[[#This Row],[Total Opens]]</f>
        <v>0.52830188679245282</v>
      </c>
      <c r="T207" s="61">
        <f>Email_Data[[#This Row],[Mobile Opens]]/Email_Data[[#This Row],[Total Opens]]</f>
        <v>0.47169811320754718</v>
      </c>
    </row>
    <row r="208" spans="1:20" ht="15" customHeight="1" x14ac:dyDescent="0.3">
      <c r="A208" s="4">
        <v>43672</v>
      </c>
      <c r="B208" s="5" t="s">
        <v>156</v>
      </c>
      <c r="C208" s="5" t="s">
        <v>21</v>
      </c>
      <c r="D208" s="5" t="s">
        <v>67</v>
      </c>
      <c r="E208" s="5" t="s">
        <v>23</v>
      </c>
      <c r="F208" s="5" t="s">
        <v>27</v>
      </c>
      <c r="G208" s="5">
        <v>15529</v>
      </c>
      <c r="H208" s="5">
        <v>4704</v>
      </c>
      <c r="I208" s="5">
        <v>3388</v>
      </c>
      <c r="J208" s="5">
        <f t="shared" si="4"/>
        <v>12141</v>
      </c>
      <c r="K208" s="5" t="s">
        <v>157</v>
      </c>
      <c r="L208" s="5">
        <v>44</v>
      </c>
      <c r="M208" s="5">
        <v>3765</v>
      </c>
      <c r="N208" s="5">
        <v>939</v>
      </c>
      <c r="O208" s="6">
        <f>YEAR(Email_Data[[#This Row],[Sent Date]])</f>
        <v>2019</v>
      </c>
      <c r="P208" s="6"/>
      <c r="Q208" s="60">
        <f>Email_Data[[#This Row],[Unique Opens]]/Email_Data[[#This Row],[Total Sent]]</f>
        <v>0.21817245154227574</v>
      </c>
      <c r="R208" s="60">
        <f>Email_Data[[#This Row],[Number of Clicks]]/Email_Data[[#This Row],[Unique Opens]]</f>
        <v>1.2987012987012988E-2</v>
      </c>
      <c r="S208" s="60">
        <f>Email_Data[[#This Row],[Desktop Opens]]/Email_Data[[#This Row],[Total Opens]]</f>
        <v>0.80038265306122447</v>
      </c>
      <c r="T208" s="61">
        <f>Email_Data[[#This Row],[Mobile Opens]]/Email_Data[[#This Row],[Total Opens]]</f>
        <v>0.1996173469387755</v>
      </c>
    </row>
    <row r="209" spans="1:20" ht="15" customHeight="1" x14ac:dyDescent="0.3">
      <c r="A209" s="4">
        <v>43686</v>
      </c>
      <c r="B209" s="5" t="s">
        <v>158</v>
      </c>
      <c r="C209" s="5" t="s">
        <v>21</v>
      </c>
      <c r="D209" s="5" t="s">
        <v>67</v>
      </c>
      <c r="E209" s="5" t="s">
        <v>23</v>
      </c>
      <c r="F209" s="5" t="s">
        <v>24</v>
      </c>
      <c r="G209" s="5">
        <v>1251</v>
      </c>
      <c r="H209" s="5">
        <v>589</v>
      </c>
      <c r="I209" s="5">
        <v>402</v>
      </c>
      <c r="J209" s="5">
        <f t="shared" si="4"/>
        <v>849</v>
      </c>
      <c r="K209" s="5" t="s">
        <v>159</v>
      </c>
      <c r="L209" s="5">
        <v>12</v>
      </c>
      <c r="M209" s="5">
        <v>378</v>
      </c>
      <c r="N209" s="5">
        <v>211</v>
      </c>
      <c r="O209" s="6">
        <f>YEAR(Email_Data[[#This Row],[Sent Date]])</f>
        <v>2019</v>
      </c>
      <c r="P209" s="6"/>
      <c r="Q209" s="60">
        <f>Email_Data[[#This Row],[Unique Opens]]/Email_Data[[#This Row],[Total Sent]]</f>
        <v>0.32134292565947242</v>
      </c>
      <c r="R209" s="60">
        <f>Email_Data[[#This Row],[Number of Clicks]]/Email_Data[[#This Row],[Unique Opens]]</f>
        <v>2.9850746268656716E-2</v>
      </c>
      <c r="S209" s="60">
        <f>Email_Data[[#This Row],[Desktop Opens]]/Email_Data[[#This Row],[Total Opens]]</f>
        <v>0.6417657045840407</v>
      </c>
      <c r="T209" s="61">
        <f>Email_Data[[#This Row],[Mobile Opens]]/Email_Data[[#This Row],[Total Opens]]</f>
        <v>0.35823429541595925</v>
      </c>
    </row>
    <row r="210" spans="1:20" ht="15" customHeight="1" x14ac:dyDescent="0.3">
      <c r="A210" s="4">
        <v>43686</v>
      </c>
      <c r="B210" s="5" t="s">
        <v>158</v>
      </c>
      <c r="C210" s="5" t="s">
        <v>21</v>
      </c>
      <c r="D210" s="5" t="s">
        <v>67</v>
      </c>
      <c r="E210" s="5" t="s">
        <v>23</v>
      </c>
      <c r="F210" s="5" t="s">
        <v>25</v>
      </c>
      <c r="G210" s="5">
        <v>95</v>
      </c>
      <c r="H210" s="5">
        <v>63</v>
      </c>
      <c r="I210" s="5">
        <v>33</v>
      </c>
      <c r="J210" s="5">
        <f t="shared" si="4"/>
        <v>62</v>
      </c>
      <c r="K210" s="5" t="s">
        <v>116</v>
      </c>
      <c r="L210" s="5">
        <v>1</v>
      </c>
      <c r="M210" s="5">
        <v>58</v>
      </c>
      <c r="N210" s="5">
        <v>5</v>
      </c>
      <c r="O210" s="6">
        <f>YEAR(Email_Data[[#This Row],[Sent Date]])</f>
        <v>2019</v>
      </c>
      <c r="P210" s="6"/>
      <c r="Q210" s="60">
        <f>Email_Data[[#This Row],[Unique Opens]]/Email_Data[[#This Row],[Total Sent]]</f>
        <v>0.3473684210526316</v>
      </c>
      <c r="R210" s="60">
        <f>Email_Data[[#This Row],[Number of Clicks]]/Email_Data[[#This Row],[Unique Opens]]</f>
        <v>3.0303030303030304E-2</v>
      </c>
      <c r="S210" s="60">
        <f>Email_Data[[#This Row],[Desktop Opens]]/Email_Data[[#This Row],[Total Opens]]</f>
        <v>0.92063492063492058</v>
      </c>
      <c r="T210" s="61">
        <f>Email_Data[[#This Row],[Mobile Opens]]/Email_Data[[#This Row],[Total Opens]]</f>
        <v>7.9365079365079361E-2</v>
      </c>
    </row>
    <row r="211" spans="1:20" ht="15" customHeight="1" x14ac:dyDescent="0.3">
      <c r="A211" s="4">
        <v>43686</v>
      </c>
      <c r="B211" s="5" t="s">
        <v>158</v>
      </c>
      <c r="C211" s="5" t="s">
        <v>21</v>
      </c>
      <c r="D211" s="5" t="s">
        <v>67</v>
      </c>
      <c r="E211" s="5" t="s">
        <v>23</v>
      </c>
      <c r="F211" s="5" t="s">
        <v>27</v>
      </c>
      <c r="G211" s="5">
        <v>15525</v>
      </c>
      <c r="H211" s="5">
        <v>5532</v>
      </c>
      <c r="I211" s="5">
        <v>4013</v>
      </c>
      <c r="J211" s="5">
        <f t="shared" si="4"/>
        <v>11512</v>
      </c>
      <c r="K211" s="5" t="s">
        <v>160</v>
      </c>
      <c r="L211" s="5">
        <v>34</v>
      </c>
      <c r="M211" s="5">
        <v>4482</v>
      </c>
      <c r="N211" s="5">
        <v>1050</v>
      </c>
      <c r="O211" s="6">
        <f>YEAR(Email_Data[[#This Row],[Sent Date]])</f>
        <v>2019</v>
      </c>
      <c r="P211" s="6"/>
      <c r="Q211" s="60">
        <f>Email_Data[[#This Row],[Unique Opens]]/Email_Data[[#This Row],[Total Sent]]</f>
        <v>0.25848631239935588</v>
      </c>
      <c r="R211" s="60">
        <f>Email_Data[[#This Row],[Number of Clicks]]/Email_Data[[#This Row],[Unique Opens]]</f>
        <v>8.4724644904061799E-3</v>
      </c>
      <c r="S211" s="60">
        <f>Email_Data[[#This Row],[Desktop Opens]]/Email_Data[[#This Row],[Total Opens]]</f>
        <v>0.81019522776572672</v>
      </c>
      <c r="T211" s="61">
        <f>Email_Data[[#This Row],[Mobile Opens]]/Email_Data[[#This Row],[Total Opens]]</f>
        <v>0.18980477223427331</v>
      </c>
    </row>
    <row r="212" spans="1:20" ht="15" customHeight="1" x14ac:dyDescent="0.3">
      <c r="A212" s="4">
        <v>43700</v>
      </c>
      <c r="B212" s="5" t="s">
        <v>161</v>
      </c>
      <c r="C212" s="5" t="s">
        <v>21</v>
      </c>
      <c r="D212" s="5" t="s">
        <v>67</v>
      </c>
      <c r="E212" s="5" t="s">
        <v>23</v>
      </c>
      <c r="F212" s="5" t="s">
        <v>25</v>
      </c>
      <c r="G212" s="5">
        <v>93</v>
      </c>
      <c r="H212" s="5">
        <v>82</v>
      </c>
      <c r="I212" s="5">
        <v>32</v>
      </c>
      <c r="J212" s="5">
        <f t="shared" si="4"/>
        <v>61</v>
      </c>
      <c r="K212" s="5" t="s">
        <v>116</v>
      </c>
      <c r="L212" s="5">
        <v>8</v>
      </c>
      <c r="M212" s="5">
        <v>77</v>
      </c>
      <c r="N212" s="5">
        <v>5</v>
      </c>
      <c r="O212" s="6">
        <f>YEAR(Email_Data[[#This Row],[Sent Date]])</f>
        <v>2019</v>
      </c>
      <c r="P212" s="6"/>
      <c r="Q212" s="60">
        <f>Email_Data[[#This Row],[Unique Opens]]/Email_Data[[#This Row],[Total Sent]]</f>
        <v>0.34408602150537637</v>
      </c>
      <c r="R212" s="60">
        <f>Email_Data[[#This Row],[Number of Clicks]]/Email_Data[[#This Row],[Unique Opens]]</f>
        <v>0.25</v>
      </c>
      <c r="S212" s="60">
        <f>Email_Data[[#This Row],[Desktop Opens]]/Email_Data[[#This Row],[Total Opens]]</f>
        <v>0.93902439024390238</v>
      </c>
      <c r="T212" s="61">
        <f>Email_Data[[#This Row],[Mobile Opens]]/Email_Data[[#This Row],[Total Opens]]</f>
        <v>6.097560975609756E-2</v>
      </c>
    </row>
    <row r="213" spans="1:20" ht="15" customHeight="1" x14ac:dyDescent="0.3">
      <c r="A213" s="4">
        <v>43700</v>
      </c>
      <c r="B213" s="5" t="s">
        <v>161</v>
      </c>
      <c r="C213" s="5" t="s">
        <v>21</v>
      </c>
      <c r="D213" s="5" t="s">
        <v>67</v>
      </c>
      <c r="E213" s="5" t="s">
        <v>23</v>
      </c>
      <c r="F213" s="5" t="s">
        <v>24</v>
      </c>
      <c r="G213" s="5">
        <v>1240</v>
      </c>
      <c r="H213" s="5">
        <v>490</v>
      </c>
      <c r="I213" s="5">
        <v>366</v>
      </c>
      <c r="J213" s="5">
        <f t="shared" si="4"/>
        <v>874</v>
      </c>
      <c r="K213" s="5" t="s">
        <v>159</v>
      </c>
      <c r="L213" s="5">
        <v>5</v>
      </c>
      <c r="M213" s="5">
        <v>292</v>
      </c>
      <c r="N213" s="5">
        <v>198</v>
      </c>
      <c r="O213" s="6">
        <f>YEAR(Email_Data[[#This Row],[Sent Date]])</f>
        <v>2019</v>
      </c>
      <c r="P213" s="6"/>
      <c r="Q213" s="60">
        <f>Email_Data[[#This Row],[Unique Opens]]/Email_Data[[#This Row],[Total Sent]]</f>
        <v>0.29516129032258065</v>
      </c>
      <c r="R213" s="60">
        <f>Email_Data[[#This Row],[Number of Clicks]]/Email_Data[[#This Row],[Unique Opens]]</f>
        <v>1.3661202185792349E-2</v>
      </c>
      <c r="S213" s="60">
        <f>Email_Data[[#This Row],[Desktop Opens]]/Email_Data[[#This Row],[Total Opens]]</f>
        <v>0.59591836734693882</v>
      </c>
      <c r="T213" s="61">
        <f>Email_Data[[#This Row],[Mobile Opens]]/Email_Data[[#This Row],[Total Opens]]</f>
        <v>0.40408163265306124</v>
      </c>
    </row>
    <row r="214" spans="1:20" ht="15" customHeight="1" x14ac:dyDescent="0.3">
      <c r="A214" s="4">
        <v>43700</v>
      </c>
      <c r="B214" s="5" t="s">
        <v>161</v>
      </c>
      <c r="C214" s="5" t="s">
        <v>21</v>
      </c>
      <c r="D214" s="5" t="s">
        <v>67</v>
      </c>
      <c r="E214" s="5" t="s">
        <v>23</v>
      </c>
      <c r="F214" s="5" t="s">
        <v>27</v>
      </c>
      <c r="G214" s="5">
        <v>15524</v>
      </c>
      <c r="H214" s="5">
        <v>5249</v>
      </c>
      <c r="I214" s="5">
        <v>3861</v>
      </c>
      <c r="J214" s="5">
        <f t="shared" si="4"/>
        <v>11663</v>
      </c>
      <c r="K214" s="5" t="s">
        <v>162</v>
      </c>
      <c r="L214" s="5">
        <v>79</v>
      </c>
      <c r="M214" s="5">
        <v>4199</v>
      </c>
      <c r="N214" s="5">
        <v>1050</v>
      </c>
      <c r="O214" s="6">
        <f>YEAR(Email_Data[[#This Row],[Sent Date]])</f>
        <v>2019</v>
      </c>
      <c r="P214" s="6"/>
      <c r="Q214" s="60">
        <f>Email_Data[[#This Row],[Unique Opens]]/Email_Data[[#This Row],[Total Sent]]</f>
        <v>0.24871167224942026</v>
      </c>
      <c r="R214" s="60">
        <f>Email_Data[[#This Row],[Number of Clicks]]/Email_Data[[#This Row],[Unique Opens]]</f>
        <v>2.0461020461020461E-2</v>
      </c>
      <c r="S214" s="60">
        <f>Email_Data[[#This Row],[Desktop Opens]]/Email_Data[[#This Row],[Total Opens]]</f>
        <v>0.79996189750428648</v>
      </c>
      <c r="T214" s="61">
        <f>Email_Data[[#This Row],[Mobile Opens]]/Email_Data[[#This Row],[Total Opens]]</f>
        <v>0.20003810249571347</v>
      </c>
    </row>
    <row r="215" spans="1:20" ht="15" customHeight="1" x14ac:dyDescent="0.3">
      <c r="A215" s="4">
        <v>43707</v>
      </c>
      <c r="B215" s="5" t="s">
        <v>87</v>
      </c>
      <c r="C215" s="5" t="s">
        <v>53</v>
      </c>
      <c r="D215" s="5" t="s">
        <v>54</v>
      </c>
      <c r="E215" s="5" t="s">
        <v>57</v>
      </c>
      <c r="F215" s="5" t="s">
        <v>27</v>
      </c>
      <c r="G215" s="5">
        <v>2045</v>
      </c>
      <c r="H215" s="5">
        <v>1116</v>
      </c>
      <c r="I215" s="5">
        <v>805</v>
      </c>
      <c r="J215" s="5">
        <f t="shared" si="4"/>
        <v>1240</v>
      </c>
      <c r="K215" s="5" t="s">
        <v>163</v>
      </c>
      <c r="L215" s="5">
        <v>72</v>
      </c>
      <c r="M215" s="5">
        <v>507</v>
      </c>
      <c r="N215" s="5">
        <v>609</v>
      </c>
      <c r="O215" s="6">
        <f>YEAR(Email_Data[[#This Row],[Sent Date]])</f>
        <v>2019</v>
      </c>
      <c r="P215" s="6"/>
      <c r="Q215" s="60">
        <f>Email_Data[[#This Row],[Unique Opens]]/Email_Data[[#This Row],[Total Sent]]</f>
        <v>0.39364303178484106</v>
      </c>
      <c r="R215" s="60">
        <f>Email_Data[[#This Row],[Number of Clicks]]/Email_Data[[#This Row],[Unique Opens]]</f>
        <v>8.9440993788819881E-2</v>
      </c>
      <c r="S215" s="60">
        <f>Email_Data[[#This Row],[Desktop Opens]]/Email_Data[[#This Row],[Total Opens]]</f>
        <v>0.45430107526881719</v>
      </c>
      <c r="T215" s="61">
        <f>Email_Data[[#This Row],[Mobile Opens]]/Email_Data[[#This Row],[Total Opens]]</f>
        <v>0.54569892473118276</v>
      </c>
    </row>
    <row r="216" spans="1:20" ht="15" customHeight="1" x14ac:dyDescent="0.3">
      <c r="A216" s="4">
        <v>43707</v>
      </c>
      <c r="B216" s="5" t="s">
        <v>87</v>
      </c>
      <c r="C216" s="5" t="s">
        <v>53</v>
      </c>
      <c r="D216" s="5" t="s">
        <v>54</v>
      </c>
      <c r="E216" s="5" t="s">
        <v>56</v>
      </c>
      <c r="F216" s="5" t="s">
        <v>27</v>
      </c>
      <c r="G216" s="5">
        <v>24993</v>
      </c>
      <c r="H216" s="5">
        <v>18344</v>
      </c>
      <c r="I216" s="5">
        <v>12743</v>
      </c>
      <c r="J216" s="5">
        <f t="shared" si="4"/>
        <v>12250</v>
      </c>
      <c r="K216" s="5" t="s">
        <v>164</v>
      </c>
      <c r="L216" s="5">
        <v>645</v>
      </c>
      <c r="M216" s="5">
        <v>12548</v>
      </c>
      <c r="N216" s="5">
        <v>5796</v>
      </c>
      <c r="O216" s="3">
        <f>YEAR(Email_Data[[#This Row],[Sent Date]])</f>
        <v>2019</v>
      </c>
      <c r="Q216" s="58">
        <f>Email_Data[[#This Row],[Unique Opens]]/Email_Data[[#This Row],[Total Sent]]</f>
        <v>0.50986276157324051</v>
      </c>
      <c r="R216" s="58">
        <f>Email_Data[[#This Row],[Number of Clicks]]/Email_Data[[#This Row],[Unique Opens]]</f>
        <v>5.061602448403045E-2</v>
      </c>
      <c r="S216" s="58">
        <f>Email_Data[[#This Row],[Desktop Opens]]/Email_Data[[#This Row],[Total Opens]]</f>
        <v>0.68403837767117315</v>
      </c>
      <c r="T216" s="59">
        <f>Email_Data[[#This Row],[Mobile Opens]]/Email_Data[[#This Row],[Total Opens]]</f>
        <v>0.31596162232882685</v>
      </c>
    </row>
    <row r="217" spans="1:20" ht="15" customHeight="1" x14ac:dyDescent="0.3">
      <c r="A217" s="4">
        <v>43707</v>
      </c>
      <c r="B217" s="5" t="s">
        <v>87</v>
      </c>
      <c r="C217" s="5" t="s">
        <v>53</v>
      </c>
      <c r="D217" s="5" t="s">
        <v>54</v>
      </c>
      <c r="E217" s="5" t="s">
        <v>55</v>
      </c>
      <c r="F217" s="5" t="s">
        <v>27</v>
      </c>
      <c r="G217" s="5">
        <v>17523</v>
      </c>
      <c r="H217" s="5">
        <v>13595</v>
      </c>
      <c r="I217" s="5">
        <v>9481</v>
      </c>
      <c r="J217" s="5">
        <f t="shared" si="4"/>
        <v>8042</v>
      </c>
      <c r="K217" s="5" t="s">
        <v>165</v>
      </c>
      <c r="L217" s="5">
        <v>468</v>
      </c>
      <c r="M217" s="5">
        <v>9847</v>
      </c>
      <c r="N217" s="5">
        <v>3748</v>
      </c>
      <c r="O217" s="3">
        <f>YEAR(Email_Data[[#This Row],[Sent Date]])</f>
        <v>2019</v>
      </c>
      <c r="Q217" s="58">
        <f>Email_Data[[#This Row],[Unique Opens]]/Email_Data[[#This Row],[Total Sent]]</f>
        <v>0.5410603207213377</v>
      </c>
      <c r="R217" s="58">
        <f>Email_Data[[#This Row],[Number of Clicks]]/Email_Data[[#This Row],[Unique Opens]]</f>
        <v>4.9361881658052949E-2</v>
      </c>
      <c r="S217" s="58">
        <f>Email_Data[[#This Row],[Desktop Opens]]/Email_Data[[#This Row],[Total Opens]]</f>
        <v>0.72431040823832293</v>
      </c>
      <c r="T217" s="59">
        <f>Email_Data[[#This Row],[Mobile Opens]]/Email_Data[[#This Row],[Total Opens]]</f>
        <v>0.27568959176167707</v>
      </c>
    </row>
    <row r="218" spans="1:20" ht="15" customHeight="1" x14ac:dyDescent="0.3">
      <c r="A218" s="14">
        <v>43714</v>
      </c>
      <c r="B218" s="5" t="s">
        <v>166</v>
      </c>
      <c r="C218" s="5" t="s">
        <v>21</v>
      </c>
      <c r="D218" s="5" t="s">
        <v>67</v>
      </c>
      <c r="E218" s="5" t="s">
        <v>23</v>
      </c>
      <c r="F218" s="5" t="s">
        <v>24</v>
      </c>
      <c r="G218" s="5" t="s">
        <v>167</v>
      </c>
      <c r="H218" s="5" t="s">
        <v>168</v>
      </c>
      <c r="I218" s="5" t="s">
        <v>169</v>
      </c>
      <c r="J218" s="5">
        <f t="shared" si="4"/>
        <v>1038</v>
      </c>
      <c r="K218" s="5" t="s">
        <v>149</v>
      </c>
      <c r="L218" s="5" t="s">
        <v>144</v>
      </c>
      <c r="M218" s="5" t="s">
        <v>170</v>
      </c>
      <c r="N218" s="5">
        <v>100</v>
      </c>
      <c r="O218" s="3">
        <f>YEAR(Email_Data[[#This Row],[Sent Date]])</f>
        <v>2019</v>
      </c>
      <c r="Q218" s="58">
        <f>Email_Data[[#This Row],[Unique Opens]]/Email_Data[[#This Row],[Total Sent]]</f>
        <v>0.16425120772946861</v>
      </c>
      <c r="R218" s="58">
        <f>Email_Data[[#This Row],[Number of Clicks]]/Email_Data[[#This Row],[Unique Opens]]</f>
        <v>4.9019607843137254E-3</v>
      </c>
      <c r="S218" s="58">
        <f>Email_Data[[#This Row],[Desktop Opens]]/Email_Data[[#This Row],[Total Opens]]</f>
        <v>0.37398373983739835</v>
      </c>
      <c r="T218" s="59">
        <f>Email_Data[[#This Row],[Mobile Opens]]/Email_Data[[#This Row],[Total Opens]]</f>
        <v>0.4065040650406504</v>
      </c>
    </row>
    <row r="219" spans="1:20" ht="15" customHeight="1" x14ac:dyDescent="0.3">
      <c r="A219" s="14">
        <v>43714</v>
      </c>
      <c r="B219" s="5" t="s">
        <v>166</v>
      </c>
      <c r="C219" s="5" t="s">
        <v>21</v>
      </c>
      <c r="D219" s="5" t="s">
        <v>67</v>
      </c>
      <c r="E219" s="5" t="s">
        <v>23</v>
      </c>
      <c r="F219" s="5" t="s">
        <v>25</v>
      </c>
      <c r="G219" s="5" t="s">
        <v>171</v>
      </c>
      <c r="H219" s="5" t="s">
        <v>172</v>
      </c>
      <c r="I219" s="5" t="s">
        <v>173</v>
      </c>
      <c r="J219" s="5">
        <f t="shared" si="4"/>
        <v>63</v>
      </c>
      <c r="K219" s="5" t="s">
        <v>116</v>
      </c>
      <c r="L219" s="5" t="s">
        <v>174</v>
      </c>
      <c r="M219" s="5" t="s">
        <v>144</v>
      </c>
      <c r="N219" s="5">
        <v>2</v>
      </c>
      <c r="O219" s="3">
        <f>YEAR(Email_Data[[#This Row],[Sent Date]])</f>
        <v>2019</v>
      </c>
      <c r="Q219" s="58">
        <f>Email_Data[[#This Row],[Unique Opens]]/Email_Data[[#This Row],[Total Sent]]</f>
        <v>0.33684210526315789</v>
      </c>
      <c r="R219" s="58">
        <f>Email_Data[[#This Row],[Number of Clicks]]/Email_Data[[#This Row],[Unique Opens]]</f>
        <v>0.1875</v>
      </c>
      <c r="S219" s="58">
        <f>Email_Data[[#This Row],[Desktop Opens]]/Email_Data[[#This Row],[Total Opens]]</f>
        <v>2.2727272727272728E-2</v>
      </c>
      <c r="T219" s="59">
        <f>Email_Data[[#This Row],[Mobile Opens]]/Email_Data[[#This Row],[Total Opens]]</f>
        <v>4.5454545454545456E-2</v>
      </c>
    </row>
    <row r="220" spans="1:20" ht="15" customHeight="1" x14ac:dyDescent="0.3">
      <c r="A220" s="4">
        <v>43714</v>
      </c>
      <c r="B220" s="5" t="s">
        <v>166</v>
      </c>
      <c r="C220" s="5" t="s">
        <v>21</v>
      </c>
      <c r="D220" s="5" t="s">
        <v>67</v>
      </c>
      <c r="E220" s="5" t="s">
        <v>23</v>
      </c>
      <c r="F220" s="5" t="s">
        <v>27</v>
      </c>
      <c r="G220" s="5" t="s">
        <v>175</v>
      </c>
      <c r="H220" s="5" t="s">
        <v>176</v>
      </c>
      <c r="I220" s="5" t="s">
        <v>177</v>
      </c>
      <c r="J220" s="5">
        <f t="shared" si="4"/>
        <v>11540</v>
      </c>
      <c r="K220" s="5" t="s">
        <v>178</v>
      </c>
      <c r="L220" s="5">
        <v>36</v>
      </c>
      <c r="M220" s="5">
        <v>4291</v>
      </c>
      <c r="N220" s="5">
        <v>873</v>
      </c>
      <c r="O220" s="3">
        <f>YEAR(Email_Data[[#This Row],[Sent Date]])</f>
        <v>2019</v>
      </c>
      <c r="Q220" s="58">
        <f>Email_Data[[#This Row],[Unique Opens]]/Email_Data[[#This Row],[Total Sent]]</f>
        <v>0.25519555957144702</v>
      </c>
      <c r="R220" s="58">
        <f>Email_Data[[#This Row],[Number of Clicks]]/Email_Data[[#This Row],[Unique Opens]]</f>
        <v>9.104704097116844E-3</v>
      </c>
      <c r="S220" s="58">
        <f>Email_Data[[#This Row],[Desktop Opens]]/Email_Data[[#This Row],[Total Opens]]</f>
        <v>0.83094500387296666</v>
      </c>
      <c r="T220" s="59">
        <f>Email_Data[[#This Row],[Mobile Opens]]/Email_Data[[#This Row],[Total Opens]]</f>
        <v>0.16905499612703331</v>
      </c>
    </row>
    <row r="221" spans="1:20" ht="15" customHeight="1" x14ac:dyDescent="0.3">
      <c r="A221" s="14">
        <v>43721</v>
      </c>
      <c r="B221" s="5" t="s">
        <v>179</v>
      </c>
      <c r="C221" s="5" t="s">
        <v>53</v>
      </c>
      <c r="D221" s="5" t="s">
        <v>54</v>
      </c>
      <c r="E221" s="5" t="s">
        <v>57</v>
      </c>
      <c r="F221" s="5" t="s">
        <v>27</v>
      </c>
      <c r="G221" s="5" t="s">
        <v>180</v>
      </c>
      <c r="H221" s="5" t="s">
        <v>181</v>
      </c>
      <c r="I221" s="5" t="s">
        <v>182</v>
      </c>
      <c r="J221" s="5">
        <f t="shared" si="4"/>
        <v>1479</v>
      </c>
      <c r="K221" s="5" t="s">
        <v>183</v>
      </c>
      <c r="L221" s="5" t="s">
        <v>126</v>
      </c>
      <c r="M221" s="5" t="s">
        <v>184</v>
      </c>
      <c r="N221" s="5">
        <v>629</v>
      </c>
      <c r="O221" s="3">
        <f>YEAR(Email_Data[[#This Row],[Sent Date]])</f>
        <v>2019</v>
      </c>
      <c r="Q221" s="58">
        <f>Email_Data[[#This Row],[Unique Opens]]/Email_Data[[#This Row],[Total Sent]]</f>
        <v>0.37144071398215045</v>
      </c>
      <c r="R221" s="58">
        <f>Email_Data[[#This Row],[Number of Clicks]]/Email_Data[[#This Row],[Unique Opens]]</f>
        <v>4.5766590389016018E-3</v>
      </c>
      <c r="S221" s="58">
        <f>Email_Data[[#This Row],[Desktop Opens]]/Email_Data[[#This Row],[Total Opens]]</f>
        <v>0.49701619778346123</v>
      </c>
      <c r="T221" s="59">
        <f>Email_Data[[#This Row],[Mobile Opens]]/Email_Data[[#This Row],[Total Opens]]</f>
        <v>0.53623188405797106</v>
      </c>
    </row>
    <row r="222" spans="1:20" ht="15" customHeight="1" x14ac:dyDescent="0.3">
      <c r="A222" s="14">
        <v>43721</v>
      </c>
      <c r="B222" s="5" t="s">
        <v>179</v>
      </c>
      <c r="C222" s="5" t="s">
        <v>53</v>
      </c>
      <c r="D222" s="5" t="s">
        <v>54</v>
      </c>
      <c r="E222" s="5" t="s">
        <v>55</v>
      </c>
      <c r="F222" s="5" t="s">
        <v>27</v>
      </c>
      <c r="G222" s="5" t="s">
        <v>185</v>
      </c>
      <c r="H222" s="5" t="s">
        <v>186</v>
      </c>
      <c r="I222" s="5" t="s">
        <v>187</v>
      </c>
      <c r="J222" s="5">
        <f t="shared" si="4"/>
        <v>9651</v>
      </c>
      <c r="K222" s="5" t="s">
        <v>188</v>
      </c>
      <c r="L222" s="5" t="s">
        <v>189</v>
      </c>
      <c r="M222" s="5" t="s">
        <v>190</v>
      </c>
      <c r="N222" s="5" t="s">
        <v>191</v>
      </c>
      <c r="O222" s="3">
        <f>YEAR(Email_Data[[#This Row],[Sent Date]])</f>
        <v>2019</v>
      </c>
      <c r="Q222" s="58">
        <f>Email_Data[[#This Row],[Unique Opens]]/Email_Data[[#This Row],[Total Sent]]</f>
        <v>0.5283913213448006</v>
      </c>
      <c r="R222" s="58">
        <f>Email_Data[[#This Row],[Number of Clicks]]/Email_Data[[#This Row],[Unique Opens]]</f>
        <v>3.2183482844723943E-2</v>
      </c>
      <c r="S222" s="58">
        <f>Email_Data[[#This Row],[Desktop Opens]]/Email_Data[[#This Row],[Total Opens]]</f>
        <v>0.76873773708306081</v>
      </c>
      <c r="T222" s="59">
        <f>Email_Data[[#This Row],[Mobile Opens]]/Email_Data[[#This Row],[Total Opens]]</f>
        <v>0.23126226291693919</v>
      </c>
    </row>
    <row r="223" spans="1:20" ht="15" customHeight="1" x14ac:dyDescent="0.3">
      <c r="A223" s="14">
        <v>43721</v>
      </c>
      <c r="B223" s="5" t="s">
        <v>179</v>
      </c>
      <c r="C223" s="5" t="s">
        <v>53</v>
      </c>
      <c r="D223" s="5" t="s">
        <v>54</v>
      </c>
      <c r="E223" s="5" t="s">
        <v>56</v>
      </c>
      <c r="F223" s="5" t="s">
        <v>27</v>
      </c>
      <c r="G223" s="5" t="s">
        <v>192</v>
      </c>
      <c r="H223" s="5" t="s">
        <v>193</v>
      </c>
      <c r="I223" s="5" t="s">
        <v>194</v>
      </c>
      <c r="J223" s="5">
        <f t="shared" si="4"/>
        <v>13932</v>
      </c>
      <c r="K223" s="5" t="s">
        <v>195</v>
      </c>
      <c r="L223" s="5" t="s">
        <v>196</v>
      </c>
      <c r="M223" s="5" t="s">
        <v>197</v>
      </c>
      <c r="N223" s="5" t="s">
        <v>198</v>
      </c>
      <c r="O223" s="3">
        <f>YEAR(Email_Data[[#This Row],[Sent Date]])</f>
        <v>2019</v>
      </c>
      <c r="Q223" s="58">
        <f>Email_Data[[#This Row],[Unique Opens]]/Email_Data[[#This Row],[Total Sent]]</f>
        <v>0.49718492854049373</v>
      </c>
      <c r="R223" s="58">
        <f>Email_Data[[#This Row],[Number of Clicks]]/Email_Data[[#This Row],[Unique Opens]]</f>
        <v>2.9979674796747968E-2</v>
      </c>
      <c r="S223" s="58">
        <f>Email_Data[[#This Row],[Desktop Opens]]/Email_Data[[#This Row],[Total Opens]]</f>
        <v>0.72302347615538476</v>
      </c>
      <c r="T223" s="59">
        <f>Email_Data[[#This Row],[Mobile Opens]]/Email_Data[[#This Row],[Total Opens]]</f>
        <v>0.27697652384461524</v>
      </c>
    </row>
    <row r="224" spans="1:20" ht="15" customHeight="1" x14ac:dyDescent="0.3">
      <c r="A224" s="14">
        <v>43728</v>
      </c>
      <c r="B224" s="5" t="s">
        <v>199</v>
      </c>
      <c r="C224" s="5" t="s">
        <v>21</v>
      </c>
      <c r="D224" s="5" t="s">
        <v>67</v>
      </c>
      <c r="E224" s="5" t="s">
        <v>23</v>
      </c>
      <c r="F224" s="5" t="s">
        <v>25</v>
      </c>
      <c r="G224" s="5" t="s">
        <v>200</v>
      </c>
      <c r="H224" s="5" t="s">
        <v>201</v>
      </c>
      <c r="I224" s="5" t="s">
        <v>125</v>
      </c>
      <c r="J224" s="5">
        <f t="shared" si="4"/>
        <v>74</v>
      </c>
      <c r="K224" s="5" t="s">
        <v>116</v>
      </c>
      <c r="L224" s="5" t="s">
        <v>159</v>
      </c>
      <c r="M224" s="5" t="s">
        <v>144</v>
      </c>
      <c r="N224" s="5">
        <v>2</v>
      </c>
      <c r="O224" s="3">
        <f>YEAR(Email_Data[[#This Row],[Sent Date]])</f>
        <v>2019</v>
      </c>
      <c r="Q224" s="58">
        <f>Email_Data[[#This Row],[Unique Opens]]/Email_Data[[#This Row],[Total Sent]]</f>
        <v>0.22916666666666666</v>
      </c>
      <c r="R224" s="58">
        <f>Email_Data[[#This Row],[Number of Clicks]]/Email_Data[[#This Row],[Unique Opens]]</f>
        <v>0.59090909090909094</v>
      </c>
      <c r="S224" s="58">
        <f>Email_Data[[#This Row],[Desktop Opens]]/Email_Data[[#This Row],[Total Opens]]</f>
        <v>3.3333333333333333E-2</v>
      </c>
      <c r="T224" s="59">
        <f>Email_Data[[#This Row],[Mobile Opens]]/Email_Data[[#This Row],[Total Opens]]</f>
        <v>6.6666666666666666E-2</v>
      </c>
    </row>
    <row r="225" spans="1:20" ht="15" customHeight="1" x14ac:dyDescent="0.3">
      <c r="A225" s="14">
        <v>43728</v>
      </c>
      <c r="B225" s="5" t="s">
        <v>199</v>
      </c>
      <c r="C225" s="5" t="s">
        <v>21</v>
      </c>
      <c r="D225" s="5" t="s">
        <v>67</v>
      </c>
      <c r="E225" s="5" t="s">
        <v>23</v>
      </c>
      <c r="F225" s="5" t="s">
        <v>24</v>
      </c>
      <c r="G225" s="5" t="s">
        <v>202</v>
      </c>
      <c r="H225" s="5" t="s">
        <v>203</v>
      </c>
      <c r="I225" s="5" t="s">
        <v>204</v>
      </c>
      <c r="J225" s="5">
        <f t="shared" si="4"/>
        <v>967</v>
      </c>
      <c r="K225" s="5" t="s">
        <v>149</v>
      </c>
      <c r="L225" s="5" t="s">
        <v>144</v>
      </c>
      <c r="M225" s="5" t="s">
        <v>205</v>
      </c>
      <c r="N225" s="5">
        <v>125</v>
      </c>
      <c r="O225" s="3">
        <f>YEAR(Email_Data[[#This Row],[Sent Date]])</f>
        <v>2019</v>
      </c>
      <c r="Q225" s="58">
        <f>Email_Data[[#This Row],[Unique Opens]]/Email_Data[[#This Row],[Total Sent]]</f>
        <v>0.21509740259740259</v>
      </c>
      <c r="R225" s="58">
        <f>Email_Data[[#This Row],[Number of Clicks]]/Email_Data[[#This Row],[Unique Opens]]</f>
        <v>3.7735849056603774E-3</v>
      </c>
      <c r="S225" s="58">
        <f>Email_Data[[#This Row],[Desktop Opens]]/Email_Data[[#This Row],[Total Opens]]</f>
        <v>0.3247863247863248</v>
      </c>
      <c r="T225" s="59">
        <f>Email_Data[[#This Row],[Mobile Opens]]/Email_Data[[#This Row],[Total Opens]]</f>
        <v>0.35612535612535612</v>
      </c>
    </row>
    <row r="226" spans="1:20" ht="15" customHeight="1" x14ac:dyDescent="0.3">
      <c r="A226" s="4">
        <v>43728</v>
      </c>
      <c r="B226" s="5" t="s">
        <v>199</v>
      </c>
      <c r="C226" s="5" t="s">
        <v>21</v>
      </c>
      <c r="D226" s="5" t="s">
        <v>67</v>
      </c>
      <c r="E226" s="5" t="s">
        <v>23</v>
      </c>
      <c r="F226" s="5" t="s">
        <v>27</v>
      </c>
      <c r="G226" s="5" t="s">
        <v>206</v>
      </c>
      <c r="H226" s="5" t="s">
        <v>207</v>
      </c>
      <c r="I226" s="5" t="s">
        <v>208</v>
      </c>
      <c r="J226" s="5">
        <f t="shared" si="4"/>
        <v>12238</v>
      </c>
      <c r="K226" s="5" t="s">
        <v>209</v>
      </c>
      <c r="L226" s="5">
        <v>51</v>
      </c>
      <c r="M226" s="5">
        <v>3471</v>
      </c>
      <c r="N226" s="5">
        <v>644</v>
      </c>
      <c r="O226" s="3">
        <f>YEAR(Email_Data[[#This Row],[Sent Date]])</f>
        <v>2019</v>
      </c>
      <c r="Q226" s="58">
        <f>Email_Data[[#This Row],[Unique Opens]]/Email_Data[[#This Row],[Total Sent]]</f>
        <v>0.20892049127343246</v>
      </c>
      <c r="R226" s="58">
        <f>Email_Data[[#This Row],[Number of Clicks]]/Email_Data[[#This Row],[Unique Opens]]</f>
        <v>1.577970297029703E-2</v>
      </c>
      <c r="S226" s="58">
        <f>Email_Data[[#This Row],[Desktop Opens]]/Email_Data[[#This Row],[Total Opens]]</f>
        <v>0.84349939246658567</v>
      </c>
      <c r="T226" s="59">
        <f>Email_Data[[#This Row],[Mobile Opens]]/Email_Data[[#This Row],[Total Opens]]</f>
        <v>0.15650060753341433</v>
      </c>
    </row>
    <row r="227" spans="1:20" ht="15" customHeight="1" x14ac:dyDescent="0.3">
      <c r="A227" s="14">
        <v>43735</v>
      </c>
      <c r="B227" s="13" t="s">
        <v>179</v>
      </c>
      <c r="C227" s="13" t="s">
        <v>53</v>
      </c>
      <c r="D227" s="13" t="s">
        <v>54</v>
      </c>
      <c r="E227" s="13" t="s">
        <v>56</v>
      </c>
      <c r="F227" s="13" t="s">
        <v>27</v>
      </c>
      <c r="G227" s="13" t="s">
        <v>210</v>
      </c>
      <c r="H227" s="13" t="s">
        <v>211</v>
      </c>
      <c r="I227" s="13" t="s">
        <v>212</v>
      </c>
      <c r="J227" s="5">
        <f t="shared" si="4"/>
        <v>14360</v>
      </c>
      <c r="K227" s="13" t="s">
        <v>213</v>
      </c>
      <c r="L227" s="13" t="s">
        <v>214</v>
      </c>
      <c r="M227" s="13" t="s">
        <v>215</v>
      </c>
      <c r="N227" s="13" t="s">
        <v>216</v>
      </c>
      <c r="O227" s="3">
        <f>YEAR(Email_Data[[#This Row],[Sent Date]])</f>
        <v>2019</v>
      </c>
      <c r="Q227" s="58">
        <f>Email_Data[[#This Row],[Unique Opens]]/Email_Data[[#This Row],[Total Sent]]</f>
        <v>0.4789739124124669</v>
      </c>
      <c r="R227" s="58">
        <f>Email_Data[[#This Row],[Number of Clicks]]/Email_Data[[#This Row],[Unique Opens]]</f>
        <v>8.7569123551246117E-2</v>
      </c>
      <c r="S227" s="58">
        <f>Email_Data[[#This Row],[Desktop Opens]]/Email_Data[[#This Row],[Total Opens]]</f>
        <v>0.70710490676112092</v>
      </c>
      <c r="T227" s="59">
        <f>Email_Data[[#This Row],[Mobile Opens]]/Email_Data[[#This Row],[Total Opens]]</f>
        <v>0.29289509323887902</v>
      </c>
    </row>
    <row r="228" spans="1:20" ht="15" customHeight="1" x14ac:dyDescent="0.3">
      <c r="A228" s="14">
        <v>43735</v>
      </c>
      <c r="B228" s="13" t="s">
        <v>179</v>
      </c>
      <c r="C228" s="13" t="s">
        <v>53</v>
      </c>
      <c r="D228" s="13" t="s">
        <v>54</v>
      </c>
      <c r="E228" s="13" t="s">
        <v>57</v>
      </c>
      <c r="F228" s="13" t="s">
        <v>27</v>
      </c>
      <c r="G228" s="13" t="s">
        <v>217</v>
      </c>
      <c r="H228" s="13" t="s">
        <v>218</v>
      </c>
      <c r="I228" s="13" t="s">
        <v>219</v>
      </c>
      <c r="J228" s="5">
        <f t="shared" si="4"/>
        <v>1524</v>
      </c>
      <c r="K228" s="13" t="s">
        <v>220</v>
      </c>
      <c r="L228" s="13" t="s">
        <v>221</v>
      </c>
      <c r="M228" s="13" t="s">
        <v>222</v>
      </c>
      <c r="N228" s="5">
        <v>612</v>
      </c>
      <c r="O228" s="3">
        <f>YEAR(Email_Data[[#This Row],[Sent Date]])</f>
        <v>2019</v>
      </c>
      <c r="Q228" s="58">
        <f>Email_Data[[#This Row],[Unique Opens]]/Email_Data[[#This Row],[Total Sent]]</f>
        <v>0.34927412467976088</v>
      </c>
      <c r="R228" s="58">
        <f>Email_Data[[#This Row],[Number of Clicks]]/Email_Data[[#This Row],[Unique Opens]]</f>
        <v>1.9559902200488997E-2</v>
      </c>
      <c r="S228" s="58">
        <f>Email_Data[[#This Row],[Desktop Opens]]/Email_Data[[#This Row],[Total Opens]]</f>
        <v>0.47756138865368331</v>
      </c>
      <c r="T228" s="59">
        <f>Email_Data[[#This Row],[Mobile Opens]]/Email_Data[[#This Row],[Total Opens]]</f>
        <v>0.51820491109229472</v>
      </c>
    </row>
    <row r="229" spans="1:20" ht="15" customHeight="1" x14ac:dyDescent="0.3">
      <c r="A229" s="14">
        <v>43735</v>
      </c>
      <c r="B229" s="5" t="s">
        <v>179</v>
      </c>
      <c r="C229" s="5" t="s">
        <v>53</v>
      </c>
      <c r="D229" s="5" t="s">
        <v>54</v>
      </c>
      <c r="E229" s="5" t="s">
        <v>55</v>
      </c>
      <c r="F229" s="5" t="s">
        <v>27</v>
      </c>
      <c r="G229" s="5" t="s">
        <v>223</v>
      </c>
      <c r="H229" s="5" t="s">
        <v>224</v>
      </c>
      <c r="I229" s="5" t="s">
        <v>225</v>
      </c>
      <c r="J229" s="5">
        <f t="shared" si="4"/>
        <v>10482</v>
      </c>
      <c r="K229" s="5" t="s">
        <v>226</v>
      </c>
      <c r="L229" s="5" t="s">
        <v>227</v>
      </c>
      <c r="M229" s="5" t="s">
        <v>228</v>
      </c>
      <c r="N229" s="5" t="s">
        <v>229</v>
      </c>
      <c r="O229" s="3">
        <f>YEAR(Email_Data[[#This Row],[Sent Date]])</f>
        <v>2019</v>
      </c>
      <c r="Q229" s="58">
        <f>Email_Data[[#This Row],[Unique Opens]]/Email_Data[[#This Row],[Total Sent]]</f>
        <v>0.48541973490427098</v>
      </c>
      <c r="R229" s="58">
        <f>Email_Data[[#This Row],[Number of Clicks]]/Email_Data[[#This Row],[Unique Opens]]</f>
        <v>0.10578478964401294</v>
      </c>
      <c r="S229" s="58">
        <f>Email_Data[[#This Row],[Desktop Opens]]/Email_Data[[#This Row],[Total Opens]]</f>
        <v>0.74796129923980648</v>
      </c>
      <c r="T229" s="59">
        <f>Email_Data[[#This Row],[Mobile Opens]]/Email_Data[[#This Row],[Total Opens]]</f>
        <v>0.25203870076019352</v>
      </c>
    </row>
    <row r="230" spans="1:20" ht="15" customHeight="1" x14ac:dyDescent="0.3">
      <c r="A230" s="4">
        <v>43742</v>
      </c>
      <c r="B230" s="5" t="s">
        <v>230</v>
      </c>
      <c r="C230" s="5" t="s">
        <v>231</v>
      </c>
      <c r="D230" s="5" t="s">
        <v>54</v>
      </c>
      <c r="E230" s="5" t="s">
        <v>55</v>
      </c>
      <c r="F230" s="5" t="s">
        <v>27</v>
      </c>
      <c r="G230" s="5" t="s">
        <v>232</v>
      </c>
      <c r="H230" s="5" t="s">
        <v>233</v>
      </c>
      <c r="I230" s="5" t="s">
        <v>234</v>
      </c>
      <c r="J230" s="5">
        <f t="shared" si="4"/>
        <v>812</v>
      </c>
      <c r="K230" s="5" t="s">
        <v>124</v>
      </c>
      <c r="L230" s="5">
        <v>246</v>
      </c>
      <c r="M230" s="5" t="s">
        <v>235</v>
      </c>
      <c r="N230" s="5">
        <v>361</v>
      </c>
      <c r="O230" s="3" t="e">
        <f>YEAR(Email_Data[[#This Row],[Sent Date]])</f>
        <v>#VALUE!</v>
      </c>
      <c r="Q230" s="58" t="e">
        <f>Email_Data[[#This Row],[Unique Opens]]/Email_Data[[#This Row],[Total Sent]]</f>
        <v>#VALUE!</v>
      </c>
      <c r="R230" s="58" t="e">
        <f>Email_Data[[#This Row],[Number of Clicks]]/Email_Data[[#This Row],[Unique Opens]]</f>
        <v>#VALUE!</v>
      </c>
      <c r="S230" s="58" t="e">
        <f>Email_Data[[#This Row],[Desktop Opens]]/Email_Data[[#This Row],[Total Opens]]</f>
        <v>#VALUE!</v>
      </c>
      <c r="T230" s="59" t="e">
        <f>Email_Data[[#This Row],[Mobile Opens]]/Email_Data[[#This Row],[Total Opens]]</f>
        <v>#VALUE!</v>
      </c>
    </row>
    <row r="231" spans="1:20" ht="15" customHeight="1" x14ac:dyDescent="0.3">
      <c r="A231" s="4">
        <v>43742</v>
      </c>
      <c r="B231" s="13" t="s">
        <v>236</v>
      </c>
      <c r="C231" s="13" t="s">
        <v>21</v>
      </c>
      <c r="D231" s="13" t="s">
        <v>67</v>
      </c>
      <c r="E231" s="13" t="s">
        <v>23</v>
      </c>
      <c r="F231" s="13" t="s">
        <v>24</v>
      </c>
      <c r="G231" s="13" t="s">
        <v>237</v>
      </c>
      <c r="H231" s="13" t="s">
        <v>238</v>
      </c>
      <c r="I231" s="13" t="s">
        <v>239</v>
      </c>
      <c r="J231" s="5">
        <f t="shared" si="4"/>
        <v>916</v>
      </c>
      <c r="K231" s="13" t="s">
        <v>115</v>
      </c>
      <c r="L231" s="5">
        <v>7</v>
      </c>
      <c r="M231" s="5">
        <v>304</v>
      </c>
      <c r="N231" s="5">
        <v>124</v>
      </c>
      <c r="O231" s="3" t="e">
        <f>YEAR(Email_Data[[#This Row],[Sent Date]])</f>
        <v>#VALUE!</v>
      </c>
      <c r="Q231" s="58" t="e">
        <f>Email_Data[[#This Row],[Unique Opens]]/Email_Data[[#This Row],[Total Sent]]</f>
        <v>#VALUE!</v>
      </c>
      <c r="R231" s="58" t="e">
        <f>Email_Data[[#This Row],[Number of Clicks]]/Email_Data[[#This Row],[Unique Opens]]</f>
        <v>#VALUE!</v>
      </c>
      <c r="S231" s="58" t="e">
        <f>Email_Data[[#This Row],[Desktop Opens]]/Email_Data[[#This Row],[Total Opens]]</f>
        <v>#VALUE!</v>
      </c>
      <c r="T231" s="59" t="e">
        <f>Email_Data[[#This Row],[Mobile Opens]]/Email_Data[[#This Row],[Total Opens]]</f>
        <v>#VALUE!</v>
      </c>
    </row>
    <row r="232" spans="1:20" ht="15" customHeight="1" x14ac:dyDescent="0.3">
      <c r="A232" s="4">
        <v>43742</v>
      </c>
      <c r="B232" s="13" t="s">
        <v>236</v>
      </c>
      <c r="C232" s="13" t="s">
        <v>21</v>
      </c>
      <c r="D232" s="13" t="s">
        <v>67</v>
      </c>
      <c r="E232" s="13" t="s">
        <v>23</v>
      </c>
      <c r="F232" s="13" t="s">
        <v>27</v>
      </c>
      <c r="G232" s="13" t="s">
        <v>240</v>
      </c>
      <c r="H232" s="13" t="s">
        <v>241</v>
      </c>
      <c r="I232" s="13" t="s">
        <v>242</v>
      </c>
      <c r="J232" s="5">
        <f t="shared" si="4"/>
        <v>11587</v>
      </c>
      <c r="K232" s="13" t="s">
        <v>243</v>
      </c>
      <c r="L232" s="5">
        <v>31</v>
      </c>
      <c r="M232" s="5">
        <v>4193</v>
      </c>
      <c r="N232" s="5">
        <v>908</v>
      </c>
      <c r="O232" s="3" t="e">
        <f>YEAR(Email_Data[[#This Row],[Sent Date]])</f>
        <v>#VALUE!</v>
      </c>
      <c r="Q232" s="58" t="e">
        <f>Email_Data[[#This Row],[Unique Opens]]/Email_Data[[#This Row],[Total Sent]]</f>
        <v>#VALUE!</v>
      </c>
      <c r="R232" s="58" t="e">
        <f>Email_Data[[#This Row],[Number of Clicks]]/Email_Data[[#This Row],[Unique Opens]]</f>
        <v>#VALUE!</v>
      </c>
      <c r="S232" s="58" t="e">
        <f>Email_Data[[#This Row],[Desktop Opens]]/Email_Data[[#This Row],[Total Opens]]</f>
        <v>#VALUE!</v>
      </c>
      <c r="T232" s="59" t="e">
        <f>Email_Data[[#This Row],[Mobile Opens]]/Email_Data[[#This Row],[Total Opens]]</f>
        <v>#VALUE!</v>
      </c>
    </row>
    <row r="233" spans="1:20" ht="15" customHeight="1" x14ac:dyDescent="0.3">
      <c r="A233" s="4">
        <v>43742</v>
      </c>
      <c r="B233" s="5" t="s">
        <v>236</v>
      </c>
      <c r="C233" s="5" t="s">
        <v>21</v>
      </c>
      <c r="D233" s="5" t="s">
        <v>67</v>
      </c>
      <c r="E233" s="5" t="s">
        <v>23</v>
      </c>
      <c r="F233" s="5" t="s">
        <v>25</v>
      </c>
      <c r="G233" s="5" t="s">
        <v>244</v>
      </c>
      <c r="H233" s="5" t="s">
        <v>245</v>
      </c>
      <c r="I233" s="5" t="s">
        <v>246</v>
      </c>
      <c r="J233" s="5">
        <f t="shared" si="4"/>
        <v>76</v>
      </c>
      <c r="K233" s="5" t="s">
        <v>124</v>
      </c>
      <c r="L233" s="5">
        <v>1</v>
      </c>
      <c r="M233" s="5">
        <v>56</v>
      </c>
      <c r="N233" s="5">
        <v>6</v>
      </c>
      <c r="O233" s="3" t="e">
        <f>YEAR(Email_Data[[#This Row],[Sent Date]])</f>
        <v>#VALUE!</v>
      </c>
      <c r="Q233" s="58" t="e">
        <f>Email_Data[[#This Row],[Unique Opens]]/Email_Data[[#This Row],[Total Sent]]</f>
        <v>#VALUE!</v>
      </c>
      <c r="R233" s="58" t="e">
        <f>Email_Data[[#This Row],[Number of Clicks]]/Email_Data[[#This Row],[Unique Opens]]</f>
        <v>#VALUE!</v>
      </c>
      <c r="S233" s="58" t="e">
        <f>Email_Data[[#This Row],[Desktop Opens]]/Email_Data[[#This Row],[Total Opens]]</f>
        <v>#VALUE!</v>
      </c>
      <c r="T233" s="59" t="e">
        <f>Email_Data[[#This Row],[Mobile Opens]]/Email_Data[[#This Row],[Total Opens]]</f>
        <v>#VALUE!</v>
      </c>
    </row>
    <row r="234" spans="1:20" ht="15" customHeight="1" x14ac:dyDescent="0.3">
      <c r="A234" s="4">
        <v>43748</v>
      </c>
      <c r="B234" s="5" t="s">
        <v>247</v>
      </c>
      <c r="C234" s="5" t="s">
        <v>231</v>
      </c>
      <c r="D234" s="5" t="s">
        <v>54</v>
      </c>
      <c r="E234" s="5" t="s">
        <v>55</v>
      </c>
      <c r="F234" s="5" t="s">
        <v>27</v>
      </c>
      <c r="G234" s="5" t="s">
        <v>232</v>
      </c>
      <c r="H234" s="5" t="s">
        <v>248</v>
      </c>
      <c r="I234" s="5" t="s">
        <v>249</v>
      </c>
      <c r="J234" s="5">
        <f t="shared" si="4"/>
        <v>786</v>
      </c>
      <c r="K234" s="5" t="s">
        <v>124</v>
      </c>
      <c r="L234" s="5">
        <v>247</v>
      </c>
      <c r="M234" s="5">
        <v>2128</v>
      </c>
      <c r="N234" s="5">
        <v>319</v>
      </c>
      <c r="O234" s="3" t="e">
        <f>YEAR(Email_Data[[#This Row],[Sent Date]])</f>
        <v>#VALUE!</v>
      </c>
      <c r="Q234" s="58" t="e">
        <f>Email_Data[[#This Row],[Unique Opens]]/Email_Data[[#This Row],[Total Sent]]</f>
        <v>#VALUE!</v>
      </c>
      <c r="R234" s="58" t="e">
        <f>Email_Data[[#This Row],[Number of Clicks]]/Email_Data[[#This Row],[Unique Opens]]</f>
        <v>#VALUE!</v>
      </c>
      <c r="S234" s="58" t="e">
        <f>Email_Data[[#This Row],[Desktop Opens]]/Email_Data[[#This Row],[Total Opens]]</f>
        <v>#VALUE!</v>
      </c>
      <c r="T234" s="59" t="e">
        <f>Email_Data[[#This Row],[Mobile Opens]]/Email_Data[[#This Row],[Total Opens]]</f>
        <v>#VALUE!</v>
      </c>
    </row>
    <row r="235" spans="1:20" ht="15" customHeight="1" x14ac:dyDescent="0.3">
      <c r="A235" s="4">
        <v>43755</v>
      </c>
      <c r="B235" s="5" t="s">
        <v>250</v>
      </c>
      <c r="C235" s="5" t="s">
        <v>231</v>
      </c>
      <c r="D235" s="5" t="s">
        <v>54</v>
      </c>
      <c r="E235" s="5" t="s">
        <v>55</v>
      </c>
      <c r="F235" s="5" t="s">
        <v>27</v>
      </c>
      <c r="G235" s="5" t="s">
        <v>232</v>
      </c>
      <c r="H235" s="5" t="s">
        <v>251</v>
      </c>
      <c r="I235" s="5" t="s">
        <v>252</v>
      </c>
      <c r="J235" s="5">
        <f t="shared" si="4"/>
        <v>853</v>
      </c>
      <c r="K235" s="5" t="s">
        <v>124</v>
      </c>
      <c r="L235" s="5">
        <v>366</v>
      </c>
      <c r="M235" s="5" t="s">
        <v>253</v>
      </c>
      <c r="N235" s="5">
        <v>291</v>
      </c>
      <c r="O235" s="3" t="e">
        <f>YEAR(Email_Data[[#This Row],[Sent Date]])</f>
        <v>#VALUE!</v>
      </c>
      <c r="Q235" s="58" t="e">
        <f>Email_Data[[#This Row],[Unique Opens]]/Email_Data[[#This Row],[Total Sent]]</f>
        <v>#VALUE!</v>
      </c>
      <c r="R235" s="58" t="e">
        <f>Email_Data[[#This Row],[Number of Clicks]]/Email_Data[[#This Row],[Unique Opens]]</f>
        <v>#VALUE!</v>
      </c>
      <c r="S235" s="58" t="e">
        <f>Email_Data[[#This Row],[Desktop Opens]]/Email_Data[[#This Row],[Total Opens]]</f>
        <v>#VALUE!</v>
      </c>
      <c r="T235" s="59" t="e">
        <f>Email_Data[[#This Row],[Mobile Opens]]/Email_Data[[#This Row],[Total Opens]]</f>
        <v>#VALUE!</v>
      </c>
    </row>
    <row r="236" spans="1:20" ht="15" customHeight="1" x14ac:dyDescent="0.3">
      <c r="A236" s="4">
        <v>43756</v>
      </c>
      <c r="B236" s="5" t="s">
        <v>254</v>
      </c>
      <c r="C236" s="5" t="s">
        <v>21</v>
      </c>
      <c r="D236" s="5" t="s">
        <v>67</v>
      </c>
      <c r="E236" s="5" t="s">
        <v>23</v>
      </c>
      <c r="F236" s="5" t="s">
        <v>25</v>
      </c>
      <c r="G236" s="5" t="s">
        <v>244</v>
      </c>
      <c r="H236" s="5" t="s">
        <v>255</v>
      </c>
      <c r="I236" s="5" t="s">
        <v>256</v>
      </c>
      <c r="J236" s="5">
        <f t="shared" si="4"/>
        <v>68</v>
      </c>
      <c r="K236" s="5" t="s">
        <v>124</v>
      </c>
      <c r="L236" s="5">
        <v>5</v>
      </c>
      <c r="M236" s="5">
        <v>57</v>
      </c>
      <c r="N236" s="5">
        <v>3</v>
      </c>
      <c r="O236" s="3" t="e">
        <f>YEAR(Email_Data[[#This Row],[Sent Date]])</f>
        <v>#VALUE!</v>
      </c>
      <c r="Q236" s="58" t="e">
        <f>Email_Data[[#This Row],[Unique Opens]]/Email_Data[[#This Row],[Total Sent]]</f>
        <v>#VALUE!</v>
      </c>
      <c r="R236" s="58" t="e">
        <f>Email_Data[[#This Row],[Number of Clicks]]/Email_Data[[#This Row],[Unique Opens]]</f>
        <v>#VALUE!</v>
      </c>
      <c r="S236" s="58" t="e">
        <f>Email_Data[[#This Row],[Desktop Opens]]/Email_Data[[#This Row],[Total Opens]]</f>
        <v>#VALUE!</v>
      </c>
      <c r="T236" s="59" t="e">
        <f>Email_Data[[#This Row],[Mobile Opens]]/Email_Data[[#This Row],[Total Opens]]</f>
        <v>#VALUE!</v>
      </c>
    </row>
    <row r="237" spans="1:20" ht="15" customHeight="1" x14ac:dyDescent="0.3">
      <c r="A237" s="4">
        <v>43756</v>
      </c>
      <c r="B237" s="5" t="s">
        <v>254</v>
      </c>
      <c r="C237" s="5" t="s">
        <v>21</v>
      </c>
      <c r="D237" s="5" t="s">
        <v>67</v>
      </c>
      <c r="E237" s="5" t="s">
        <v>23</v>
      </c>
      <c r="F237" s="5" t="s">
        <v>24</v>
      </c>
      <c r="G237" s="5" t="s">
        <v>257</v>
      </c>
      <c r="H237" s="5" t="s">
        <v>258</v>
      </c>
      <c r="I237" s="5" t="s">
        <v>259</v>
      </c>
      <c r="J237" s="5">
        <f t="shared" si="4"/>
        <v>887</v>
      </c>
      <c r="K237" s="5" t="s">
        <v>260</v>
      </c>
      <c r="L237" s="5">
        <v>8</v>
      </c>
      <c r="M237" s="5">
        <v>297</v>
      </c>
      <c r="N237" s="5">
        <v>172</v>
      </c>
      <c r="O237" s="3" t="e">
        <f>YEAR(Email_Data[[#This Row],[Sent Date]])</f>
        <v>#VALUE!</v>
      </c>
      <c r="Q237" s="58" t="e">
        <f>Email_Data[[#This Row],[Unique Opens]]/Email_Data[[#This Row],[Total Sent]]</f>
        <v>#VALUE!</v>
      </c>
      <c r="R237" s="58" t="e">
        <f>Email_Data[[#This Row],[Number of Clicks]]/Email_Data[[#This Row],[Unique Opens]]</f>
        <v>#VALUE!</v>
      </c>
      <c r="S237" s="58" t="e">
        <f>Email_Data[[#This Row],[Desktop Opens]]/Email_Data[[#This Row],[Total Opens]]</f>
        <v>#VALUE!</v>
      </c>
      <c r="T237" s="59" t="e">
        <f>Email_Data[[#This Row],[Mobile Opens]]/Email_Data[[#This Row],[Total Opens]]</f>
        <v>#VALUE!</v>
      </c>
    </row>
    <row r="238" spans="1:20" ht="15" customHeight="1" x14ac:dyDescent="0.3">
      <c r="A238" s="4">
        <v>43756</v>
      </c>
      <c r="B238" s="5" t="s">
        <v>254</v>
      </c>
      <c r="C238" s="5" t="s">
        <v>21</v>
      </c>
      <c r="D238" s="5" t="s">
        <v>67</v>
      </c>
      <c r="E238" s="5" t="s">
        <v>23</v>
      </c>
      <c r="F238" s="5" t="s">
        <v>27</v>
      </c>
      <c r="G238" s="5" t="s">
        <v>261</v>
      </c>
      <c r="H238" s="5" t="s">
        <v>262</v>
      </c>
      <c r="I238" s="5" t="s">
        <v>263</v>
      </c>
      <c r="J238" s="5">
        <f t="shared" si="4"/>
        <v>11441</v>
      </c>
      <c r="K238" s="5" t="s">
        <v>264</v>
      </c>
      <c r="L238" s="5">
        <v>45</v>
      </c>
      <c r="M238" s="5">
        <v>4158</v>
      </c>
      <c r="N238" s="5">
        <v>1017</v>
      </c>
      <c r="O238" s="3" t="e">
        <f>YEAR(Email_Data[[#This Row],[Sent Date]])</f>
        <v>#VALUE!</v>
      </c>
      <c r="Q238" s="58" t="e">
        <f>Email_Data[[#This Row],[Unique Opens]]/Email_Data[[#This Row],[Total Sent]]</f>
        <v>#VALUE!</v>
      </c>
      <c r="R238" s="58" t="e">
        <f>Email_Data[[#This Row],[Number of Clicks]]/Email_Data[[#This Row],[Unique Opens]]</f>
        <v>#VALUE!</v>
      </c>
      <c r="S238" s="58" t="e">
        <f>Email_Data[[#This Row],[Desktop Opens]]/Email_Data[[#This Row],[Total Opens]]</f>
        <v>#VALUE!</v>
      </c>
      <c r="T238" s="59" t="e">
        <f>Email_Data[[#This Row],[Mobile Opens]]/Email_Data[[#This Row],[Total Opens]]</f>
        <v>#VALUE!</v>
      </c>
    </row>
    <row r="239" spans="1:20" ht="15" customHeight="1" x14ac:dyDescent="0.3">
      <c r="A239" s="4">
        <v>43762</v>
      </c>
      <c r="B239" s="5" t="s">
        <v>265</v>
      </c>
      <c r="C239" s="5" t="s">
        <v>21</v>
      </c>
      <c r="D239" s="5" t="s">
        <v>42</v>
      </c>
      <c r="E239" s="5" t="s">
        <v>23</v>
      </c>
      <c r="F239" s="5" t="s">
        <v>25</v>
      </c>
      <c r="G239" s="5" t="s">
        <v>266</v>
      </c>
      <c r="H239" s="5" t="s">
        <v>267</v>
      </c>
      <c r="I239" s="5" t="s">
        <v>268</v>
      </c>
      <c r="J239" s="5">
        <f t="shared" si="4"/>
        <v>41</v>
      </c>
      <c r="K239" s="5" t="s">
        <v>124</v>
      </c>
      <c r="L239" s="5" t="s">
        <v>124</v>
      </c>
      <c r="M239" s="5">
        <v>18</v>
      </c>
      <c r="N239" s="5">
        <v>0</v>
      </c>
      <c r="O239" s="3" t="e">
        <f>YEAR(Email_Data[[#This Row],[Sent Date]])</f>
        <v>#VALUE!</v>
      </c>
      <c r="Q239" s="58" t="e">
        <f>Email_Data[[#This Row],[Unique Opens]]/Email_Data[[#This Row],[Total Sent]]</f>
        <v>#VALUE!</v>
      </c>
      <c r="R239" s="58" t="e">
        <f>Email_Data[[#This Row],[Number of Clicks]]/Email_Data[[#This Row],[Unique Opens]]</f>
        <v>#VALUE!</v>
      </c>
      <c r="S239" s="58" t="e">
        <f>Email_Data[[#This Row],[Desktop Opens]]/Email_Data[[#This Row],[Total Opens]]</f>
        <v>#VALUE!</v>
      </c>
      <c r="T239" s="59" t="e">
        <f>Email_Data[[#This Row],[Mobile Opens]]/Email_Data[[#This Row],[Total Opens]]</f>
        <v>#VALUE!</v>
      </c>
    </row>
    <row r="240" spans="1:20" ht="15" customHeight="1" x14ac:dyDescent="0.3">
      <c r="A240" s="4">
        <v>43762</v>
      </c>
      <c r="B240" s="5" t="s">
        <v>269</v>
      </c>
      <c r="C240" s="5" t="s">
        <v>21</v>
      </c>
      <c r="D240" s="5" t="s">
        <v>42</v>
      </c>
      <c r="E240" s="5" t="s">
        <v>23</v>
      </c>
      <c r="F240" s="5" t="s">
        <v>25</v>
      </c>
      <c r="G240" s="5" t="s">
        <v>270</v>
      </c>
      <c r="H240" s="5" t="s">
        <v>121</v>
      </c>
      <c r="I240" s="5" t="s">
        <v>121</v>
      </c>
      <c r="J240" s="5">
        <f t="shared" si="4"/>
        <v>36</v>
      </c>
      <c r="K240" s="5" t="s">
        <v>124</v>
      </c>
      <c r="L240" s="5" t="s">
        <v>124</v>
      </c>
      <c r="M240" s="5">
        <v>10</v>
      </c>
      <c r="N240" s="5">
        <v>1</v>
      </c>
      <c r="O240" s="3" t="e">
        <f>YEAR(Email_Data[[#This Row],[Sent Date]])</f>
        <v>#VALUE!</v>
      </c>
      <c r="Q240" s="58" t="e">
        <f>Email_Data[[#This Row],[Unique Opens]]/Email_Data[[#This Row],[Total Sent]]</f>
        <v>#VALUE!</v>
      </c>
      <c r="R240" s="58" t="e">
        <f>Email_Data[[#This Row],[Number of Clicks]]/Email_Data[[#This Row],[Unique Opens]]</f>
        <v>#VALUE!</v>
      </c>
      <c r="S240" s="58" t="e">
        <f>Email_Data[[#This Row],[Desktop Opens]]/Email_Data[[#This Row],[Total Opens]]</f>
        <v>#VALUE!</v>
      </c>
      <c r="T240" s="59" t="e">
        <f>Email_Data[[#This Row],[Mobile Opens]]/Email_Data[[#This Row],[Total Opens]]</f>
        <v>#VALUE!</v>
      </c>
    </row>
    <row r="241" spans="1:20" ht="15" customHeight="1" x14ac:dyDescent="0.3">
      <c r="A241" s="4">
        <v>43762</v>
      </c>
      <c r="B241" s="5" t="s">
        <v>265</v>
      </c>
      <c r="C241" s="5" t="s">
        <v>21</v>
      </c>
      <c r="D241" s="5" t="s">
        <v>42</v>
      </c>
      <c r="E241" s="5" t="s">
        <v>23</v>
      </c>
      <c r="F241" s="5" t="s">
        <v>24</v>
      </c>
      <c r="G241" s="5" t="s">
        <v>271</v>
      </c>
      <c r="H241" s="5" t="s">
        <v>272</v>
      </c>
      <c r="I241" s="5" t="s">
        <v>273</v>
      </c>
      <c r="J241" s="5">
        <f t="shared" si="4"/>
        <v>461</v>
      </c>
      <c r="K241" s="5" t="s">
        <v>274</v>
      </c>
      <c r="L241" s="5">
        <v>1</v>
      </c>
      <c r="M241" s="5">
        <v>124</v>
      </c>
      <c r="N241" s="5">
        <v>59</v>
      </c>
      <c r="O241" s="3" t="e">
        <f>YEAR(Email_Data[[#This Row],[Sent Date]])</f>
        <v>#VALUE!</v>
      </c>
      <c r="Q241" s="58" t="e">
        <f>Email_Data[[#This Row],[Unique Opens]]/Email_Data[[#This Row],[Total Sent]]</f>
        <v>#VALUE!</v>
      </c>
      <c r="R241" s="58" t="e">
        <f>Email_Data[[#This Row],[Number of Clicks]]/Email_Data[[#This Row],[Unique Opens]]</f>
        <v>#VALUE!</v>
      </c>
      <c r="S241" s="58" t="e">
        <f>Email_Data[[#This Row],[Desktop Opens]]/Email_Data[[#This Row],[Total Opens]]</f>
        <v>#VALUE!</v>
      </c>
      <c r="T241" s="59" t="e">
        <f>Email_Data[[#This Row],[Mobile Opens]]/Email_Data[[#This Row],[Total Opens]]</f>
        <v>#VALUE!</v>
      </c>
    </row>
    <row r="242" spans="1:20" ht="15" customHeight="1" x14ac:dyDescent="0.3">
      <c r="A242" s="4">
        <v>43762</v>
      </c>
      <c r="B242" s="5" t="s">
        <v>269</v>
      </c>
      <c r="C242" s="5" t="s">
        <v>21</v>
      </c>
      <c r="D242" s="5" t="s">
        <v>42</v>
      </c>
      <c r="E242" s="5" t="s">
        <v>23</v>
      </c>
      <c r="F242" s="5" t="s">
        <v>24</v>
      </c>
      <c r="G242" s="5" t="s">
        <v>275</v>
      </c>
      <c r="H242" s="5" t="s">
        <v>276</v>
      </c>
      <c r="I242" s="5" t="s">
        <v>277</v>
      </c>
      <c r="J242" s="5">
        <f t="shared" si="4"/>
        <v>493</v>
      </c>
      <c r="K242" s="5" t="s">
        <v>278</v>
      </c>
      <c r="L242" s="5">
        <v>2</v>
      </c>
      <c r="M242" s="5">
        <v>102</v>
      </c>
      <c r="N242" s="5">
        <v>57</v>
      </c>
      <c r="O242" s="3" t="e">
        <f>YEAR(Email_Data[[#This Row],[Sent Date]])</f>
        <v>#VALUE!</v>
      </c>
      <c r="Q242" s="58" t="e">
        <f>Email_Data[[#This Row],[Unique Opens]]/Email_Data[[#This Row],[Total Sent]]</f>
        <v>#VALUE!</v>
      </c>
      <c r="R242" s="58" t="e">
        <f>Email_Data[[#This Row],[Number of Clicks]]/Email_Data[[#This Row],[Unique Opens]]</f>
        <v>#VALUE!</v>
      </c>
      <c r="S242" s="58" t="e">
        <f>Email_Data[[#This Row],[Desktop Opens]]/Email_Data[[#This Row],[Total Opens]]</f>
        <v>#VALUE!</v>
      </c>
      <c r="T242" s="59" t="e">
        <f>Email_Data[[#This Row],[Mobile Opens]]/Email_Data[[#This Row],[Total Opens]]</f>
        <v>#VALUE!</v>
      </c>
    </row>
    <row r="243" spans="1:20" ht="15" customHeight="1" x14ac:dyDescent="0.3">
      <c r="A243" s="4">
        <v>43762</v>
      </c>
      <c r="B243" s="5" t="s">
        <v>265</v>
      </c>
      <c r="C243" s="5" t="s">
        <v>21</v>
      </c>
      <c r="D243" s="5" t="s">
        <v>42</v>
      </c>
      <c r="E243" s="5" t="s">
        <v>23</v>
      </c>
      <c r="F243" s="5" t="s">
        <v>27</v>
      </c>
      <c r="G243" s="5" t="s">
        <v>279</v>
      </c>
      <c r="H243" s="5" t="s">
        <v>280</v>
      </c>
      <c r="I243" s="5" t="s">
        <v>281</v>
      </c>
      <c r="J243" s="5">
        <f t="shared" si="4"/>
        <v>5706</v>
      </c>
      <c r="K243" s="5" t="s">
        <v>116</v>
      </c>
      <c r="L243" s="5">
        <v>17</v>
      </c>
      <c r="M243" s="5">
        <v>2100</v>
      </c>
      <c r="N243" s="5">
        <v>401</v>
      </c>
      <c r="O243" s="3" t="e">
        <f>YEAR(Email_Data[[#This Row],[Sent Date]])</f>
        <v>#VALUE!</v>
      </c>
      <c r="Q243" s="58" t="e">
        <f>Email_Data[[#This Row],[Unique Opens]]/Email_Data[[#This Row],[Total Sent]]</f>
        <v>#VALUE!</v>
      </c>
      <c r="R243" s="58" t="e">
        <f>Email_Data[[#This Row],[Number of Clicks]]/Email_Data[[#This Row],[Unique Opens]]</f>
        <v>#VALUE!</v>
      </c>
      <c r="S243" s="58" t="e">
        <f>Email_Data[[#This Row],[Desktop Opens]]/Email_Data[[#This Row],[Total Opens]]</f>
        <v>#VALUE!</v>
      </c>
      <c r="T243" s="59" t="e">
        <f>Email_Data[[#This Row],[Mobile Opens]]/Email_Data[[#This Row],[Total Opens]]</f>
        <v>#VALUE!</v>
      </c>
    </row>
    <row r="244" spans="1:20" ht="15" customHeight="1" x14ac:dyDescent="0.3">
      <c r="A244" s="4">
        <v>43762</v>
      </c>
      <c r="B244" s="5" t="s">
        <v>269</v>
      </c>
      <c r="C244" s="5" t="s">
        <v>21</v>
      </c>
      <c r="D244" s="5" t="s">
        <v>42</v>
      </c>
      <c r="E244" s="5" t="s">
        <v>23</v>
      </c>
      <c r="F244" s="5" t="s">
        <v>27</v>
      </c>
      <c r="G244" s="5" t="s">
        <v>282</v>
      </c>
      <c r="H244" s="5" t="s">
        <v>283</v>
      </c>
      <c r="I244" s="5" t="s">
        <v>284</v>
      </c>
      <c r="J244" s="5">
        <f t="shared" si="4"/>
        <v>5935</v>
      </c>
      <c r="K244" s="5" t="s">
        <v>126</v>
      </c>
      <c r="L244" s="5">
        <v>24</v>
      </c>
      <c r="M244" s="5">
        <v>1929</v>
      </c>
      <c r="N244" s="5">
        <v>422</v>
      </c>
      <c r="O244" s="3" t="e">
        <f>YEAR(Email_Data[[#This Row],[Sent Date]])</f>
        <v>#VALUE!</v>
      </c>
      <c r="Q244" s="58" t="e">
        <f>Email_Data[[#This Row],[Unique Opens]]/Email_Data[[#This Row],[Total Sent]]</f>
        <v>#VALUE!</v>
      </c>
      <c r="R244" s="58" t="e">
        <f>Email_Data[[#This Row],[Number of Clicks]]/Email_Data[[#This Row],[Unique Opens]]</f>
        <v>#VALUE!</v>
      </c>
      <c r="S244" s="58" t="e">
        <f>Email_Data[[#This Row],[Desktop Opens]]/Email_Data[[#This Row],[Total Opens]]</f>
        <v>#VALUE!</v>
      </c>
      <c r="T244" s="59" t="e">
        <f>Email_Data[[#This Row],[Mobile Opens]]/Email_Data[[#This Row],[Total Opens]]</f>
        <v>#VALUE!</v>
      </c>
    </row>
    <row r="245" spans="1:20" ht="15" customHeight="1" x14ac:dyDescent="0.3">
      <c r="A245" s="4">
        <v>43768</v>
      </c>
      <c r="B245" s="5" t="s">
        <v>285</v>
      </c>
      <c r="C245" s="5" t="s">
        <v>130</v>
      </c>
      <c r="D245" s="5" t="s">
        <v>131</v>
      </c>
      <c r="E245" s="5" t="s">
        <v>43</v>
      </c>
      <c r="F245" s="5" t="s">
        <v>27</v>
      </c>
      <c r="G245" s="5" t="s">
        <v>170</v>
      </c>
      <c r="H245" s="5" t="s">
        <v>286</v>
      </c>
      <c r="I245" s="5" t="s">
        <v>287</v>
      </c>
      <c r="J245" s="5">
        <f t="shared" si="4"/>
        <v>44</v>
      </c>
      <c r="K245" s="5" t="s">
        <v>124</v>
      </c>
      <c r="L245" s="5">
        <v>8</v>
      </c>
      <c r="M245" s="5">
        <v>91</v>
      </c>
      <c r="N245" s="5">
        <v>22</v>
      </c>
      <c r="O245" s="3" t="e">
        <f>YEAR(Email_Data[[#This Row],[Sent Date]])</f>
        <v>#VALUE!</v>
      </c>
      <c r="Q245" s="58" t="e">
        <f>Email_Data[[#This Row],[Unique Opens]]/Email_Data[[#This Row],[Total Sent]]</f>
        <v>#VALUE!</v>
      </c>
      <c r="R245" s="58" t="e">
        <f>Email_Data[[#This Row],[Number of Clicks]]/Email_Data[[#This Row],[Unique Opens]]</f>
        <v>#VALUE!</v>
      </c>
      <c r="S245" s="58" t="e">
        <f>Email_Data[[#This Row],[Desktop Opens]]/Email_Data[[#This Row],[Total Opens]]</f>
        <v>#VALUE!</v>
      </c>
      <c r="T245" s="59" t="e">
        <f>Email_Data[[#This Row],[Mobile Opens]]/Email_Data[[#This Row],[Total Opens]]</f>
        <v>#VALUE!</v>
      </c>
    </row>
    <row r="246" spans="1:20" ht="15" customHeight="1" x14ac:dyDescent="0.3">
      <c r="A246" s="4">
        <v>43769</v>
      </c>
      <c r="B246" s="5" t="s">
        <v>288</v>
      </c>
      <c r="C246" s="5" t="s">
        <v>130</v>
      </c>
      <c r="D246" s="5" t="s">
        <v>131</v>
      </c>
      <c r="E246" s="5" t="s">
        <v>43</v>
      </c>
      <c r="F246" s="5" t="s">
        <v>27</v>
      </c>
      <c r="G246" s="5" t="s">
        <v>289</v>
      </c>
      <c r="H246" s="5" t="s">
        <v>290</v>
      </c>
      <c r="I246" s="5" t="s">
        <v>291</v>
      </c>
      <c r="J246" s="5">
        <f t="shared" si="4"/>
        <v>51</v>
      </c>
      <c r="K246" s="5" t="s">
        <v>124</v>
      </c>
      <c r="L246" s="5">
        <v>31</v>
      </c>
      <c r="M246" s="5">
        <v>103</v>
      </c>
      <c r="N246" s="5">
        <v>20</v>
      </c>
      <c r="O246" s="3" t="e">
        <f>YEAR(Email_Data[[#This Row],[Sent Date]])</f>
        <v>#VALUE!</v>
      </c>
      <c r="Q246" s="58" t="e">
        <f>Email_Data[[#This Row],[Unique Opens]]/Email_Data[[#This Row],[Total Sent]]</f>
        <v>#VALUE!</v>
      </c>
      <c r="R246" s="58" t="e">
        <f>Email_Data[[#This Row],[Number of Clicks]]/Email_Data[[#This Row],[Unique Opens]]</f>
        <v>#VALUE!</v>
      </c>
      <c r="S246" s="58" t="e">
        <f>Email_Data[[#This Row],[Desktop Opens]]/Email_Data[[#This Row],[Total Opens]]</f>
        <v>#VALUE!</v>
      </c>
      <c r="T246" s="59" t="e">
        <f>Email_Data[[#This Row],[Mobile Opens]]/Email_Data[[#This Row],[Total Opens]]</f>
        <v>#VALUE!</v>
      </c>
    </row>
    <row r="247" spans="1:20" ht="15" customHeight="1" x14ac:dyDescent="0.3">
      <c r="A247" s="4">
        <v>43770</v>
      </c>
      <c r="B247" s="5" t="s">
        <v>292</v>
      </c>
      <c r="C247" s="5" t="s">
        <v>21</v>
      </c>
      <c r="D247" s="5" t="s">
        <v>67</v>
      </c>
      <c r="E247" s="5" t="s">
        <v>23</v>
      </c>
      <c r="F247" s="5" t="s">
        <v>27</v>
      </c>
      <c r="G247" s="5" t="s">
        <v>293</v>
      </c>
      <c r="H247" s="5" t="s">
        <v>294</v>
      </c>
      <c r="I247" s="5" t="s">
        <v>295</v>
      </c>
      <c r="J247" s="5">
        <f t="shared" si="4"/>
        <v>5827</v>
      </c>
      <c r="K247" s="5" t="s">
        <v>278</v>
      </c>
      <c r="L247" s="5">
        <v>8</v>
      </c>
      <c r="M247" s="5">
        <v>1880</v>
      </c>
      <c r="N247" s="5">
        <v>455</v>
      </c>
      <c r="O247" s="3" t="e">
        <f>YEAR(Email_Data[[#This Row],[Sent Date]])</f>
        <v>#VALUE!</v>
      </c>
      <c r="Q247" s="58" t="e">
        <f>Email_Data[[#This Row],[Unique Opens]]/Email_Data[[#This Row],[Total Sent]]</f>
        <v>#VALUE!</v>
      </c>
      <c r="R247" s="58" t="e">
        <f>Email_Data[[#This Row],[Number of Clicks]]/Email_Data[[#This Row],[Unique Opens]]</f>
        <v>#VALUE!</v>
      </c>
      <c r="S247" s="58" t="e">
        <f>Email_Data[[#This Row],[Desktop Opens]]/Email_Data[[#This Row],[Total Opens]]</f>
        <v>#VALUE!</v>
      </c>
      <c r="T247" s="59" t="e">
        <f>Email_Data[[#This Row],[Mobile Opens]]/Email_Data[[#This Row],[Total Opens]]</f>
        <v>#VALUE!</v>
      </c>
    </row>
    <row r="248" spans="1:20" ht="15" customHeight="1" x14ac:dyDescent="0.3">
      <c r="A248" s="4">
        <v>43770</v>
      </c>
      <c r="B248" s="5" t="s">
        <v>296</v>
      </c>
      <c r="C248" s="5" t="s">
        <v>21</v>
      </c>
      <c r="D248" s="5" t="s">
        <v>67</v>
      </c>
      <c r="E248" s="5" t="s">
        <v>23</v>
      </c>
      <c r="F248" s="5" t="s">
        <v>27</v>
      </c>
      <c r="G248" s="5" t="s">
        <v>297</v>
      </c>
      <c r="H248" s="5" t="s">
        <v>298</v>
      </c>
      <c r="I248" s="5" t="s">
        <v>299</v>
      </c>
      <c r="J248" s="5">
        <f t="shared" si="4"/>
        <v>5848</v>
      </c>
      <c r="K248" s="5" t="s">
        <v>159</v>
      </c>
      <c r="L248" s="5">
        <v>17</v>
      </c>
      <c r="M248" s="5">
        <v>2010</v>
      </c>
      <c r="N248" s="5">
        <v>454</v>
      </c>
      <c r="O248" s="3" t="e">
        <f>YEAR(Email_Data[[#This Row],[Sent Date]])</f>
        <v>#VALUE!</v>
      </c>
      <c r="Q248" s="58" t="e">
        <f>Email_Data[[#This Row],[Unique Opens]]/Email_Data[[#This Row],[Total Sent]]</f>
        <v>#VALUE!</v>
      </c>
      <c r="R248" s="58" t="e">
        <f>Email_Data[[#This Row],[Number of Clicks]]/Email_Data[[#This Row],[Unique Opens]]</f>
        <v>#VALUE!</v>
      </c>
      <c r="S248" s="58" t="e">
        <f>Email_Data[[#This Row],[Desktop Opens]]/Email_Data[[#This Row],[Total Opens]]</f>
        <v>#VALUE!</v>
      </c>
      <c r="T248" s="59" t="e">
        <f>Email_Data[[#This Row],[Mobile Opens]]/Email_Data[[#This Row],[Total Opens]]</f>
        <v>#VALUE!</v>
      </c>
    </row>
    <row r="249" spans="1:20" ht="15" customHeight="1" x14ac:dyDescent="0.3">
      <c r="A249" s="4">
        <v>43770</v>
      </c>
      <c r="B249" s="5" t="s">
        <v>292</v>
      </c>
      <c r="C249" s="5" t="s">
        <v>21</v>
      </c>
      <c r="D249" s="5" t="s">
        <v>67</v>
      </c>
      <c r="E249" s="5" t="s">
        <v>23</v>
      </c>
      <c r="F249" s="5" t="s">
        <v>24</v>
      </c>
      <c r="G249" s="5" t="s">
        <v>300</v>
      </c>
      <c r="H249" s="5" t="s">
        <v>301</v>
      </c>
      <c r="I249" s="5" t="s">
        <v>302</v>
      </c>
      <c r="J249" s="5">
        <f t="shared" si="4"/>
        <v>453</v>
      </c>
      <c r="K249" s="5" t="s">
        <v>278</v>
      </c>
      <c r="L249" s="5">
        <v>1</v>
      </c>
      <c r="M249" s="5">
        <v>113</v>
      </c>
      <c r="N249" s="5">
        <v>37</v>
      </c>
      <c r="O249" s="3" t="e">
        <f>YEAR(Email_Data[[#This Row],[Sent Date]])</f>
        <v>#VALUE!</v>
      </c>
      <c r="Q249" s="58" t="e">
        <f>Email_Data[[#This Row],[Unique Opens]]/Email_Data[[#This Row],[Total Sent]]</f>
        <v>#VALUE!</v>
      </c>
      <c r="R249" s="58" t="e">
        <f>Email_Data[[#This Row],[Number of Clicks]]/Email_Data[[#This Row],[Unique Opens]]</f>
        <v>#VALUE!</v>
      </c>
      <c r="S249" s="58" t="e">
        <f>Email_Data[[#This Row],[Desktop Opens]]/Email_Data[[#This Row],[Total Opens]]</f>
        <v>#VALUE!</v>
      </c>
      <c r="T249" s="59" t="e">
        <f>Email_Data[[#This Row],[Mobile Opens]]/Email_Data[[#This Row],[Total Opens]]</f>
        <v>#VALUE!</v>
      </c>
    </row>
    <row r="250" spans="1:20" ht="15" customHeight="1" x14ac:dyDescent="0.3">
      <c r="A250" s="4">
        <v>43770</v>
      </c>
      <c r="B250" s="5" t="s">
        <v>303</v>
      </c>
      <c r="C250" s="5" t="s">
        <v>21</v>
      </c>
      <c r="D250" s="5" t="s">
        <v>67</v>
      </c>
      <c r="E250" s="5" t="s">
        <v>23</v>
      </c>
      <c r="F250" s="5" t="s">
        <v>24</v>
      </c>
      <c r="G250" s="5" t="s">
        <v>304</v>
      </c>
      <c r="H250" s="5" t="s">
        <v>305</v>
      </c>
      <c r="I250" s="5" t="s">
        <v>306</v>
      </c>
      <c r="J250" s="5">
        <f t="shared" si="4"/>
        <v>437</v>
      </c>
      <c r="K250" s="5" t="s">
        <v>144</v>
      </c>
      <c r="L250" s="5">
        <v>2</v>
      </c>
      <c r="M250" s="5">
        <v>131</v>
      </c>
      <c r="N250" s="5">
        <v>93</v>
      </c>
      <c r="O250" s="3" t="e">
        <f>YEAR(Email_Data[[#This Row],[Sent Date]])</f>
        <v>#VALUE!</v>
      </c>
      <c r="Q250" s="58" t="e">
        <f>Email_Data[[#This Row],[Unique Opens]]/Email_Data[[#This Row],[Total Sent]]</f>
        <v>#VALUE!</v>
      </c>
      <c r="R250" s="58" t="e">
        <f>Email_Data[[#This Row],[Number of Clicks]]/Email_Data[[#This Row],[Unique Opens]]</f>
        <v>#VALUE!</v>
      </c>
      <c r="S250" s="58" t="e">
        <f>Email_Data[[#This Row],[Desktop Opens]]/Email_Data[[#This Row],[Total Opens]]</f>
        <v>#VALUE!</v>
      </c>
      <c r="T250" s="59" t="e">
        <f>Email_Data[[#This Row],[Mobile Opens]]/Email_Data[[#This Row],[Total Opens]]</f>
        <v>#VALUE!</v>
      </c>
    </row>
    <row r="251" spans="1:20" ht="15" customHeight="1" x14ac:dyDescent="0.3">
      <c r="A251" s="4">
        <v>43770</v>
      </c>
      <c r="B251" s="5" t="s">
        <v>292</v>
      </c>
      <c r="C251" s="5" t="s">
        <v>21</v>
      </c>
      <c r="D251" s="5" t="s">
        <v>67</v>
      </c>
      <c r="E251" s="5" t="s">
        <v>23</v>
      </c>
      <c r="F251" s="5" t="s">
        <v>25</v>
      </c>
      <c r="G251" s="5" t="s">
        <v>307</v>
      </c>
      <c r="H251" s="5" t="s">
        <v>308</v>
      </c>
      <c r="I251" s="5" t="s">
        <v>221</v>
      </c>
      <c r="J251" s="5">
        <f t="shared" si="4"/>
        <v>35</v>
      </c>
      <c r="K251" s="5" t="s">
        <v>124</v>
      </c>
      <c r="L251" s="5">
        <v>2</v>
      </c>
      <c r="M251" s="5">
        <v>22</v>
      </c>
      <c r="N251" s="5">
        <v>2</v>
      </c>
      <c r="O251" s="3" t="e">
        <f>YEAR(Email_Data[[#This Row],[Sent Date]])</f>
        <v>#VALUE!</v>
      </c>
      <c r="Q251" s="58" t="e">
        <f>Email_Data[[#This Row],[Unique Opens]]/Email_Data[[#This Row],[Total Sent]]</f>
        <v>#VALUE!</v>
      </c>
      <c r="R251" s="58" t="e">
        <f>Email_Data[[#This Row],[Number of Clicks]]/Email_Data[[#This Row],[Unique Opens]]</f>
        <v>#VALUE!</v>
      </c>
      <c r="S251" s="58" t="e">
        <f>Email_Data[[#This Row],[Desktop Opens]]/Email_Data[[#This Row],[Total Opens]]</f>
        <v>#VALUE!</v>
      </c>
      <c r="T251" s="59" t="e">
        <f>Email_Data[[#This Row],[Mobile Opens]]/Email_Data[[#This Row],[Total Opens]]</f>
        <v>#VALUE!</v>
      </c>
    </row>
    <row r="252" spans="1:20" ht="15" customHeight="1" x14ac:dyDescent="0.3">
      <c r="A252" s="4">
        <v>43770</v>
      </c>
      <c r="B252" s="5" t="s">
        <v>309</v>
      </c>
      <c r="C252" s="5" t="s">
        <v>21</v>
      </c>
      <c r="D252" s="5" t="s">
        <v>67</v>
      </c>
      <c r="E252" s="5" t="s">
        <v>23</v>
      </c>
      <c r="F252" s="5" t="s">
        <v>25</v>
      </c>
      <c r="G252" s="5" t="s">
        <v>307</v>
      </c>
      <c r="H252" s="5" t="s">
        <v>201</v>
      </c>
      <c r="I252" s="5" t="s">
        <v>264</v>
      </c>
      <c r="J252" s="5">
        <f t="shared" si="4"/>
        <v>34</v>
      </c>
      <c r="K252" s="5" t="s">
        <v>124</v>
      </c>
      <c r="L252" s="5">
        <v>1</v>
      </c>
      <c r="M252" s="5">
        <v>28</v>
      </c>
      <c r="N252" s="5">
        <v>2</v>
      </c>
      <c r="O252" s="3" t="e">
        <f>YEAR(Email_Data[[#This Row],[Sent Date]])</f>
        <v>#VALUE!</v>
      </c>
      <c r="Q252" s="58" t="e">
        <f>Email_Data[[#This Row],[Unique Opens]]/Email_Data[[#This Row],[Total Sent]]</f>
        <v>#VALUE!</v>
      </c>
      <c r="R252" s="58" t="e">
        <f>Email_Data[[#This Row],[Number of Clicks]]/Email_Data[[#This Row],[Unique Opens]]</f>
        <v>#VALUE!</v>
      </c>
      <c r="S252" s="58" t="e">
        <f>Email_Data[[#This Row],[Desktop Opens]]/Email_Data[[#This Row],[Total Opens]]</f>
        <v>#VALUE!</v>
      </c>
      <c r="T252" s="59" t="e">
        <f>Email_Data[[#This Row],[Mobile Opens]]/Email_Data[[#This Row],[Total Opens]]</f>
        <v>#VALUE!</v>
      </c>
    </row>
    <row r="253" spans="1:20" ht="15" customHeight="1" x14ac:dyDescent="0.3">
      <c r="A253" s="4">
        <v>43777</v>
      </c>
      <c r="B253" s="5" t="s">
        <v>310</v>
      </c>
      <c r="C253" s="5" t="s">
        <v>61</v>
      </c>
      <c r="D253" s="5" t="s">
        <v>54</v>
      </c>
      <c r="E253" s="5" t="s">
        <v>55</v>
      </c>
      <c r="F253" s="5" t="s">
        <v>27</v>
      </c>
      <c r="G253" s="5" t="s">
        <v>311</v>
      </c>
      <c r="H253" s="5" t="s">
        <v>312</v>
      </c>
      <c r="I253" s="5" t="s">
        <v>313</v>
      </c>
      <c r="J253" s="5">
        <f t="shared" si="4"/>
        <v>2528</v>
      </c>
      <c r="K253" s="5" t="s">
        <v>124</v>
      </c>
      <c r="L253" s="5">
        <v>87</v>
      </c>
      <c r="M253" s="5">
        <v>3509</v>
      </c>
      <c r="N253" s="5">
        <v>970</v>
      </c>
      <c r="O253" s="3" t="e">
        <f>YEAR(Email_Data[[#This Row],[Sent Date]])</f>
        <v>#VALUE!</v>
      </c>
      <c r="Q253" s="58" t="e">
        <f>Email_Data[[#This Row],[Unique Opens]]/Email_Data[[#This Row],[Total Sent]]</f>
        <v>#VALUE!</v>
      </c>
      <c r="R253" s="58" t="e">
        <f>Email_Data[[#This Row],[Number of Clicks]]/Email_Data[[#This Row],[Unique Opens]]</f>
        <v>#VALUE!</v>
      </c>
      <c r="S253" s="58" t="e">
        <f>Email_Data[[#This Row],[Desktop Opens]]/Email_Data[[#This Row],[Total Opens]]</f>
        <v>#VALUE!</v>
      </c>
      <c r="T253" s="59" t="e">
        <f>Email_Data[[#This Row],[Mobile Opens]]/Email_Data[[#This Row],[Total Opens]]</f>
        <v>#VALUE!</v>
      </c>
    </row>
    <row r="254" spans="1:20" ht="15" customHeight="1" x14ac:dyDescent="0.3">
      <c r="A254" s="4">
        <v>43777</v>
      </c>
      <c r="B254" s="5" t="s">
        <v>314</v>
      </c>
      <c r="C254" s="5" t="s">
        <v>61</v>
      </c>
      <c r="D254" s="5" t="s">
        <v>54</v>
      </c>
      <c r="E254" s="5" t="s">
        <v>55</v>
      </c>
      <c r="F254" s="5" t="s">
        <v>27</v>
      </c>
      <c r="G254" s="5" t="s">
        <v>315</v>
      </c>
      <c r="H254" s="5" t="s">
        <v>316</v>
      </c>
      <c r="I254" s="5" t="s">
        <v>317</v>
      </c>
      <c r="J254" s="5">
        <f t="shared" si="4"/>
        <v>2513</v>
      </c>
      <c r="K254" s="5" t="s">
        <v>124</v>
      </c>
      <c r="L254" s="5">
        <v>30</v>
      </c>
      <c r="M254" s="5">
        <v>3554</v>
      </c>
      <c r="N254" s="5">
        <v>858</v>
      </c>
      <c r="O254" s="3" t="e">
        <f>YEAR(Email_Data[[#This Row],[Sent Date]])</f>
        <v>#VALUE!</v>
      </c>
      <c r="Q254" s="58" t="e">
        <f>Email_Data[[#This Row],[Unique Opens]]/Email_Data[[#This Row],[Total Sent]]</f>
        <v>#VALUE!</v>
      </c>
      <c r="R254" s="58" t="e">
        <f>Email_Data[[#This Row],[Number of Clicks]]/Email_Data[[#This Row],[Unique Opens]]</f>
        <v>#VALUE!</v>
      </c>
      <c r="S254" s="58" t="e">
        <f>Email_Data[[#This Row],[Desktop Opens]]/Email_Data[[#This Row],[Total Opens]]</f>
        <v>#VALUE!</v>
      </c>
      <c r="T254" s="59" t="e">
        <f>Email_Data[[#This Row],[Mobile Opens]]/Email_Data[[#This Row],[Total Opens]]</f>
        <v>#VALUE!</v>
      </c>
    </row>
    <row r="255" spans="1:20" ht="15" customHeight="1" x14ac:dyDescent="0.3">
      <c r="A255" s="4">
        <v>43777</v>
      </c>
      <c r="B255" s="5" t="s">
        <v>314</v>
      </c>
      <c r="C255" s="5" t="s">
        <v>61</v>
      </c>
      <c r="D255" s="5" t="s">
        <v>54</v>
      </c>
      <c r="E255" s="5" t="s">
        <v>57</v>
      </c>
      <c r="F255" s="5" t="s">
        <v>27</v>
      </c>
      <c r="G255" s="5" t="s">
        <v>318</v>
      </c>
      <c r="H255" s="5" t="s">
        <v>319</v>
      </c>
      <c r="I255" s="5" t="s">
        <v>320</v>
      </c>
      <c r="J255" s="5">
        <f t="shared" si="4"/>
        <v>562</v>
      </c>
      <c r="K255" s="5" t="s">
        <v>124</v>
      </c>
      <c r="L255" s="5">
        <v>4</v>
      </c>
      <c r="M255" s="5">
        <v>31</v>
      </c>
      <c r="N255" s="5">
        <v>268</v>
      </c>
      <c r="O255" s="3" t="e">
        <f>YEAR(Email_Data[[#This Row],[Sent Date]])</f>
        <v>#VALUE!</v>
      </c>
      <c r="Q255" s="58" t="e">
        <f>Email_Data[[#This Row],[Unique Opens]]/Email_Data[[#This Row],[Total Sent]]</f>
        <v>#VALUE!</v>
      </c>
      <c r="R255" s="58" t="e">
        <f>Email_Data[[#This Row],[Number of Clicks]]/Email_Data[[#This Row],[Unique Opens]]</f>
        <v>#VALUE!</v>
      </c>
      <c r="S255" s="58" t="e">
        <f>Email_Data[[#This Row],[Desktop Opens]]/Email_Data[[#This Row],[Total Opens]]</f>
        <v>#VALUE!</v>
      </c>
      <c r="T255" s="59" t="e">
        <f>Email_Data[[#This Row],[Mobile Opens]]/Email_Data[[#This Row],[Total Opens]]</f>
        <v>#VALUE!</v>
      </c>
    </row>
    <row r="256" spans="1:20" ht="15" customHeight="1" x14ac:dyDescent="0.3">
      <c r="A256" s="4">
        <v>43777</v>
      </c>
      <c r="B256" s="5" t="s">
        <v>310</v>
      </c>
      <c r="C256" s="5" t="s">
        <v>61</v>
      </c>
      <c r="D256" s="5" t="s">
        <v>54</v>
      </c>
      <c r="E256" s="5" t="s">
        <v>57</v>
      </c>
      <c r="F256" s="5" t="s">
        <v>27</v>
      </c>
      <c r="G256" s="5" t="s">
        <v>318</v>
      </c>
      <c r="H256" s="5" t="s">
        <v>321</v>
      </c>
      <c r="I256" s="5" t="s">
        <v>322</v>
      </c>
      <c r="J256" s="5">
        <f t="shared" si="4"/>
        <v>559</v>
      </c>
      <c r="K256" s="5" t="s">
        <v>124</v>
      </c>
      <c r="L256" s="5">
        <v>12</v>
      </c>
      <c r="M256" s="5">
        <v>30</v>
      </c>
      <c r="N256" s="5">
        <v>341</v>
      </c>
      <c r="O256" s="3" t="e">
        <f>YEAR(Email_Data[[#This Row],[Sent Date]])</f>
        <v>#VALUE!</v>
      </c>
      <c r="Q256" s="58" t="e">
        <f>Email_Data[[#This Row],[Unique Opens]]/Email_Data[[#This Row],[Total Sent]]</f>
        <v>#VALUE!</v>
      </c>
      <c r="R256" s="58" t="e">
        <f>Email_Data[[#This Row],[Number of Clicks]]/Email_Data[[#This Row],[Unique Opens]]</f>
        <v>#VALUE!</v>
      </c>
      <c r="S256" s="58" t="e">
        <f>Email_Data[[#This Row],[Desktop Opens]]/Email_Data[[#This Row],[Total Opens]]</f>
        <v>#VALUE!</v>
      </c>
      <c r="T256" s="59" t="e">
        <f>Email_Data[[#This Row],[Mobile Opens]]/Email_Data[[#This Row],[Total Opens]]</f>
        <v>#VALUE!</v>
      </c>
    </row>
    <row r="257" spans="1:20" ht="15" customHeight="1" x14ac:dyDescent="0.3">
      <c r="A257" s="4">
        <v>43777</v>
      </c>
      <c r="B257" s="5" t="s">
        <v>310</v>
      </c>
      <c r="C257" s="5" t="s">
        <v>61</v>
      </c>
      <c r="D257" s="5" t="s">
        <v>54</v>
      </c>
      <c r="E257" s="5" t="s">
        <v>56</v>
      </c>
      <c r="F257" s="5" t="s">
        <v>27</v>
      </c>
      <c r="G257" s="5" t="s">
        <v>323</v>
      </c>
      <c r="H257" s="5" t="s">
        <v>324</v>
      </c>
      <c r="I257" s="5" t="s">
        <v>325</v>
      </c>
      <c r="J257" s="5">
        <f t="shared" si="4"/>
        <v>3641</v>
      </c>
      <c r="K257" s="5" t="s">
        <v>124</v>
      </c>
      <c r="L257" s="5">
        <v>81</v>
      </c>
      <c r="M257" s="5">
        <v>3615</v>
      </c>
      <c r="N257" s="5">
        <v>1230</v>
      </c>
      <c r="O257" s="3" t="e">
        <f>YEAR(Email_Data[[#This Row],[Sent Date]])</f>
        <v>#VALUE!</v>
      </c>
      <c r="Q257" s="58" t="e">
        <f>Email_Data[[#This Row],[Unique Opens]]/Email_Data[[#This Row],[Total Sent]]</f>
        <v>#VALUE!</v>
      </c>
      <c r="R257" s="58" t="e">
        <f>Email_Data[[#This Row],[Number of Clicks]]/Email_Data[[#This Row],[Unique Opens]]</f>
        <v>#VALUE!</v>
      </c>
      <c r="S257" s="58" t="e">
        <f>Email_Data[[#This Row],[Desktop Opens]]/Email_Data[[#This Row],[Total Opens]]</f>
        <v>#VALUE!</v>
      </c>
      <c r="T257" s="59" t="e">
        <f>Email_Data[[#This Row],[Mobile Opens]]/Email_Data[[#This Row],[Total Opens]]</f>
        <v>#VALUE!</v>
      </c>
    </row>
    <row r="258" spans="1:20" ht="15" customHeight="1" x14ac:dyDescent="0.3">
      <c r="A258" s="4">
        <v>43777</v>
      </c>
      <c r="B258" s="5" t="s">
        <v>314</v>
      </c>
      <c r="C258" s="5" t="s">
        <v>61</v>
      </c>
      <c r="D258" s="5" t="s">
        <v>54</v>
      </c>
      <c r="E258" s="5" t="s">
        <v>56</v>
      </c>
      <c r="F258" s="5" t="s">
        <v>27</v>
      </c>
      <c r="G258" s="5" t="s">
        <v>326</v>
      </c>
      <c r="H258" s="5" t="s">
        <v>327</v>
      </c>
      <c r="I258" s="5" t="s">
        <v>328</v>
      </c>
      <c r="J258" s="5">
        <f t="shared" ref="J258:J286" si="5">(G258-I258)</f>
        <v>3633</v>
      </c>
      <c r="K258" s="5" t="s">
        <v>124</v>
      </c>
      <c r="L258" s="5">
        <v>55</v>
      </c>
      <c r="M258" s="5">
        <v>3759</v>
      </c>
      <c r="N258" s="5">
        <v>1050</v>
      </c>
      <c r="O258" s="3" t="e">
        <f>YEAR(Email_Data[[#This Row],[Sent Date]])</f>
        <v>#VALUE!</v>
      </c>
      <c r="Q258" s="58" t="e">
        <f>Email_Data[[#This Row],[Unique Opens]]/Email_Data[[#This Row],[Total Sent]]</f>
        <v>#VALUE!</v>
      </c>
      <c r="R258" s="58" t="e">
        <f>Email_Data[[#This Row],[Number of Clicks]]/Email_Data[[#This Row],[Unique Opens]]</f>
        <v>#VALUE!</v>
      </c>
      <c r="S258" s="58" t="e">
        <f>Email_Data[[#This Row],[Desktop Opens]]/Email_Data[[#This Row],[Total Opens]]</f>
        <v>#VALUE!</v>
      </c>
      <c r="T258" s="59" t="e">
        <f>Email_Data[[#This Row],[Mobile Opens]]/Email_Data[[#This Row],[Total Opens]]</f>
        <v>#VALUE!</v>
      </c>
    </row>
    <row r="259" spans="1:20" ht="15" customHeight="1" x14ac:dyDescent="0.3">
      <c r="A259" s="4">
        <v>43780</v>
      </c>
      <c r="B259" s="5" t="s">
        <v>329</v>
      </c>
      <c r="C259" s="5" t="s">
        <v>130</v>
      </c>
      <c r="D259" s="5" t="s">
        <v>138</v>
      </c>
      <c r="E259" s="5" t="s">
        <v>43</v>
      </c>
      <c r="F259" s="5" t="s">
        <v>27</v>
      </c>
      <c r="G259" s="5" t="s">
        <v>330</v>
      </c>
      <c r="H259" s="5" t="s">
        <v>331</v>
      </c>
      <c r="I259" s="5" t="s">
        <v>220</v>
      </c>
      <c r="J259" s="5">
        <f t="shared" si="5"/>
        <v>51</v>
      </c>
      <c r="K259" s="5" t="s">
        <v>124</v>
      </c>
      <c r="L259" s="5">
        <v>16</v>
      </c>
      <c r="M259" s="5">
        <v>116</v>
      </c>
      <c r="N259" s="5">
        <v>14</v>
      </c>
      <c r="O259" s="3" t="e">
        <f>YEAR(Email_Data[[#This Row],[Sent Date]])</f>
        <v>#VALUE!</v>
      </c>
      <c r="Q259" s="58" t="e">
        <f>Email_Data[[#This Row],[Unique Opens]]/Email_Data[[#This Row],[Total Sent]]</f>
        <v>#VALUE!</v>
      </c>
      <c r="R259" s="58" t="e">
        <f>Email_Data[[#This Row],[Number of Clicks]]/Email_Data[[#This Row],[Unique Opens]]</f>
        <v>#VALUE!</v>
      </c>
      <c r="S259" s="58" t="e">
        <f>Email_Data[[#This Row],[Desktop Opens]]/Email_Data[[#This Row],[Total Opens]]</f>
        <v>#VALUE!</v>
      </c>
      <c r="T259" s="59" t="e">
        <f>Email_Data[[#This Row],[Mobile Opens]]/Email_Data[[#This Row],[Total Opens]]</f>
        <v>#VALUE!</v>
      </c>
    </row>
    <row r="260" spans="1:20" ht="15" customHeight="1" x14ac:dyDescent="0.3">
      <c r="A260" s="4">
        <v>43781</v>
      </c>
      <c r="B260" s="5" t="s">
        <v>332</v>
      </c>
      <c r="C260" s="5" t="s">
        <v>61</v>
      </c>
      <c r="D260" s="5" t="s">
        <v>42</v>
      </c>
      <c r="E260" s="5" t="s">
        <v>57</v>
      </c>
      <c r="F260" s="5" t="s">
        <v>27</v>
      </c>
      <c r="G260" s="5" t="s">
        <v>318</v>
      </c>
      <c r="H260" s="5" t="s">
        <v>333</v>
      </c>
      <c r="I260" s="5" t="s">
        <v>334</v>
      </c>
      <c r="J260" s="5">
        <f t="shared" si="5"/>
        <v>587</v>
      </c>
      <c r="K260" s="5" t="s">
        <v>124</v>
      </c>
      <c r="L260" s="5">
        <v>17</v>
      </c>
      <c r="M260" s="5">
        <v>44</v>
      </c>
      <c r="N260" s="5">
        <v>191</v>
      </c>
      <c r="O260" s="3" t="e">
        <f>YEAR(Email_Data[[#This Row],[Sent Date]])</f>
        <v>#VALUE!</v>
      </c>
      <c r="Q260" s="58" t="e">
        <f>Email_Data[[#This Row],[Unique Opens]]/Email_Data[[#This Row],[Total Sent]]</f>
        <v>#VALUE!</v>
      </c>
      <c r="R260" s="58" t="e">
        <f>Email_Data[[#This Row],[Number of Clicks]]/Email_Data[[#This Row],[Unique Opens]]</f>
        <v>#VALUE!</v>
      </c>
      <c r="S260" s="58" t="e">
        <f>Email_Data[[#This Row],[Desktop Opens]]/Email_Data[[#This Row],[Total Opens]]</f>
        <v>#VALUE!</v>
      </c>
      <c r="T260" s="59" t="e">
        <f>Email_Data[[#This Row],[Mobile Opens]]/Email_Data[[#This Row],[Total Opens]]</f>
        <v>#VALUE!</v>
      </c>
    </row>
    <row r="261" spans="1:20" ht="15" customHeight="1" x14ac:dyDescent="0.3">
      <c r="A261" s="14">
        <v>43781</v>
      </c>
      <c r="B261" s="13" t="s">
        <v>332</v>
      </c>
      <c r="C261" s="13" t="s">
        <v>61</v>
      </c>
      <c r="D261" s="13" t="s">
        <v>42</v>
      </c>
      <c r="E261" s="13" t="s">
        <v>57</v>
      </c>
      <c r="F261" s="13" t="s">
        <v>27</v>
      </c>
      <c r="G261" s="13" t="s">
        <v>318</v>
      </c>
      <c r="H261" s="13" t="s">
        <v>335</v>
      </c>
      <c r="I261" s="13" t="s">
        <v>336</v>
      </c>
      <c r="J261" s="5">
        <f t="shared" si="5"/>
        <v>596</v>
      </c>
      <c r="K261" s="13" t="s">
        <v>124</v>
      </c>
      <c r="L261" s="13" t="s">
        <v>146</v>
      </c>
      <c r="M261" s="13" t="s">
        <v>337</v>
      </c>
      <c r="N261" s="13" t="s">
        <v>338</v>
      </c>
      <c r="O261" s="3" t="e">
        <f>YEAR(Email_Data[[#This Row],[Sent Date]])</f>
        <v>#VALUE!</v>
      </c>
      <c r="Q261" s="58" t="e">
        <f>Email_Data[[#This Row],[Unique Opens]]/Email_Data[[#This Row],[Total Sent]]</f>
        <v>#VALUE!</v>
      </c>
      <c r="R261" s="58" t="e">
        <f>Email_Data[[#This Row],[Number of Clicks]]/Email_Data[[#This Row],[Unique Opens]]</f>
        <v>#VALUE!</v>
      </c>
      <c r="S261" s="58" t="e">
        <f>Email_Data[[#This Row],[Desktop Opens]]/Email_Data[[#This Row],[Total Opens]]</f>
        <v>#VALUE!</v>
      </c>
      <c r="T261" s="59" t="e">
        <f>Email_Data[[#This Row],[Mobile Opens]]/Email_Data[[#This Row],[Total Opens]]</f>
        <v>#VALUE!</v>
      </c>
    </row>
    <row r="262" spans="1:20" ht="15" customHeight="1" x14ac:dyDescent="0.3">
      <c r="A262" s="4">
        <v>43781</v>
      </c>
      <c r="B262" s="5" t="s">
        <v>332</v>
      </c>
      <c r="C262" s="5" t="s">
        <v>61</v>
      </c>
      <c r="D262" s="5" t="s">
        <v>42</v>
      </c>
      <c r="E262" s="5" t="s">
        <v>55</v>
      </c>
      <c r="F262" s="5" t="s">
        <v>27</v>
      </c>
      <c r="G262" s="5" t="s">
        <v>339</v>
      </c>
      <c r="H262" s="5" t="s">
        <v>340</v>
      </c>
      <c r="I262" s="5" t="s">
        <v>341</v>
      </c>
      <c r="J262" s="5">
        <f t="shared" si="5"/>
        <v>2719</v>
      </c>
      <c r="K262" s="5" t="s">
        <v>124</v>
      </c>
      <c r="L262" s="5" t="s">
        <v>245</v>
      </c>
      <c r="M262" s="5" t="s">
        <v>342</v>
      </c>
      <c r="N262" s="5" t="s">
        <v>343</v>
      </c>
      <c r="O262" s="3" t="e">
        <f>YEAR(Email_Data[[#This Row],[Sent Date]])</f>
        <v>#VALUE!</v>
      </c>
      <c r="Q262" s="58" t="e">
        <f>Email_Data[[#This Row],[Unique Opens]]/Email_Data[[#This Row],[Total Sent]]</f>
        <v>#VALUE!</v>
      </c>
      <c r="R262" s="58" t="e">
        <f>Email_Data[[#This Row],[Number of Clicks]]/Email_Data[[#This Row],[Unique Opens]]</f>
        <v>#VALUE!</v>
      </c>
      <c r="S262" s="58" t="e">
        <f>Email_Data[[#This Row],[Desktop Opens]]/Email_Data[[#This Row],[Total Opens]]</f>
        <v>#VALUE!</v>
      </c>
      <c r="T262" s="59" t="e">
        <f>Email_Data[[#This Row],[Mobile Opens]]/Email_Data[[#This Row],[Total Opens]]</f>
        <v>#VALUE!</v>
      </c>
    </row>
    <row r="263" spans="1:20" ht="15" customHeight="1" x14ac:dyDescent="0.3">
      <c r="A263" s="14">
        <v>43781</v>
      </c>
      <c r="B263" s="13" t="s">
        <v>332</v>
      </c>
      <c r="C263" s="13" t="s">
        <v>61</v>
      </c>
      <c r="D263" s="13" t="s">
        <v>42</v>
      </c>
      <c r="E263" s="13" t="s">
        <v>55</v>
      </c>
      <c r="F263" s="13" t="s">
        <v>27</v>
      </c>
      <c r="G263" s="13" t="s">
        <v>344</v>
      </c>
      <c r="H263" s="13" t="s">
        <v>345</v>
      </c>
      <c r="I263" s="13" t="s">
        <v>346</v>
      </c>
      <c r="J263" s="5">
        <f t="shared" si="5"/>
        <v>2579</v>
      </c>
      <c r="K263" s="13" t="s">
        <v>124</v>
      </c>
      <c r="L263" s="13" t="s">
        <v>347</v>
      </c>
      <c r="M263" s="13" t="s">
        <v>348</v>
      </c>
      <c r="N263" s="13" t="s">
        <v>349</v>
      </c>
      <c r="O263" s="3" t="e">
        <f>YEAR(Email_Data[[#This Row],[Sent Date]])</f>
        <v>#VALUE!</v>
      </c>
      <c r="Q263" s="58" t="e">
        <f>Email_Data[[#This Row],[Unique Opens]]/Email_Data[[#This Row],[Total Sent]]</f>
        <v>#VALUE!</v>
      </c>
      <c r="R263" s="58" t="e">
        <f>Email_Data[[#This Row],[Number of Clicks]]/Email_Data[[#This Row],[Unique Opens]]</f>
        <v>#VALUE!</v>
      </c>
      <c r="S263" s="58" t="e">
        <f>Email_Data[[#This Row],[Desktop Opens]]/Email_Data[[#This Row],[Total Opens]]</f>
        <v>#VALUE!</v>
      </c>
      <c r="T263" s="59" t="e">
        <f>Email_Data[[#This Row],[Mobile Opens]]/Email_Data[[#This Row],[Total Opens]]</f>
        <v>#VALUE!</v>
      </c>
    </row>
    <row r="264" spans="1:20" ht="15" customHeight="1" x14ac:dyDescent="0.3">
      <c r="A264" s="14">
        <v>43781</v>
      </c>
      <c r="B264" s="13" t="s">
        <v>332</v>
      </c>
      <c r="C264" s="13" t="s">
        <v>61</v>
      </c>
      <c r="D264" s="13" t="s">
        <v>42</v>
      </c>
      <c r="E264" s="13" t="s">
        <v>56</v>
      </c>
      <c r="F264" s="13" t="s">
        <v>27</v>
      </c>
      <c r="G264" s="13" t="s">
        <v>350</v>
      </c>
      <c r="H264" s="13" t="s">
        <v>351</v>
      </c>
      <c r="I264" s="13" t="s">
        <v>352</v>
      </c>
      <c r="J264" s="5">
        <f t="shared" si="5"/>
        <v>3701</v>
      </c>
      <c r="K264" s="13" t="s">
        <v>124</v>
      </c>
      <c r="L264" s="13" t="s">
        <v>291</v>
      </c>
      <c r="M264" s="13" t="s">
        <v>353</v>
      </c>
      <c r="N264" s="13" t="s">
        <v>153</v>
      </c>
      <c r="O264" s="3" t="e">
        <f>YEAR(Email_Data[[#This Row],[Sent Date]])</f>
        <v>#VALUE!</v>
      </c>
      <c r="Q264" s="58" t="e">
        <f>Email_Data[[#This Row],[Unique Opens]]/Email_Data[[#This Row],[Total Sent]]</f>
        <v>#VALUE!</v>
      </c>
      <c r="R264" s="58" t="e">
        <f>Email_Data[[#This Row],[Number of Clicks]]/Email_Data[[#This Row],[Unique Opens]]</f>
        <v>#VALUE!</v>
      </c>
      <c r="S264" s="58" t="e">
        <f>Email_Data[[#This Row],[Desktop Opens]]/Email_Data[[#This Row],[Total Opens]]</f>
        <v>#VALUE!</v>
      </c>
      <c r="T264" s="59" t="e">
        <f>Email_Data[[#This Row],[Mobile Opens]]/Email_Data[[#This Row],[Total Opens]]</f>
        <v>#VALUE!</v>
      </c>
    </row>
    <row r="265" spans="1:20" ht="15" customHeight="1" x14ac:dyDescent="0.3">
      <c r="A265" s="4">
        <v>43781</v>
      </c>
      <c r="B265" s="5" t="s">
        <v>332</v>
      </c>
      <c r="C265" s="5" t="s">
        <v>61</v>
      </c>
      <c r="D265" s="5" t="s">
        <v>42</v>
      </c>
      <c r="E265" s="5" t="s">
        <v>56</v>
      </c>
      <c r="F265" s="5" t="s">
        <v>27</v>
      </c>
      <c r="G265" s="5" t="s">
        <v>354</v>
      </c>
      <c r="H265" s="5" t="s">
        <v>355</v>
      </c>
      <c r="I265" s="5" t="s">
        <v>356</v>
      </c>
      <c r="J265" s="5">
        <f t="shared" si="5"/>
        <v>3442</v>
      </c>
      <c r="K265" s="5" t="s">
        <v>124</v>
      </c>
      <c r="L265" s="5" t="s">
        <v>357</v>
      </c>
      <c r="M265" s="5" t="s">
        <v>358</v>
      </c>
      <c r="N265" s="5" t="s">
        <v>359</v>
      </c>
      <c r="O265" s="3" t="e">
        <f>YEAR(Email_Data[[#This Row],[Sent Date]])</f>
        <v>#VALUE!</v>
      </c>
      <c r="Q265" s="58" t="e">
        <f>Email_Data[[#This Row],[Unique Opens]]/Email_Data[[#This Row],[Total Sent]]</f>
        <v>#VALUE!</v>
      </c>
      <c r="R265" s="58" t="e">
        <f>Email_Data[[#This Row],[Number of Clicks]]/Email_Data[[#This Row],[Unique Opens]]</f>
        <v>#VALUE!</v>
      </c>
      <c r="S265" s="58" t="e">
        <f>Email_Data[[#This Row],[Desktop Opens]]/Email_Data[[#This Row],[Total Opens]]</f>
        <v>#VALUE!</v>
      </c>
      <c r="T265" s="59" t="e">
        <f>Email_Data[[#This Row],[Mobile Opens]]/Email_Data[[#This Row],[Total Opens]]</f>
        <v>#VALUE!</v>
      </c>
    </row>
    <row r="266" spans="1:20" ht="15" customHeight="1" x14ac:dyDescent="0.3">
      <c r="A266" s="14">
        <v>43783</v>
      </c>
      <c r="B266" s="5" t="s">
        <v>360</v>
      </c>
      <c r="C266" s="5" t="s">
        <v>130</v>
      </c>
      <c r="D266" s="5" t="s">
        <v>131</v>
      </c>
      <c r="E266" s="5" t="s">
        <v>43</v>
      </c>
      <c r="F266" s="5" t="s">
        <v>27</v>
      </c>
      <c r="G266" s="5" t="s">
        <v>361</v>
      </c>
      <c r="H266" s="5" t="s">
        <v>362</v>
      </c>
      <c r="I266" s="5" t="s">
        <v>363</v>
      </c>
      <c r="J266" s="5">
        <f t="shared" si="5"/>
        <v>50</v>
      </c>
      <c r="K266" s="5" t="s">
        <v>274</v>
      </c>
      <c r="L266" s="5" t="s">
        <v>221</v>
      </c>
      <c r="M266" s="5" t="s">
        <v>364</v>
      </c>
      <c r="N266" s="5" t="s">
        <v>115</v>
      </c>
      <c r="O266" s="3" t="e">
        <f>YEAR(Email_Data[[#This Row],[Sent Date]])</f>
        <v>#VALUE!</v>
      </c>
      <c r="Q266" s="58" t="e">
        <f>Email_Data[[#This Row],[Unique Opens]]/Email_Data[[#This Row],[Total Sent]]</f>
        <v>#VALUE!</v>
      </c>
      <c r="R266" s="58" t="e">
        <f>Email_Data[[#This Row],[Number of Clicks]]/Email_Data[[#This Row],[Unique Opens]]</f>
        <v>#VALUE!</v>
      </c>
      <c r="S266" s="58" t="e">
        <f>Email_Data[[#This Row],[Desktop Opens]]/Email_Data[[#This Row],[Total Opens]]</f>
        <v>#VALUE!</v>
      </c>
      <c r="T266" s="59" t="e">
        <f>Email_Data[[#This Row],[Mobile Opens]]/Email_Data[[#This Row],[Total Opens]]</f>
        <v>#VALUE!</v>
      </c>
    </row>
    <row r="267" spans="1:20" ht="15" customHeight="1" x14ac:dyDescent="0.3">
      <c r="A267" s="14">
        <v>43784</v>
      </c>
      <c r="B267" s="5" t="s">
        <v>365</v>
      </c>
      <c r="C267" s="5" t="s">
        <v>21</v>
      </c>
      <c r="D267" s="5" t="s">
        <v>67</v>
      </c>
      <c r="E267" s="5" t="s">
        <v>23</v>
      </c>
      <c r="F267" s="5" t="s">
        <v>24</v>
      </c>
      <c r="G267" s="5" t="s">
        <v>366</v>
      </c>
      <c r="H267" s="5" t="s">
        <v>367</v>
      </c>
      <c r="I267" s="5" t="s">
        <v>368</v>
      </c>
      <c r="J267" s="5">
        <f t="shared" si="5"/>
        <v>935</v>
      </c>
      <c r="K267" s="5" t="s">
        <v>174</v>
      </c>
      <c r="L267" s="5" t="s">
        <v>126</v>
      </c>
      <c r="M267" s="5" t="s">
        <v>369</v>
      </c>
      <c r="N267" s="5" t="s">
        <v>370</v>
      </c>
      <c r="O267" s="3" t="e">
        <f>YEAR(Email_Data[[#This Row],[Sent Date]])</f>
        <v>#VALUE!</v>
      </c>
      <c r="Q267" s="58" t="e">
        <f>Email_Data[[#This Row],[Unique Opens]]/Email_Data[[#This Row],[Total Sent]]</f>
        <v>#VALUE!</v>
      </c>
      <c r="R267" s="58" t="e">
        <f>Email_Data[[#This Row],[Number of Clicks]]/Email_Data[[#This Row],[Unique Opens]]</f>
        <v>#VALUE!</v>
      </c>
      <c r="S267" s="58" t="e">
        <f>Email_Data[[#This Row],[Desktop Opens]]/Email_Data[[#This Row],[Total Opens]]</f>
        <v>#VALUE!</v>
      </c>
      <c r="T267" s="59" t="e">
        <f>Email_Data[[#This Row],[Mobile Opens]]/Email_Data[[#This Row],[Total Opens]]</f>
        <v>#VALUE!</v>
      </c>
    </row>
    <row r="268" spans="1:20" ht="15" customHeight="1" x14ac:dyDescent="0.3">
      <c r="A268" s="14">
        <v>43784</v>
      </c>
      <c r="B268" s="5" t="s">
        <v>371</v>
      </c>
      <c r="C268" s="5" t="s">
        <v>21</v>
      </c>
      <c r="D268" s="5" t="s">
        <v>67</v>
      </c>
      <c r="E268" s="5" t="s">
        <v>23</v>
      </c>
      <c r="F268" s="5" t="s">
        <v>25</v>
      </c>
      <c r="G268" s="5" t="s">
        <v>372</v>
      </c>
      <c r="H268" s="5" t="s">
        <v>266</v>
      </c>
      <c r="I268" s="5" t="s">
        <v>373</v>
      </c>
      <c r="J268" s="5">
        <f t="shared" si="5"/>
        <v>71</v>
      </c>
      <c r="K268" s="5" t="s">
        <v>124</v>
      </c>
      <c r="L268" s="5" t="s">
        <v>144</v>
      </c>
      <c r="M268" s="5" t="s">
        <v>374</v>
      </c>
      <c r="N268" s="5" t="s">
        <v>126</v>
      </c>
      <c r="O268" s="3" t="e">
        <f>YEAR(Email_Data[[#This Row],[Sent Date]])</f>
        <v>#VALUE!</v>
      </c>
      <c r="Q268" s="58" t="e">
        <f>Email_Data[[#This Row],[Unique Opens]]/Email_Data[[#This Row],[Total Sent]]</f>
        <v>#VALUE!</v>
      </c>
      <c r="R268" s="58" t="e">
        <f>Email_Data[[#This Row],[Number of Clicks]]/Email_Data[[#This Row],[Unique Opens]]</f>
        <v>#VALUE!</v>
      </c>
      <c r="S268" s="58" t="e">
        <f>Email_Data[[#This Row],[Desktop Opens]]/Email_Data[[#This Row],[Total Opens]]</f>
        <v>#VALUE!</v>
      </c>
      <c r="T268" s="59" t="e">
        <f>Email_Data[[#This Row],[Mobile Opens]]/Email_Data[[#This Row],[Total Opens]]</f>
        <v>#VALUE!</v>
      </c>
    </row>
    <row r="269" spans="1:20" ht="15" customHeight="1" x14ac:dyDescent="0.3">
      <c r="A269" s="4">
        <v>43784</v>
      </c>
      <c r="B269" s="5" t="s">
        <v>375</v>
      </c>
      <c r="C269" s="5" t="s">
        <v>21</v>
      </c>
      <c r="D269" s="5" t="s">
        <v>67</v>
      </c>
      <c r="E269" s="5" t="s">
        <v>23</v>
      </c>
      <c r="F269" s="5" t="s">
        <v>27</v>
      </c>
      <c r="G269" s="5" t="s">
        <v>376</v>
      </c>
      <c r="H269" s="5" t="s">
        <v>377</v>
      </c>
      <c r="I269" s="5" t="s">
        <v>378</v>
      </c>
      <c r="J269" s="5">
        <f t="shared" si="5"/>
        <v>11906</v>
      </c>
      <c r="K269" s="5" t="s">
        <v>308</v>
      </c>
      <c r="L269" s="5" t="s">
        <v>379</v>
      </c>
      <c r="M269" s="5" t="s">
        <v>380</v>
      </c>
      <c r="N269" s="5" t="s">
        <v>381</v>
      </c>
      <c r="O269" s="3" t="e">
        <f>YEAR(Email_Data[[#This Row],[Sent Date]])</f>
        <v>#VALUE!</v>
      </c>
      <c r="Q269" s="58" t="e">
        <f>Email_Data[[#This Row],[Unique Opens]]/Email_Data[[#This Row],[Total Sent]]</f>
        <v>#VALUE!</v>
      </c>
      <c r="R269" s="58" t="e">
        <f>Email_Data[[#This Row],[Number of Clicks]]/Email_Data[[#This Row],[Unique Opens]]</f>
        <v>#VALUE!</v>
      </c>
      <c r="S269" s="58" t="e">
        <f>Email_Data[[#This Row],[Desktop Opens]]/Email_Data[[#This Row],[Total Opens]]</f>
        <v>#VALUE!</v>
      </c>
      <c r="T269" s="59" t="e">
        <f>Email_Data[[#This Row],[Mobile Opens]]/Email_Data[[#This Row],[Total Opens]]</f>
        <v>#VALUE!</v>
      </c>
    </row>
    <row r="270" spans="1:20" ht="15" customHeight="1" x14ac:dyDescent="0.3">
      <c r="A270" s="14">
        <v>43798</v>
      </c>
      <c r="B270" s="5" t="s">
        <v>382</v>
      </c>
      <c r="C270" s="5" t="s">
        <v>21</v>
      </c>
      <c r="D270" s="5" t="s">
        <v>67</v>
      </c>
      <c r="E270" s="5" t="s">
        <v>23</v>
      </c>
      <c r="F270" s="5" t="s">
        <v>27</v>
      </c>
      <c r="G270" s="5" t="s">
        <v>383</v>
      </c>
      <c r="H270" s="5" t="s">
        <v>384</v>
      </c>
      <c r="I270" s="5" t="s">
        <v>385</v>
      </c>
      <c r="J270" s="5">
        <f t="shared" si="5"/>
        <v>12074</v>
      </c>
      <c r="K270" s="5" t="s">
        <v>125</v>
      </c>
      <c r="L270" s="5" t="s">
        <v>386</v>
      </c>
      <c r="M270" s="5" t="s">
        <v>387</v>
      </c>
      <c r="N270" s="5" t="s">
        <v>388</v>
      </c>
      <c r="O270" s="3" t="e">
        <f>YEAR(Email_Data[[#This Row],[Sent Date]])</f>
        <v>#VALUE!</v>
      </c>
      <c r="Q270" s="58" t="e">
        <f>Email_Data[[#This Row],[Unique Opens]]/Email_Data[[#This Row],[Total Sent]]</f>
        <v>#VALUE!</v>
      </c>
      <c r="R270" s="58" t="e">
        <f>Email_Data[[#This Row],[Number of Clicks]]/Email_Data[[#This Row],[Unique Opens]]</f>
        <v>#VALUE!</v>
      </c>
      <c r="S270" s="58" t="e">
        <f>Email_Data[[#This Row],[Desktop Opens]]/Email_Data[[#This Row],[Total Opens]]</f>
        <v>#VALUE!</v>
      </c>
      <c r="T270" s="59" t="e">
        <f>Email_Data[[#This Row],[Mobile Opens]]/Email_Data[[#This Row],[Total Opens]]</f>
        <v>#VALUE!</v>
      </c>
    </row>
    <row r="271" spans="1:20" ht="15" customHeight="1" x14ac:dyDescent="0.3">
      <c r="A271" s="14">
        <v>43798</v>
      </c>
      <c r="B271" s="5" t="s">
        <v>389</v>
      </c>
      <c r="C271" s="5" t="s">
        <v>21</v>
      </c>
      <c r="D271" s="5" t="s">
        <v>67</v>
      </c>
      <c r="E271" s="5" t="s">
        <v>23</v>
      </c>
      <c r="F271" s="5" t="s">
        <v>24</v>
      </c>
      <c r="G271" s="5" t="s">
        <v>366</v>
      </c>
      <c r="H271" s="5" t="s">
        <v>390</v>
      </c>
      <c r="I271" s="5" t="s">
        <v>391</v>
      </c>
      <c r="J271" s="5">
        <f t="shared" si="5"/>
        <v>913</v>
      </c>
      <c r="K271" s="5" t="s">
        <v>278</v>
      </c>
      <c r="L271" s="5" t="s">
        <v>121</v>
      </c>
      <c r="M271" s="5" t="s">
        <v>392</v>
      </c>
      <c r="N271" s="5" t="s">
        <v>393</v>
      </c>
      <c r="O271" s="3" t="e">
        <f>YEAR(Email_Data[[#This Row],[Sent Date]])</f>
        <v>#VALUE!</v>
      </c>
      <c r="Q271" s="58" t="e">
        <f>Email_Data[[#This Row],[Unique Opens]]/Email_Data[[#This Row],[Total Sent]]</f>
        <v>#VALUE!</v>
      </c>
      <c r="R271" s="58" t="e">
        <f>Email_Data[[#This Row],[Number of Clicks]]/Email_Data[[#This Row],[Unique Opens]]</f>
        <v>#VALUE!</v>
      </c>
      <c r="S271" s="58" t="e">
        <f>Email_Data[[#This Row],[Desktop Opens]]/Email_Data[[#This Row],[Total Opens]]</f>
        <v>#VALUE!</v>
      </c>
      <c r="T271" s="59" t="e">
        <f>Email_Data[[#This Row],[Mobile Opens]]/Email_Data[[#This Row],[Total Opens]]</f>
        <v>#VALUE!</v>
      </c>
    </row>
    <row r="272" spans="1:20" ht="15" customHeight="1" x14ac:dyDescent="0.3">
      <c r="A272" s="4">
        <v>43798</v>
      </c>
      <c r="B272" s="5" t="s">
        <v>394</v>
      </c>
      <c r="C272" s="5" t="s">
        <v>21</v>
      </c>
      <c r="D272" s="5" t="s">
        <v>67</v>
      </c>
      <c r="E272" s="5" t="s">
        <v>23</v>
      </c>
      <c r="F272" s="5" t="s">
        <v>25</v>
      </c>
      <c r="G272" s="5" t="s">
        <v>372</v>
      </c>
      <c r="H272" s="5" t="s">
        <v>395</v>
      </c>
      <c r="I272" s="5" t="s">
        <v>396</v>
      </c>
      <c r="J272" s="5">
        <f t="shared" si="5"/>
        <v>72</v>
      </c>
      <c r="K272" s="5" t="s">
        <v>124</v>
      </c>
      <c r="L272" s="5" t="s">
        <v>274</v>
      </c>
      <c r="M272" s="5" t="s">
        <v>373</v>
      </c>
      <c r="N272" s="5" t="s">
        <v>268</v>
      </c>
      <c r="O272" s="3" t="e">
        <f>YEAR(Email_Data[[#This Row],[Sent Date]])</f>
        <v>#VALUE!</v>
      </c>
      <c r="Q272" s="58" t="e">
        <f>Email_Data[[#This Row],[Unique Opens]]/Email_Data[[#This Row],[Total Sent]]</f>
        <v>#VALUE!</v>
      </c>
      <c r="R272" s="58" t="e">
        <f>Email_Data[[#This Row],[Number of Clicks]]/Email_Data[[#This Row],[Unique Opens]]</f>
        <v>#VALUE!</v>
      </c>
      <c r="S272" s="58" t="e">
        <f>Email_Data[[#This Row],[Desktop Opens]]/Email_Data[[#This Row],[Total Opens]]</f>
        <v>#VALUE!</v>
      </c>
      <c r="T272" s="59" t="e">
        <f>Email_Data[[#This Row],[Mobile Opens]]/Email_Data[[#This Row],[Total Opens]]</f>
        <v>#VALUE!</v>
      </c>
    </row>
    <row r="273" spans="1:20" x14ac:dyDescent="0.3">
      <c r="A273" s="15">
        <v>43801</v>
      </c>
      <c r="B273" s="5" t="s">
        <v>397</v>
      </c>
      <c r="C273" s="5" t="s">
        <v>61</v>
      </c>
      <c r="D273" s="5" t="s">
        <v>54</v>
      </c>
      <c r="E273" s="5" t="s">
        <v>57</v>
      </c>
      <c r="F273" s="5" t="s">
        <v>27</v>
      </c>
      <c r="G273" s="5" t="s">
        <v>318</v>
      </c>
      <c r="H273" s="5" t="s">
        <v>322</v>
      </c>
      <c r="I273" s="5" t="s">
        <v>398</v>
      </c>
      <c r="J273" s="5">
        <f t="shared" si="5"/>
        <v>619</v>
      </c>
      <c r="K273" s="5" t="s">
        <v>124</v>
      </c>
      <c r="L273" s="5" t="s">
        <v>146</v>
      </c>
      <c r="M273" s="5" t="s">
        <v>347</v>
      </c>
      <c r="N273" s="5" t="s">
        <v>399</v>
      </c>
      <c r="O273" s="3" t="e">
        <f>YEAR(Email_Data[[#This Row],[Sent Date]])</f>
        <v>#VALUE!</v>
      </c>
      <c r="Q273" s="58" t="e">
        <f>Email_Data[[#This Row],[Unique Opens]]/Email_Data[[#This Row],[Total Sent]]</f>
        <v>#VALUE!</v>
      </c>
      <c r="R273" s="58" t="e">
        <f>Email_Data[[#This Row],[Number of Clicks]]/Email_Data[[#This Row],[Unique Opens]]</f>
        <v>#VALUE!</v>
      </c>
      <c r="S273" s="58" t="e">
        <f>Email_Data[[#This Row],[Desktop Opens]]/Email_Data[[#This Row],[Total Opens]]</f>
        <v>#VALUE!</v>
      </c>
      <c r="T273" s="59" t="e">
        <f>Email_Data[[#This Row],[Mobile Opens]]/Email_Data[[#This Row],[Total Opens]]</f>
        <v>#VALUE!</v>
      </c>
    </row>
    <row r="274" spans="1:20" x14ac:dyDescent="0.3">
      <c r="A274" s="15">
        <v>43801</v>
      </c>
      <c r="B274" s="5" t="s">
        <v>397</v>
      </c>
      <c r="C274" s="5" t="s">
        <v>61</v>
      </c>
      <c r="D274" s="5" t="s">
        <v>54</v>
      </c>
      <c r="E274" s="5" t="s">
        <v>56</v>
      </c>
      <c r="F274" s="5" t="s">
        <v>27</v>
      </c>
      <c r="G274" s="5" t="s">
        <v>400</v>
      </c>
      <c r="H274" s="5" t="s">
        <v>401</v>
      </c>
      <c r="I274" s="5" t="s">
        <v>402</v>
      </c>
      <c r="J274" s="5">
        <f t="shared" si="5"/>
        <v>4057</v>
      </c>
      <c r="K274" s="5" t="s">
        <v>124</v>
      </c>
      <c r="L274" s="5" t="s">
        <v>403</v>
      </c>
      <c r="M274" s="5" t="s">
        <v>404</v>
      </c>
      <c r="N274" s="5" t="s">
        <v>405</v>
      </c>
      <c r="O274" s="3" t="e">
        <f>YEAR(Email_Data[[#This Row],[Sent Date]])</f>
        <v>#VALUE!</v>
      </c>
      <c r="Q274" s="58" t="e">
        <f>Email_Data[[#This Row],[Unique Opens]]/Email_Data[[#This Row],[Total Sent]]</f>
        <v>#VALUE!</v>
      </c>
      <c r="R274" s="58" t="e">
        <f>Email_Data[[#This Row],[Number of Clicks]]/Email_Data[[#This Row],[Unique Opens]]</f>
        <v>#VALUE!</v>
      </c>
      <c r="S274" s="58" t="e">
        <f>Email_Data[[#This Row],[Desktop Opens]]/Email_Data[[#This Row],[Total Opens]]</f>
        <v>#VALUE!</v>
      </c>
      <c r="T274" s="59" t="e">
        <f>Email_Data[[#This Row],[Mobile Opens]]/Email_Data[[#This Row],[Total Opens]]</f>
        <v>#VALUE!</v>
      </c>
    </row>
    <row r="275" spans="1:20" x14ac:dyDescent="0.3">
      <c r="A275" s="15">
        <v>43801</v>
      </c>
      <c r="B275" s="5" t="s">
        <v>397</v>
      </c>
      <c r="C275" s="5" t="s">
        <v>61</v>
      </c>
      <c r="D275" s="5" t="s">
        <v>54</v>
      </c>
      <c r="E275" s="5" t="s">
        <v>56</v>
      </c>
      <c r="F275" s="5" t="s">
        <v>27</v>
      </c>
      <c r="G275" s="5" t="s">
        <v>406</v>
      </c>
      <c r="H275" s="5" t="s">
        <v>407</v>
      </c>
      <c r="I275" s="5" t="s">
        <v>408</v>
      </c>
      <c r="J275" s="5">
        <f t="shared" si="5"/>
        <v>4213</v>
      </c>
      <c r="K275" s="5" t="s">
        <v>124</v>
      </c>
      <c r="L275" s="5" t="s">
        <v>307</v>
      </c>
      <c r="M275" s="5" t="s">
        <v>409</v>
      </c>
      <c r="N275" s="5" t="s">
        <v>410</v>
      </c>
      <c r="O275" s="3" t="e">
        <f>YEAR(Email_Data[[#This Row],[Sent Date]])</f>
        <v>#VALUE!</v>
      </c>
      <c r="Q275" s="58" t="e">
        <f>Email_Data[[#This Row],[Unique Opens]]/Email_Data[[#This Row],[Total Sent]]</f>
        <v>#VALUE!</v>
      </c>
      <c r="R275" s="58" t="e">
        <f>Email_Data[[#This Row],[Number of Clicks]]/Email_Data[[#This Row],[Unique Opens]]</f>
        <v>#VALUE!</v>
      </c>
      <c r="S275" s="58" t="e">
        <f>Email_Data[[#This Row],[Desktop Opens]]/Email_Data[[#This Row],[Total Opens]]</f>
        <v>#VALUE!</v>
      </c>
      <c r="T275" s="59" t="e">
        <f>Email_Data[[#This Row],[Mobile Opens]]/Email_Data[[#This Row],[Total Opens]]</f>
        <v>#VALUE!</v>
      </c>
    </row>
    <row r="276" spans="1:20" x14ac:dyDescent="0.3">
      <c r="A276" s="15">
        <v>43801</v>
      </c>
      <c r="B276" s="5" t="s">
        <v>397</v>
      </c>
      <c r="C276" s="5" t="s">
        <v>61</v>
      </c>
      <c r="D276" s="5" t="s">
        <v>54</v>
      </c>
      <c r="E276" s="5" t="s">
        <v>55</v>
      </c>
      <c r="F276" s="5" t="s">
        <v>27</v>
      </c>
      <c r="G276" s="5" t="s">
        <v>411</v>
      </c>
      <c r="H276" s="5" t="s">
        <v>412</v>
      </c>
      <c r="I276" s="5" t="s">
        <v>413</v>
      </c>
      <c r="J276" s="5">
        <f t="shared" si="5"/>
        <v>3334</v>
      </c>
      <c r="K276" s="5" t="s">
        <v>124</v>
      </c>
      <c r="L276" s="5" t="s">
        <v>337</v>
      </c>
      <c r="M276" s="5" t="s">
        <v>414</v>
      </c>
      <c r="N276" s="5" t="s">
        <v>390</v>
      </c>
      <c r="O276" s="3" t="e">
        <f>YEAR(Email_Data[[#This Row],[Sent Date]])</f>
        <v>#VALUE!</v>
      </c>
      <c r="Q276" s="58" t="e">
        <f>Email_Data[[#This Row],[Unique Opens]]/Email_Data[[#This Row],[Total Sent]]</f>
        <v>#VALUE!</v>
      </c>
      <c r="R276" s="58" t="e">
        <f>Email_Data[[#This Row],[Number of Clicks]]/Email_Data[[#This Row],[Unique Opens]]</f>
        <v>#VALUE!</v>
      </c>
      <c r="S276" s="58" t="e">
        <f>Email_Data[[#This Row],[Desktop Opens]]/Email_Data[[#This Row],[Total Opens]]</f>
        <v>#VALUE!</v>
      </c>
      <c r="T276" s="59" t="e">
        <f>Email_Data[[#This Row],[Mobile Opens]]/Email_Data[[#This Row],[Total Opens]]</f>
        <v>#VALUE!</v>
      </c>
    </row>
    <row r="277" spans="1:20" x14ac:dyDescent="0.3">
      <c r="A277" s="15">
        <v>43801</v>
      </c>
      <c r="B277" s="5" t="s">
        <v>397</v>
      </c>
      <c r="C277" s="5" t="s">
        <v>61</v>
      </c>
      <c r="D277" s="5" t="s">
        <v>54</v>
      </c>
      <c r="E277" s="5" t="s">
        <v>55</v>
      </c>
      <c r="F277" s="5" t="s">
        <v>27</v>
      </c>
      <c r="G277" s="5" t="s">
        <v>344</v>
      </c>
      <c r="H277" s="5" t="s">
        <v>415</v>
      </c>
      <c r="I277" s="5" t="s">
        <v>416</v>
      </c>
      <c r="J277" s="5">
        <f t="shared" si="5"/>
        <v>3206</v>
      </c>
      <c r="K277" s="5" t="s">
        <v>124</v>
      </c>
      <c r="L277" s="5" t="s">
        <v>417</v>
      </c>
      <c r="M277" s="5" t="s">
        <v>418</v>
      </c>
      <c r="N277" s="5" t="s">
        <v>419</v>
      </c>
      <c r="O277" s="3" t="e">
        <f>YEAR(Email_Data[[#This Row],[Sent Date]])</f>
        <v>#VALUE!</v>
      </c>
      <c r="Q277" s="58" t="e">
        <f>Email_Data[[#This Row],[Unique Opens]]/Email_Data[[#This Row],[Total Sent]]</f>
        <v>#VALUE!</v>
      </c>
      <c r="R277" s="58" t="e">
        <f>Email_Data[[#This Row],[Number of Clicks]]/Email_Data[[#This Row],[Unique Opens]]</f>
        <v>#VALUE!</v>
      </c>
      <c r="S277" s="58" t="e">
        <f>Email_Data[[#This Row],[Desktop Opens]]/Email_Data[[#This Row],[Total Opens]]</f>
        <v>#VALUE!</v>
      </c>
      <c r="T277" s="59" t="e">
        <f>Email_Data[[#This Row],[Mobile Opens]]/Email_Data[[#This Row],[Total Opens]]</f>
        <v>#VALUE!</v>
      </c>
    </row>
    <row r="278" spans="1:20" x14ac:dyDescent="0.3">
      <c r="A278" s="15">
        <v>43809</v>
      </c>
      <c r="B278" s="5" t="s">
        <v>109</v>
      </c>
      <c r="C278" s="5" t="s">
        <v>61</v>
      </c>
      <c r="D278" s="5" t="s">
        <v>54</v>
      </c>
      <c r="E278" s="5" t="s">
        <v>57</v>
      </c>
      <c r="F278" s="5" t="s">
        <v>27</v>
      </c>
      <c r="G278" s="5" t="s">
        <v>318</v>
      </c>
      <c r="H278" s="5" t="s">
        <v>420</v>
      </c>
      <c r="I278" s="5" t="s">
        <v>421</v>
      </c>
      <c r="J278" s="5">
        <f t="shared" si="5"/>
        <v>618</v>
      </c>
      <c r="K278" s="5" t="s">
        <v>124</v>
      </c>
      <c r="L278" s="5" t="s">
        <v>126</v>
      </c>
      <c r="M278" s="5" t="s">
        <v>396</v>
      </c>
      <c r="N278" s="5" t="s">
        <v>422</v>
      </c>
      <c r="O278" s="3" t="e">
        <f>YEAR(Email_Data[[#This Row],[Sent Date]])</f>
        <v>#VALUE!</v>
      </c>
      <c r="Q278" s="58" t="e">
        <f>Email_Data[[#This Row],[Unique Opens]]/Email_Data[[#This Row],[Total Sent]]</f>
        <v>#VALUE!</v>
      </c>
      <c r="R278" s="58" t="e">
        <f>Email_Data[[#This Row],[Number of Clicks]]/Email_Data[[#This Row],[Unique Opens]]</f>
        <v>#VALUE!</v>
      </c>
      <c r="S278" s="58" t="e">
        <f>Email_Data[[#This Row],[Desktop Opens]]/Email_Data[[#This Row],[Total Opens]]</f>
        <v>#VALUE!</v>
      </c>
      <c r="T278" s="59" t="e">
        <f>Email_Data[[#This Row],[Mobile Opens]]/Email_Data[[#This Row],[Total Opens]]</f>
        <v>#VALUE!</v>
      </c>
    </row>
    <row r="279" spans="1:20" x14ac:dyDescent="0.3">
      <c r="A279" s="15">
        <v>43809</v>
      </c>
      <c r="B279" s="5" t="s">
        <v>109</v>
      </c>
      <c r="C279" s="5" t="s">
        <v>61</v>
      </c>
      <c r="D279" s="5" t="s">
        <v>54</v>
      </c>
      <c r="E279" s="5" t="s">
        <v>57</v>
      </c>
      <c r="F279" s="5" t="s">
        <v>27</v>
      </c>
      <c r="G279" s="5" t="s">
        <v>318</v>
      </c>
      <c r="H279" s="5" t="s">
        <v>423</v>
      </c>
      <c r="I279" s="5" t="s">
        <v>424</v>
      </c>
      <c r="J279" s="5">
        <f t="shared" si="5"/>
        <v>624</v>
      </c>
      <c r="K279" s="5" t="s">
        <v>124</v>
      </c>
      <c r="L279" s="5" t="s">
        <v>121</v>
      </c>
      <c r="M279" s="5" t="s">
        <v>425</v>
      </c>
      <c r="N279" s="5" t="s">
        <v>426</v>
      </c>
      <c r="O279" s="3" t="e">
        <f>YEAR(Email_Data[[#This Row],[Sent Date]])</f>
        <v>#VALUE!</v>
      </c>
      <c r="Q279" s="58" t="e">
        <f>Email_Data[[#This Row],[Unique Opens]]/Email_Data[[#This Row],[Total Sent]]</f>
        <v>#VALUE!</v>
      </c>
      <c r="R279" s="58" t="e">
        <f>Email_Data[[#This Row],[Number of Clicks]]/Email_Data[[#This Row],[Unique Opens]]</f>
        <v>#VALUE!</v>
      </c>
      <c r="S279" s="58" t="e">
        <f>Email_Data[[#This Row],[Desktop Opens]]/Email_Data[[#This Row],[Total Opens]]</f>
        <v>#VALUE!</v>
      </c>
      <c r="T279" s="59" t="e">
        <f>Email_Data[[#This Row],[Mobile Opens]]/Email_Data[[#This Row],[Total Opens]]</f>
        <v>#VALUE!</v>
      </c>
    </row>
    <row r="280" spans="1:20" x14ac:dyDescent="0.3">
      <c r="A280" s="15">
        <v>43809</v>
      </c>
      <c r="B280" s="5" t="s">
        <v>109</v>
      </c>
      <c r="C280" s="5" t="s">
        <v>61</v>
      </c>
      <c r="D280" s="5" t="s">
        <v>54</v>
      </c>
      <c r="E280" s="5" t="s">
        <v>55</v>
      </c>
      <c r="F280" s="5" t="s">
        <v>27</v>
      </c>
      <c r="G280" s="5" t="s">
        <v>411</v>
      </c>
      <c r="H280" s="5" t="s">
        <v>348</v>
      </c>
      <c r="I280" s="5" t="s">
        <v>427</v>
      </c>
      <c r="J280" s="5">
        <f t="shared" si="5"/>
        <v>3018</v>
      </c>
      <c r="K280" s="5" t="s">
        <v>124</v>
      </c>
      <c r="L280" s="5" t="s">
        <v>163</v>
      </c>
      <c r="M280" s="5" t="s">
        <v>428</v>
      </c>
      <c r="N280" s="5" t="s">
        <v>429</v>
      </c>
      <c r="O280" s="3" t="e">
        <f>YEAR(Email_Data[[#This Row],[Sent Date]])</f>
        <v>#VALUE!</v>
      </c>
      <c r="Q280" s="58" t="e">
        <f>Email_Data[[#This Row],[Unique Opens]]/Email_Data[[#This Row],[Total Sent]]</f>
        <v>#VALUE!</v>
      </c>
      <c r="R280" s="58" t="e">
        <f>Email_Data[[#This Row],[Number of Clicks]]/Email_Data[[#This Row],[Unique Opens]]</f>
        <v>#VALUE!</v>
      </c>
      <c r="S280" s="58" t="e">
        <f>Email_Data[[#This Row],[Desktop Opens]]/Email_Data[[#This Row],[Total Opens]]</f>
        <v>#VALUE!</v>
      </c>
      <c r="T280" s="59" t="e">
        <f>Email_Data[[#This Row],[Mobile Opens]]/Email_Data[[#This Row],[Total Opens]]</f>
        <v>#VALUE!</v>
      </c>
    </row>
    <row r="281" spans="1:20" x14ac:dyDescent="0.3">
      <c r="A281" s="15">
        <v>43809</v>
      </c>
      <c r="B281" s="5" t="s">
        <v>109</v>
      </c>
      <c r="C281" s="5" t="s">
        <v>61</v>
      </c>
      <c r="D281" s="5" t="s">
        <v>54</v>
      </c>
      <c r="E281" s="5" t="s">
        <v>55</v>
      </c>
      <c r="F281" s="5" t="s">
        <v>27</v>
      </c>
      <c r="G281" s="5" t="s">
        <v>430</v>
      </c>
      <c r="H281" s="5" t="s">
        <v>431</v>
      </c>
      <c r="I281" s="5" t="s">
        <v>432</v>
      </c>
      <c r="J281" s="5">
        <f t="shared" si="5"/>
        <v>2927</v>
      </c>
      <c r="K281" s="5" t="s">
        <v>124</v>
      </c>
      <c r="L281" s="5" t="s">
        <v>287</v>
      </c>
      <c r="M281" s="5" t="s">
        <v>433</v>
      </c>
      <c r="N281" s="5" t="s">
        <v>434</v>
      </c>
      <c r="O281" s="3" t="e">
        <f>YEAR(Email_Data[[#This Row],[Sent Date]])</f>
        <v>#VALUE!</v>
      </c>
      <c r="Q281" s="58" t="e">
        <f>Email_Data[[#This Row],[Unique Opens]]/Email_Data[[#This Row],[Total Sent]]</f>
        <v>#VALUE!</v>
      </c>
      <c r="R281" s="58" t="e">
        <f>Email_Data[[#This Row],[Number of Clicks]]/Email_Data[[#This Row],[Unique Opens]]</f>
        <v>#VALUE!</v>
      </c>
      <c r="S281" s="58" t="e">
        <f>Email_Data[[#This Row],[Desktop Opens]]/Email_Data[[#This Row],[Total Opens]]</f>
        <v>#VALUE!</v>
      </c>
      <c r="T281" s="59" t="e">
        <f>Email_Data[[#This Row],[Mobile Opens]]/Email_Data[[#This Row],[Total Opens]]</f>
        <v>#VALUE!</v>
      </c>
    </row>
    <row r="282" spans="1:20" x14ac:dyDescent="0.3">
      <c r="A282" s="15">
        <v>43809</v>
      </c>
      <c r="B282" s="5" t="s">
        <v>109</v>
      </c>
      <c r="C282" s="5" t="s">
        <v>61</v>
      </c>
      <c r="D282" s="5" t="s">
        <v>54</v>
      </c>
      <c r="E282" s="5" t="s">
        <v>56</v>
      </c>
      <c r="F282" s="5" t="s">
        <v>27</v>
      </c>
      <c r="G282" s="5" t="s">
        <v>435</v>
      </c>
      <c r="H282" s="5" t="s">
        <v>177</v>
      </c>
      <c r="I282" s="5" t="s">
        <v>436</v>
      </c>
      <c r="J282" s="5">
        <f t="shared" si="5"/>
        <v>4223</v>
      </c>
      <c r="K282" s="5" t="s">
        <v>124</v>
      </c>
      <c r="L282" s="5" t="s">
        <v>437</v>
      </c>
      <c r="M282" s="5" t="s">
        <v>438</v>
      </c>
      <c r="N282" s="5" t="s">
        <v>439</v>
      </c>
      <c r="O282" s="3" t="e">
        <f>YEAR(Email_Data[[#This Row],[Sent Date]])</f>
        <v>#VALUE!</v>
      </c>
      <c r="Q282" s="58" t="e">
        <f>Email_Data[[#This Row],[Unique Opens]]/Email_Data[[#This Row],[Total Sent]]</f>
        <v>#VALUE!</v>
      </c>
      <c r="R282" s="58" t="e">
        <f>Email_Data[[#This Row],[Number of Clicks]]/Email_Data[[#This Row],[Unique Opens]]</f>
        <v>#VALUE!</v>
      </c>
      <c r="S282" s="58" t="e">
        <f>Email_Data[[#This Row],[Desktop Opens]]/Email_Data[[#This Row],[Total Opens]]</f>
        <v>#VALUE!</v>
      </c>
      <c r="T282" s="59" t="e">
        <f>Email_Data[[#This Row],[Mobile Opens]]/Email_Data[[#This Row],[Total Opens]]</f>
        <v>#VALUE!</v>
      </c>
    </row>
    <row r="283" spans="1:20" x14ac:dyDescent="0.3">
      <c r="A283" s="15">
        <v>43809</v>
      </c>
      <c r="B283" s="5" t="s">
        <v>109</v>
      </c>
      <c r="C283" s="5" t="s">
        <v>61</v>
      </c>
      <c r="D283" s="5" t="s">
        <v>54</v>
      </c>
      <c r="E283" s="5" t="s">
        <v>56</v>
      </c>
      <c r="F283" s="5" t="s">
        <v>27</v>
      </c>
      <c r="G283" s="5" t="s">
        <v>440</v>
      </c>
      <c r="H283" s="5" t="s">
        <v>441</v>
      </c>
      <c r="I283" s="5" t="s">
        <v>442</v>
      </c>
      <c r="J283" s="5">
        <f t="shared" si="5"/>
        <v>4181</v>
      </c>
      <c r="K283" s="5" t="s">
        <v>124</v>
      </c>
      <c r="L283" s="5" t="s">
        <v>307</v>
      </c>
      <c r="M283" s="5" t="s">
        <v>443</v>
      </c>
      <c r="N283" s="5" t="s">
        <v>444</v>
      </c>
      <c r="O283" s="3" t="e">
        <f>YEAR(Email_Data[[#This Row],[Sent Date]])</f>
        <v>#VALUE!</v>
      </c>
      <c r="Q283" s="58" t="e">
        <f>Email_Data[[#This Row],[Unique Opens]]/Email_Data[[#This Row],[Total Sent]]</f>
        <v>#VALUE!</v>
      </c>
      <c r="R283" s="58" t="e">
        <f>Email_Data[[#This Row],[Number of Clicks]]/Email_Data[[#This Row],[Unique Opens]]</f>
        <v>#VALUE!</v>
      </c>
      <c r="S283" s="58" t="e">
        <f>Email_Data[[#This Row],[Desktop Opens]]/Email_Data[[#This Row],[Total Opens]]</f>
        <v>#VALUE!</v>
      </c>
      <c r="T283" s="59" t="e">
        <f>Email_Data[[#This Row],[Mobile Opens]]/Email_Data[[#This Row],[Total Opens]]</f>
        <v>#VALUE!</v>
      </c>
    </row>
    <row r="284" spans="1:20" x14ac:dyDescent="0.3">
      <c r="A284" s="15">
        <v>43812</v>
      </c>
      <c r="B284" s="5" t="s">
        <v>445</v>
      </c>
      <c r="C284" s="5" t="s">
        <v>21</v>
      </c>
      <c r="D284" s="5" t="s">
        <v>67</v>
      </c>
      <c r="E284" s="5" t="s">
        <v>23</v>
      </c>
      <c r="F284" s="5" t="s">
        <v>27</v>
      </c>
      <c r="G284" s="5" t="s">
        <v>446</v>
      </c>
      <c r="H284" s="5" t="s">
        <v>447</v>
      </c>
      <c r="I284" s="5" t="s">
        <v>448</v>
      </c>
      <c r="J284" s="5">
        <f t="shared" si="5"/>
        <v>12076</v>
      </c>
      <c r="K284" s="5" t="s">
        <v>449</v>
      </c>
      <c r="L284" s="5" t="s">
        <v>308</v>
      </c>
      <c r="M284" s="5" t="s">
        <v>450</v>
      </c>
      <c r="N284" s="5" t="s">
        <v>451</v>
      </c>
      <c r="O284" s="3" t="e">
        <f>YEAR(Email_Data[[#This Row],[Sent Date]])</f>
        <v>#VALUE!</v>
      </c>
      <c r="Q284" s="58" t="e">
        <f>Email_Data[[#This Row],[Unique Opens]]/Email_Data[[#This Row],[Total Sent]]</f>
        <v>#VALUE!</v>
      </c>
      <c r="R284" s="58" t="e">
        <f>Email_Data[[#This Row],[Number of Clicks]]/Email_Data[[#This Row],[Unique Opens]]</f>
        <v>#VALUE!</v>
      </c>
      <c r="S284" s="58" t="e">
        <f>Email_Data[[#This Row],[Desktop Opens]]/Email_Data[[#This Row],[Total Opens]]</f>
        <v>#VALUE!</v>
      </c>
      <c r="T284" s="59" t="e">
        <f>Email_Data[[#This Row],[Mobile Opens]]/Email_Data[[#This Row],[Total Opens]]</f>
        <v>#VALUE!</v>
      </c>
    </row>
    <row r="285" spans="1:20" x14ac:dyDescent="0.3">
      <c r="A285" s="15">
        <v>43812</v>
      </c>
      <c r="B285" s="5" t="s">
        <v>452</v>
      </c>
      <c r="C285" s="5" t="s">
        <v>21</v>
      </c>
      <c r="D285" s="5" t="s">
        <v>67</v>
      </c>
      <c r="E285" s="5" t="s">
        <v>23</v>
      </c>
      <c r="F285" s="5" t="s">
        <v>24</v>
      </c>
      <c r="G285" s="5" t="s">
        <v>453</v>
      </c>
      <c r="H285" s="5" t="s">
        <v>454</v>
      </c>
      <c r="I285" s="5" t="s">
        <v>455</v>
      </c>
      <c r="J285" s="5">
        <f t="shared" si="5"/>
        <v>883</v>
      </c>
      <c r="K285" s="5" t="s">
        <v>174</v>
      </c>
      <c r="L285" s="5" t="s">
        <v>278</v>
      </c>
      <c r="M285" s="5" t="s">
        <v>456</v>
      </c>
      <c r="N285" s="5" t="s">
        <v>422</v>
      </c>
      <c r="O285" s="3" t="e">
        <f>YEAR(Email_Data[[#This Row],[Sent Date]])</f>
        <v>#VALUE!</v>
      </c>
      <c r="Q285" s="58" t="e">
        <f>Email_Data[[#This Row],[Unique Opens]]/Email_Data[[#This Row],[Total Sent]]</f>
        <v>#VALUE!</v>
      </c>
      <c r="R285" s="58" t="e">
        <f>Email_Data[[#This Row],[Number of Clicks]]/Email_Data[[#This Row],[Unique Opens]]</f>
        <v>#VALUE!</v>
      </c>
      <c r="S285" s="58" t="e">
        <f>Email_Data[[#This Row],[Desktop Opens]]/Email_Data[[#This Row],[Total Opens]]</f>
        <v>#VALUE!</v>
      </c>
      <c r="T285" s="59" t="e">
        <f>Email_Data[[#This Row],[Mobile Opens]]/Email_Data[[#This Row],[Total Opens]]</f>
        <v>#VALUE!</v>
      </c>
    </row>
    <row r="286" spans="1:20" x14ac:dyDescent="0.3">
      <c r="A286" s="15">
        <v>43812</v>
      </c>
      <c r="B286" s="5" t="s">
        <v>457</v>
      </c>
      <c r="C286" s="5" t="s">
        <v>21</v>
      </c>
      <c r="D286" s="5" t="s">
        <v>67</v>
      </c>
      <c r="E286" s="5" t="s">
        <v>23</v>
      </c>
      <c r="F286" s="5" t="s">
        <v>25</v>
      </c>
      <c r="G286" s="5" t="s">
        <v>244</v>
      </c>
      <c r="H286" s="5" t="s">
        <v>458</v>
      </c>
      <c r="I286" s="5" t="s">
        <v>459</v>
      </c>
      <c r="J286" s="5">
        <f t="shared" si="5"/>
        <v>69</v>
      </c>
      <c r="K286" s="5" t="s">
        <v>124</v>
      </c>
      <c r="L286" s="5" t="s">
        <v>274</v>
      </c>
      <c r="M286" s="5" t="s">
        <v>460</v>
      </c>
      <c r="N286" s="5" t="s">
        <v>115</v>
      </c>
      <c r="O286" s="3" t="e">
        <f>YEAR(Email_Data[[#This Row],[Sent Date]])</f>
        <v>#VALUE!</v>
      </c>
      <c r="Q286" s="58" t="e">
        <f>Email_Data[[#This Row],[Unique Opens]]/Email_Data[[#This Row],[Total Sent]]</f>
        <v>#VALUE!</v>
      </c>
      <c r="R286" s="58" t="e">
        <f>Email_Data[[#This Row],[Number of Clicks]]/Email_Data[[#This Row],[Unique Opens]]</f>
        <v>#VALUE!</v>
      </c>
      <c r="S286" s="58" t="e">
        <f>Email_Data[[#This Row],[Desktop Opens]]/Email_Data[[#This Row],[Total Opens]]</f>
        <v>#VALUE!</v>
      </c>
      <c r="T286" s="59" t="e">
        <f>Email_Data[[#This Row],[Mobile Opens]]/Email_Data[[#This Row],[Total Opens]]</f>
        <v>#VALUE!</v>
      </c>
    </row>
    <row r="287" spans="1:20" x14ac:dyDescent="0.3">
      <c r="A287" s="1">
        <v>43822</v>
      </c>
      <c r="B287" s="5" t="s">
        <v>461</v>
      </c>
      <c r="C287" s="5" t="s">
        <v>130</v>
      </c>
      <c r="D287" s="5" t="s">
        <v>138</v>
      </c>
      <c r="E287" s="5" t="s">
        <v>56</v>
      </c>
      <c r="F287" s="5" t="s">
        <v>27</v>
      </c>
      <c r="G287" s="57">
        <v>103</v>
      </c>
      <c r="H287" s="57">
        <v>50</v>
      </c>
      <c r="I287" s="57">
        <v>44</v>
      </c>
      <c r="J287" s="57">
        <v>59</v>
      </c>
      <c r="K287" s="5">
        <v>2</v>
      </c>
      <c r="L287" s="5">
        <v>7</v>
      </c>
      <c r="M287" s="57">
        <v>35</v>
      </c>
      <c r="N287" s="57">
        <v>15</v>
      </c>
      <c r="O287" s="3">
        <v>2019</v>
      </c>
      <c r="P287" s="3">
        <v>1</v>
      </c>
      <c r="Q287" s="58">
        <v>0.43</v>
      </c>
      <c r="R287" s="58">
        <v>0.16</v>
      </c>
      <c r="S287" s="58" cm="1">
        <f t="array" ref="S287:S300">M287:M300/H287:H300</f>
        <v>0.7</v>
      </c>
      <c r="T287" s="59" cm="1">
        <f t="array" ref="T287:T300">N287:N300/H287:H300</f>
        <v>0.3</v>
      </c>
    </row>
    <row r="288" spans="1:20" x14ac:dyDescent="0.3">
      <c r="A288" s="1">
        <v>43826</v>
      </c>
      <c r="B288" s="5" t="s">
        <v>462</v>
      </c>
      <c r="C288" s="5" t="s">
        <v>21</v>
      </c>
      <c r="D288" s="5" t="s">
        <v>67</v>
      </c>
      <c r="E288" s="5" t="s">
        <v>23</v>
      </c>
      <c r="F288" s="5" t="s">
        <v>25</v>
      </c>
      <c r="G288" s="5">
        <v>104</v>
      </c>
      <c r="H288" s="5">
        <v>40</v>
      </c>
      <c r="I288" s="5">
        <v>36</v>
      </c>
      <c r="J288" s="5">
        <v>68</v>
      </c>
      <c r="K288" s="5">
        <v>0</v>
      </c>
      <c r="L288" s="5">
        <v>0</v>
      </c>
      <c r="M288" s="5">
        <v>28</v>
      </c>
      <c r="N288" s="5">
        <v>12</v>
      </c>
      <c r="O288" s="3">
        <v>2019</v>
      </c>
      <c r="P288" s="3">
        <v>5</v>
      </c>
      <c r="Q288" s="58">
        <v>0.35</v>
      </c>
      <c r="R288" s="58">
        <v>0</v>
      </c>
      <c r="S288" s="58">
        <v>0.7</v>
      </c>
      <c r="T288" s="59">
        <v>0.3</v>
      </c>
    </row>
    <row r="289" spans="1:20" x14ac:dyDescent="0.3">
      <c r="A289" s="1">
        <v>43826</v>
      </c>
      <c r="B289" s="5" t="s">
        <v>463</v>
      </c>
      <c r="C289" s="5" t="s">
        <v>21</v>
      </c>
      <c r="D289" s="5" t="s">
        <v>67</v>
      </c>
      <c r="E289" s="5" t="s">
        <v>23</v>
      </c>
      <c r="F289" s="5" t="s">
        <v>24</v>
      </c>
      <c r="G289" s="5">
        <v>1212</v>
      </c>
      <c r="H289" s="5">
        <v>442</v>
      </c>
      <c r="I289" s="5">
        <v>293</v>
      </c>
      <c r="J289" s="5">
        <v>919</v>
      </c>
      <c r="K289" s="5">
        <v>6</v>
      </c>
      <c r="L289" s="5">
        <v>4</v>
      </c>
      <c r="M289" s="5">
        <v>263</v>
      </c>
      <c r="N289" s="5">
        <v>179</v>
      </c>
      <c r="O289" s="3">
        <v>2019</v>
      </c>
      <c r="P289" s="3">
        <v>5</v>
      </c>
      <c r="Q289" s="58">
        <v>0.24</v>
      </c>
      <c r="R289" s="58">
        <v>0.01</v>
      </c>
      <c r="S289" s="58">
        <v>0.59502262443438914</v>
      </c>
      <c r="T289" s="59">
        <v>0.40497737556561086</v>
      </c>
    </row>
    <row r="290" spans="1:20" x14ac:dyDescent="0.3">
      <c r="A290" s="1">
        <v>43826</v>
      </c>
      <c r="B290" s="5" t="s">
        <v>464</v>
      </c>
      <c r="C290" s="5" t="s">
        <v>21</v>
      </c>
      <c r="D290" s="5" t="s">
        <v>67</v>
      </c>
      <c r="E290" s="5" t="s">
        <v>23</v>
      </c>
      <c r="F290" s="5" t="s">
        <v>27</v>
      </c>
      <c r="G290" s="5">
        <v>15298</v>
      </c>
      <c r="H290" s="5">
        <v>4146</v>
      </c>
      <c r="I290" s="5">
        <v>3089</v>
      </c>
      <c r="J290" s="5">
        <v>12209</v>
      </c>
      <c r="K290" s="5">
        <v>25</v>
      </c>
      <c r="L290" s="5">
        <v>24</v>
      </c>
      <c r="M290" s="5">
        <v>3191</v>
      </c>
      <c r="N290" s="5">
        <v>955</v>
      </c>
      <c r="O290" s="3">
        <v>2019</v>
      </c>
      <c r="P290" s="3">
        <v>5</v>
      </c>
      <c r="Q290" s="58">
        <v>0.2</v>
      </c>
      <c r="R290" s="58">
        <v>0.01</v>
      </c>
      <c r="S290" s="58">
        <v>0.76965750120598164</v>
      </c>
      <c r="T290" s="59">
        <v>0.23034249879401833</v>
      </c>
    </row>
    <row r="291" spans="1:20" x14ac:dyDescent="0.3">
      <c r="A291" s="1">
        <v>43838</v>
      </c>
      <c r="B291" s="5" t="s">
        <v>465</v>
      </c>
      <c r="C291" s="5" t="s">
        <v>21</v>
      </c>
      <c r="D291" s="5" t="s">
        <v>67</v>
      </c>
      <c r="E291" s="5" t="s">
        <v>23</v>
      </c>
      <c r="F291" s="5" t="s">
        <v>25</v>
      </c>
      <c r="G291" s="5">
        <v>105</v>
      </c>
      <c r="H291" s="5">
        <v>97</v>
      </c>
      <c r="I291" s="5">
        <v>37</v>
      </c>
      <c r="J291" s="5">
        <v>68</v>
      </c>
      <c r="K291" s="5">
        <v>0</v>
      </c>
      <c r="L291" s="5">
        <v>3</v>
      </c>
      <c r="M291" s="5">
        <v>81</v>
      </c>
      <c r="N291" s="5">
        <v>16</v>
      </c>
      <c r="O291" s="3">
        <v>2020</v>
      </c>
      <c r="P291" s="3">
        <v>3</v>
      </c>
      <c r="Q291" s="58">
        <v>0.35</v>
      </c>
      <c r="R291" s="58">
        <v>8.1100000000000005E-2</v>
      </c>
      <c r="S291" s="58">
        <v>0.83505154639175261</v>
      </c>
      <c r="T291" s="59">
        <v>0.16494845360824742</v>
      </c>
    </row>
    <row r="292" spans="1:20" x14ac:dyDescent="0.3">
      <c r="A292" s="1">
        <v>43838</v>
      </c>
      <c r="B292" s="5" t="s">
        <v>466</v>
      </c>
      <c r="C292" s="5" t="s">
        <v>21</v>
      </c>
      <c r="D292" s="5" t="s">
        <v>67</v>
      </c>
      <c r="E292" s="5" t="s">
        <v>23</v>
      </c>
      <c r="F292" s="5" t="s">
        <v>24</v>
      </c>
      <c r="G292" s="5">
        <v>1213</v>
      </c>
      <c r="H292" s="5">
        <v>589</v>
      </c>
      <c r="I292" s="5">
        <v>341</v>
      </c>
      <c r="J292" s="5">
        <v>872</v>
      </c>
      <c r="K292" s="5">
        <v>5</v>
      </c>
      <c r="L292" s="5">
        <v>6</v>
      </c>
      <c r="M292" s="5">
        <v>389</v>
      </c>
      <c r="N292" s="5">
        <v>200</v>
      </c>
      <c r="O292" s="3">
        <v>2020</v>
      </c>
      <c r="P292" s="3">
        <v>3</v>
      </c>
      <c r="Q292" s="58">
        <v>0.2762</v>
      </c>
      <c r="R292" s="58">
        <v>1.7899999999999999E-2</v>
      </c>
      <c r="S292" s="58">
        <v>0.6604414261460102</v>
      </c>
      <c r="T292" s="59">
        <v>0.3395585738539898</v>
      </c>
    </row>
    <row r="293" spans="1:20" x14ac:dyDescent="0.3">
      <c r="A293" s="1">
        <v>43838</v>
      </c>
      <c r="B293" s="5" t="s">
        <v>467</v>
      </c>
      <c r="C293" s="5" t="s">
        <v>21</v>
      </c>
      <c r="D293" s="5" t="s">
        <v>67</v>
      </c>
      <c r="E293" s="5" t="s">
        <v>23</v>
      </c>
      <c r="F293" s="5" t="s">
        <v>27</v>
      </c>
      <c r="G293" s="5">
        <v>15277</v>
      </c>
      <c r="H293" s="5">
        <v>5053</v>
      </c>
      <c r="I293" s="5">
        <v>3651</v>
      </c>
      <c r="J293" s="5">
        <v>11626</v>
      </c>
      <c r="K293" s="5">
        <v>21</v>
      </c>
      <c r="L293" s="5">
        <v>59</v>
      </c>
      <c r="M293" s="5">
        <v>3972</v>
      </c>
      <c r="N293" s="5">
        <v>1081</v>
      </c>
      <c r="O293" s="3">
        <v>2020</v>
      </c>
      <c r="P293" s="3">
        <v>3</v>
      </c>
      <c r="Q293" s="58">
        <v>0.24</v>
      </c>
      <c r="R293" s="58">
        <v>1.5599999999999999E-2</v>
      </c>
      <c r="S293" s="58">
        <v>0.78606768256481296</v>
      </c>
      <c r="T293" s="59">
        <v>0.21393231743518701</v>
      </c>
    </row>
    <row r="294" spans="1:20" x14ac:dyDescent="0.3">
      <c r="A294" s="1">
        <v>43846</v>
      </c>
      <c r="B294" s="5" t="s">
        <v>468</v>
      </c>
      <c r="C294" s="5" t="s">
        <v>469</v>
      </c>
      <c r="D294" s="5" t="s">
        <v>42</v>
      </c>
      <c r="E294" s="5" t="s">
        <v>56</v>
      </c>
      <c r="F294" s="5" t="s">
        <v>27</v>
      </c>
      <c r="G294" s="5">
        <v>3074</v>
      </c>
      <c r="H294" s="5">
        <v>2589</v>
      </c>
      <c r="I294" s="5">
        <v>1795</v>
      </c>
      <c r="J294" s="5">
        <v>1279</v>
      </c>
      <c r="K294" s="5">
        <v>0</v>
      </c>
      <c r="L294" s="5">
        <v>8</v>
      </c>
      <c r="M294" s="5">
        <v>1877</v>
      </c>
      <c r="N294" s="5">
        <v>712</v>
      </c>
      <c r="O294" s="3">
        <v>2020</v>
      </c>
      <c r="P294" s="3">
        <v>4</v>
      </c>
      <c r="Q294" s="58">
        <v>0.57999999999999996</v>
      </c>
      <c r="R294" s="58">
        <v>4.4999999999999997E-3</v>
      </c>
      <c r="S294" s="58">
        <v>0.72499034376207028</v>
      </c>
      <c r="T294" s="59">
        <v>0.27500965623792972</v>
      </c>
    </row>
    <row r="295" spans="1:20" x14ac:dyDescent="0.3">
      <c r="A295" s="1">
        <v>43852</v>
      </c>
      <c r="B295" s="5" t="s">
        <v>470</v>
      </c>
      <c r="C295" s="5" t="s">
        <v>21</v>
      </c>
      <c r="D295" s="5" t="s">
        <v>67</v>
      </c>
      <c r="E295" s="5" t="s">
        <v>23</v>
      </c>
      <c r="F295" s="5" t="s">
        <v>25</v>
      </c>
      <c r="G295" s="5">
        <v>106</v>
      </c>
      <c r="H295" s="5">
        <v>74</v>
      </c>
      <c r="I295" s="5">
        <v>39</v>
      </c>
      <c r="J295" s="5">
        <v>67</v>
      </c>
      <c r="K295" s="5">
        <v>0</v>
      </c>
      <c r="L295" s="5">
        <v>2</v>
      </c>
      <c r="M295" s="5">
        <v>67</v>
      </c>
      <c r="N295" s="5">
        <v>7</v>
      </c>
      <c r="O295" s="3">
        <v>2020</v>
      </c>
      <c r="P295" s="3">
        <v>3</v>
      </c>
      <c r="Q295" s="58">
        <v>0.37</v>
      </c>
      <c r="R295" s="58">
        <v>0.05</v>
      </c>
      <c r="S295" s="58">
        <v>0.90540540540540537</v>
      </c>
      <c r="T295" s="59">
        <v>9.45945945945946E-2</v>
      </c>
    </row>
    <row r="296" spans="1:20" x14ac:dyDescent="0.3">
      <c r="A296" s="1">
        <v>43852</v>
      </c>
      <c r="B296" s="5" t="s">
        <v>471</v>
      </c>
      <c r="C296" s="5" t="s">
        <v>21</v>
      </c>
      <c r="D296" s="5" t="s">
        <v>67</v>
      </c>
      <c r="E296" s="5" t="s">
        <v>23</v>
      </c>
      <c r="F296" s="5" t="s">
        <v>24</v>
      </c>
      <c r="G296" s="5">
        <v>1209</v>
      </c>
      <c r="H296" s="5">
        <v>470</v>
      </c>
      <c r="I296" s="5">
        <v>333</v>
      </c>
      <c r="J296" s="5">
        <v>876</v>
      </c>
      <c r="K296" s="5">
        <v>4</v>
      </c>
      <c r="L296" s="5">
        <v>4</v>
      </c>
      <c r="M296" s="5">
        <v>307</v>
      </c>
      <c r="N296" s="5">
        <v>163</v>
      </c>
      <c r="O296" s="3">
        <v>2020</v>
      </c>
      <c r="P296" s="3">
        <v>3</v>
      </c>
      <c r="Q296" s="58">
        <v>0.28000000000000003</v>
      </c>
      <c r="R296" s="58">
        <v>0.01</v>
      </c>
      <c r="S296" s="58">
        <v>0.65319148936170213</v>
      </c>
      <c r="T296" s="59">
        <v>0.34680851063829787</v>
      </c>
    </row>
    <row r="297" spans="1:20" x14ac:dyDescent="0.3">
      <c r="A297" s="1">
        <v>43852</v>
      </c>
      <c r="B297" s="5" t="s">
        <v>472</v>
      </c>
      <c r="C297" s="5" t="s">
        <v>21</v>
      </c>
      <c r="D297" s="5" t="s">
        <v>67</v>
      </c>
      <c r="E297" s="5" t="s">
        <v>23</v>
      </c>
      <c r="F297" s="5" t="s">
        <v>27</v>
      </c>
      <c r="G297" s="5">
        <v>17232</v>
      </c>
      <c r="H297" s="5">
        <v>6628</v>
      </c>
      <c r="I297" s="5">
        <v>4880</v>
      </c>
      <c r="J297" s="5">
        <v>12352</v>
      </c>
      <c r="K297" s="5">
        <v>23</v>
      </c>
      <c r="L297" s="5">
        <v>34</v>
      </c>
      <c r="M297" s="5">
        <v>5303</v>
      </c>
      <c r="N297" s="5">
        <v>1325</v>
      </c>
      <c r="O297" s="3">
        <v>2020</v>
      </c>
      <c r="P297" s="3">
        <v>3</v>
      </c>
      <c r="Q297" s="58">
        <v>0.28000000000000003</v>
      </c>
      <c r="R297" s="58">
        <v>0.01</v>
      </c>
      <c r="S297" s="58">
        <v>0.80009052504526257</v>
      </c>
      <c r="T297" s="59">
        <v>0.19990947495473749</v>
      </c>
    </row>
    <row r="298" spans="1:20" x14ac:dyDescent="0.3">
      <c r="A298" s="1">
        <v>43858</v>
      </c>
      <c r="B298" s="5" t="s">
        <v>87</v>
      </c>
      <c r="C298" s="13" t="s">
        <v>53</v>
      </c>
      <c r="D298" s="5" t="s">
        <v>54</v>
      </c>
      <c r="E298" s="5" t="s">
        <v>57</v>
      </c>
      <c r="F298" s="5" t="s">
        <v>27</v>
      </c>
      <c r="G298" s="5">
        <v>2670</v>
      </c>
      <c r="H298" s="5">
        <v>1486</v>
      </c>
      <c r="I298" s="5">
        <v>904</v>
      </c>
      <c r="J298" s="5">
        <v>1766</v>
      </c>
      <c r="K298" s="5">
        <v>27</v>
      </c>
      <c r="L298" s="5">
        <v>71</v>
      </c>
      <c r="M298" s="5">
        <v>652</v>
      </c>
      <c r="N298" s="5">
        <v>834</v>
      </c>
      <c r="O298" s="3">
        <v>2020</v>
      </c>
      <c r="P298" s="3">
        <v>2</v>
      </c>
      <c r="Q298" s="58">
        <v>0.34</v>
      </c>
      <c r="R298" s="58">
        <v>0.08</v>
      </c>
      <c r="S298" s="58">
        <v>0.43876177658142662</v>
      </c>
      <c r="T298" s="59">
        <v>0.56123822341857332</v>
      </c>
    </row>
    <row r="299" spans="1:20" x14ac:dyDescent="0.3">
      <c r="A299" s="1">
        <v>43858</v>
      </c>
      <c r="B299" s="5" t="s">
        <v>87</v>
      </c>
      <c r="C299" s="13" t="s">
        <v>53</v>
      </c>
      <c r="D299" s="5" t="s">
        <v>54</v>
      </c>
      <c r="E299" s="5" t="s">
        <v>55</v>
      </c>
      <c r="F299" s="5" t="s">
        <v>27</v>
      </c>
      <c r="G299" s="5">
        <v>25039</v>
      </c>
      <c r="H299" s="5">
        <v>17049</v>
      </c>
      <c r="I299" s="5">
        <v>11564</v>
      </c>
      <c r="J299" s="5">
        <v>13475</v>
      </c>
      <c r="K299" s="5">
        <v>328</v>
      </c>
      <c r="L299" s="5">
        <v>365</v>
      </c>
      <c r="M299" s="5">
        <v>12299</v>
      </c>
      <c r="N299" s="5">
        <v>4750</v>
      </c>
      <c r="O299" s="3">
        <v>2020</v>
      </c>
      <c r="P299" s="3">
        <v>2</v>
      </c>
      <c r="Q299" s="58">
        <v>0.46</v>
      </c>
      <c r="R299" s="58">
        <v>0.03</v>
      </c>
      <c r="S299" s="58">
        <v>0.7213912839462725</v>
      </c>
      <c r="T299" s="59">
        <v>0.2786087160537275</v>
      </c>
    </row>
    <row r="300" spans="1:20" x14ac:dyDescent="0.3">
      <c r="A300" s="1">
        <v>43858</v>
      </c>
      <c r="B300" s="5" t="s">
        <v>87</v>
      </c>
      <c r="C300" s="13" t="s">
        <v>53</v>
      </c>
      <c r="D300" s="5" t="s">
        <v>54</v>
      </c>
      <c r="E300" s="5" t="s">
        <v>56</v>
      </c>
      <c r="F300" s="5" t="s">
        <v>27</v>
      </c>
      <c r="G300" s="5">
        <v>28382</v>
      </c>
      <c r="H300" s="5">
        <v>19200</v>
      </c>
      <c r="I300" s="5">
        <v>12892</v>
      </c>
      <c r="J300" s="5">
        <v>15490</v>
      </c>
      <c r="K300" s="5">
        <v>286</v>
      </c>
      <c r="L300" s="5">
        <v>394</v>
      </c>
      <c r="M300" s="5">
        <v>13749</v>
      </c>
      <c r="N300" s="5">
        <v>5451</v>
      </c>
      <c r="O300" s="3">
        <v>2020</v>
      </c>
      <c r="P300" s="3">
        <v>2</v>
      </c>
      <c r="Q300" s="58">
        <v>0.45</v>
      </c>
      <c r="R300" s="58">
        <v>0.03</v>
      </c>
      <c r="S300" s="58">
        <v>0.71609374999999997</v>
      </c>
      <c r="T300" s="59">
        <v>0.28390625000000003</v>
      </c>
    </row>
    <row r="301" spans="1:20" x14ac:dyDescent="0.3">
      <c r="A301" s="1" t="s">
        <v>473</v>
      </c>
      <c r="B301" s="65" t="s">
        <v>474</v>
      </c>
      <c r="C301" s="5" t="s">
        <v>21</v>
      </c>
      <c r="D301" s="5" t="s">
        <v>67</v>
      </c>
      <c r="E301" s="5" t="s">
        <v>23</v>
      </c>
      <c r="F301" s="5" t="s">
        <v>25</v>
      </c>
      <c r="G301" s="5">
        <v>106</v>
      </c>
      <c r="H301" s="5">
        <v>77</v>
      </c>
      <c r="I301" s="5">
        <v>38</v>
      </c>
      <c r="J301" s="5">
        <v>68</v>
      </c>
      <c r="K301" s="5">
        <v>0</v>
      </c>
      <c r="L301" s="5">
        <v>3</v>
      </c>
      <c r="M301" s="5">
        <v>70</v>
      </c>
      <c r="N301" s="5">
        <v>7</v>
      </c>
      <c r="O301" s="3">
        <v>2020</v>
      </c>
      <c r="P301" s="3">
        <v>4</v>
      </c>
      <c r="Q301" s="58">
        <v>0.35849999999999999</v>
      </c>
      <c r="R301" s="58">
        <v>7.8899999999999998E-2</v>
      </c>
      <c r="S301" s="58" cm="1">
        <f t="array" ref="S301:S306">M301:M306/H301:H306</f>
        <v>0.90909090909090906</v>
      </c>
      <c r="T301" s="59" cm="1">
        <f t="array" ref="T301:T306">N301:N306/H301:H306</f>
        <v>9.0909090909090912E-2</v>
      </c>
    </row>
    <row r="302" spans="1:20" x14ac:dyDescent="0.3">
      <c r="A302" s="1" t="s">
        <v>473</v>
      </c>
      <c r="B302" s="5" t="s">
        <v>475</v>
      </c>
      <c r="C302" s="5" t="s">
        <v>21</v>
      </c>
      <c r="D302" s="5" t="s">
        <v>67</v>
      </c>
      <c r="E302" s="5" t="s">
        <v>23</v>
      </c>
      <c r="F302" s="5" t="s">
        <v>24</v>
      </c>
      <c r="G302" s="5">
        <v>1208</v>
      </c>
      <c r="H302" s="5">
        <v>492</v>
      </c>
      <c r="I302" s="5">
        <v>342</v>
      </c>
      <c r="J302" s="5">
        <v>866</v>
      </c>
      <c r="K302" s="5">
        <v>4</v>
      </c>
      <c r="L302" s="5">
        <v>16</v>
      </c>
      <c r="M302" s="5">
        <v>323</v>
      </c>
      <c r="N302" s="5">
        <v>169</v>
      </c>
      <c r="O302" s="3">
        <v>2020</v>
      </c>
      <c r="P302" s="3">
        <v>4</v>
      </c>
      <c r="Q302" s="58">
        <v>0.28310000000000002</v>
      </c>
      <c r="R302" s="58">
        <v>4.6800000000000001E-2</v>
      </c>
      <c r="S302" s="58">
        <v>0.6565040650406504</v>
      </c>
      <c r="T302" s="59">
        <v>0.3434959349593496</v>
      </c>
    </row>
    <row r="303" spans="1:20" x14ac:dyDescent="0.3">
      <c r="A303" s="1" t="s">
        <v>473</v>
      </c>
      <c r="B303" s="5" t="s">
        <v>476</v>
      </c>
      <c r="C303" s="5" t="s">
        <v>21</v>
      </c>
      <c r="D303" s="5" t="s">
        <v>67</v>
      </c>
      <c r="E303" s="5" t="s">
        <v>23</v>
      </c>
      <c r="F303" s="5" t="s">
        <v>27</v>
      </c>
      <c r="G303" s="5">
        <v>17204</v>
      </c>
      <c r="H303" s="5">
        <v>6306</v>
      </c>
      <c r="I303" s="5">
        <v>4720</v>
      </c>
      <c r="J303" s="5">
        <v>12484</v>
      </c>
      <c r="K303" s="5">
        <v>25</v>
      </c>
      <c r="L303" s="5">
        <v>165</v>
      </c>
      <c r="M303" s="5">
        <v>5052</v>
      </c>
      <c r="N303" s="5">
        <v>1254</v>
      </c>
      <c r="O303" s="3">
        <v>2020</v>
      </c>
      <c r="P303" s="3">
        <v>4</v>
      </c>
      <c r="Q303" s="58">
        <v>0.27439999999999998</v>
      </c>
      <c r="R303" s="58">
        <v>3.5000000000000003E-2</v>
      </c>
      <c r="S303" s="58">
        <v>0.80114176974310181</v>
      </c>
      <c r="T303" s="59">
        <v>0.19885823025689819</v>
      </c>
    </row>
    <row r="304" spans="1:20" x14ac:dyDescent="0.3">
      <c r="A304" s="1" t="s">
        <v>477</v>
      </c>
      <c r="B304" s="5" t="s">
        <v>478</v>
      </c>
      <c r="C304" s="5" t="s">
        <v>53</v>
      </c>
      <c r="D304" s="5" t="s">
        <v>54</v>
      </c>
      <c r="E304" s="5" t="s">
        <v>57</v>
      </c>
      <c r="F304" s="5" t="s">
        <v>27</v>
      </c>
      <c r="G304" s="5">
        <v>2670</v>
      </c>
      <c r="H304" s="5">
        <v>534</v>
      </c>
      <c r="I304" s="5">
        <v>357</v>
      </c>
      <c r="J304" s="5">
        <v>2313</v>
      </c>
      <c r="K304" s="5">
        <v>92</v>
      </c>
      <c r="L304" s="5">
        <v>18</v>
      </c>
      <c r="M304" s="5">
        <v>194</v>
      </c>
      <c r="N304" s="5">
        <v>318</v>
      </c>
      <c r="O304" s="3">
        <v>2020</v>
      </c>
      <c r="P304" s="3">
        <v>3</v>
      </c>
      <c r="Q304" s="58">
        <v>0.13370000000000001</v>
      </c>
      <c r="R304" s="58">
        <v>6.7000000000000002E-3</v>
      </c>
      <c r="S304" s="58">
        <v>0.36329588014981273</v>
      </c>
      <c r="T304" s="59">
        <v>0.5955056179775281</v>
      </c>
    </row>
    <row r="305" spans="1:20" x14ac:dyDescent="0.3">
      <c r="A305" s="1" t="s">
        <v>477</v>
      </c>
      <c r="B305" s="5" t="s">
        <v>478</v>
      </c>
      <c r="C305" s="5" t="s">
        <v>53</v>
      </c>
      <c r="D305" s="5" t="s">
        <v>54</v>
      </c>
      <c r="E305" s="5" t="s">
        <v>55</v>
      </c>
      <c r="F305" s="5" t="s">
        <v>27</v>
      </c>
      <c r="G305" s="5">
        <v>25035</v>
      </c>
      <c r="H305" s="5">
        <v>6022</v>
      </c>
      <c r="I305" s="5">
        <v>4503</v>
      </c>
      <c r="J305" s="5">
        <v>20532</v>
      </c>
      <c r="K305" s="5">
        <v>1059</v>
      </c>
      <c r="L305" s="5">
        <v>102</v>
      </c>
      <c r="M305" s="5">
        <v>4172</v>
      </c>
      <c r="N305" s="5">
        <v>1573</v>
      </c>
      <c r="O305" s="3">
        <v>2020</v>
      </c>
      <c r="P305" s="3">
        <v>3</v>
      </c>
      <c r="Q305" s="58">
        <v>0.1799</v>
      </c>
      <c r="R305" s="58">
        <v>4.1000000000000003E-3</v>
      </c>
      <c r="S305" s="58">
        <v>0.69279309199601458</v>
      </c>
      <c r="T305" s="59">
        <v>0.26120890069744274</v>
      </c>
    </row>
    <row r="306" spans="1:20" x14ac:dyDescent="0.3">
      <c r="A306" s="1" t="s">
        <v>477</v>
      </c>
      <c r="B306" s="5" t="s">
        <v>478</v>
      </c>
      <c r="C306" s="5" t="s">
        <v>53</v>
      </c>
      <c r="D306" s="5" t="s">
        <v>54</v>
      </c>
      <c r="E306" s="5" t="s">
        <v>56</v>
      </c>
      <c r="F306" s="5" t="s">
        <v>27</v>
      </c>
      <c r="G306" s="5">
        <v>28376</v>
      </c>
      <c r="H306" s="5">
        <v>7118</v>
      </c>
      <c r="I306" s="5">
        <v>5188</v>
      </c>
      <c r="J306" s="5">
        <v>23188</v>
      </c>
      <c r="K306" s="5">
        <v>1205</v>
      </c>
      <c r="L306" s="5">
        <v>107</v>
      </c>
      <c r="M306" s="5">
        <v>4481</v>
      </c>
      <c r="N306" s="5">
        <v>2431</v>
      </c>
      <c r="O306" s="3">
        <v>2020</v>
      </c>
      <c r="P306" s="3">
        <v>3</v>
      </c>
      <c r="Q306" s="58">
        <v>0.18279999999999999</v>
      </c>
      <c r="R306" s="58">
        <v>3.8E-3</v>
      </c>
      <c r="S306" s="58">
        <v>0.62953076706940148</v>
      </c>
      <c r="T306" s="59">
        <v>0.34152851924697947</v>
      </c>
    </row>
    <row r="307" spans="1:20" x14ac:dyDescent="0.3">
      <c r="A307" s="1" t="s">
        <v>479</v>
      </c>
      <c r="B307" s="5" t="s">
        <v>480</v>
      </c>
      <c r="C307" s="5" t="s">
        <v>481</v>
      </c>
      <c r="D307" s="5" t="s">
        <v>42</v>
      </c>
      <c r="E307" s="5" t="s">
        <v>56</v>
      </c>
      <c r="F307" s="5" t="s">
        <v>27</v>
      </c>
      <c r="G307" s="5">
        <v>1192</v>
      </c>
      <c r="H307" s="5">
        <v>333</v>
      </c>
      <c r="I307" s="5">
        <v>170</v>
      </c>
      <c r="J307" s="5">
        <v>1022</v>
      </c>
      <c r="K307" s="5">
        <v>262</v>
      </c>
      <c r="L307" s="5">
        <v>20</v>
      </c>
      <c r="M307" s="5">
        <v>157</v>
      </c>
      <c r="N307" s="5">
        <v>150</v>
      </c>
      <c r="O307" s="3">
        <v>2020</v>
      </c>
      <c r="P307" s="3">
        <v>7</v>
      </c>
      <c r="Q307" s="58">
        <v>0.1426</v>
      </c>
      <c r="R307" s="58">
        <v>1.43E-2</v>
      </c>
      <c r="S307" s="58" cm="1">
        <f t="array" ref="S307:S311">M307:M311/H307:H311</f>
        <v>0.47147147147147145</v>
      </c>
      <c r="T307" s="59" cm="1">
        <f t="array" ref="T307:T311">N307:N311/G307:G311</f>
        <v>0.12583892617449666</v>
      </c>
    </row>
    <row r="308" spans="1:20" x14ac:dyDescent="0.3">
      <c r="A308" s="1" t="s">
        <v>479</v>
      </c>
      <c r="B308" s="5" t="s">
        <v>480</v>
      </c>
      <c r="C308" s="5" t="s">
        <v>481</v>
      </c>
      <c r="D308" s="5" t="s">
        <v>42</v>
      </c>
      <c r="E308" s="5" t="s">
        <v>56</v>
      </c>
      <c r="F308" s="5" t="s">
        <v>27</v>
      </c>
      <c r="G308" s="5">
        <v>1159</v>
      </c>
      <c r="H308" s="5">
        <v>330</v>
      </c>
      <c r="I308" s="5">
        <v>164</v>
      </c>
      <c r="J308" s="5">
        <v>995</v>
      </c>
      <c r="K308" s="5">
        <v>272</v>
      </c>
      <c r="L308" s="5">
        <v>9</v>
      </c>
      <c r="M308" s="5">
        <v>197</v>
      </c>
      <c r="N308" s="5">
        <v>120</v>
      </c>
      <c r="O308" s="3">
        <v>2020</v>
      </c>
      <c r="P308" s="3">
        <v>7</v>
      </c>
      <c r="Q308" s="58">
        <v>0.14149999999999999</v>
      </c>
      <c r="R308" s="58">
        <v>7.7999999999999996E-3</v>
      </c>
      <c r="S308" s="58">
        <v>0.59696969696969693</v>
      </c>
      <c r="T308" s="59">
        <v>0.10353753235547886</v>
      </c>
    </row>
    <row r="309" spans="1:20" x14ac:dyDescent="0.3">
      <c r="A309" s="1" t="s">
        <v>482</v>
      </c>
      <c r="B309" s="5" t="s">
        <v>483</v>
      </c>
      <c r="C309" s="5" t="s">
        <v>21</v>
      </c>
      <c r="D309" s="5" t="s">
        <v>67</v>
      </c>
      <c r="E309" s="5" t="s">
        <v>23</v>
      </c>
      <c r="F309" s="5" t="s">
        <v>25</v>
      </c>
      <c r="G309" s="5">
        <v>139</v>
      </c>
      <c r="H309" s="5">
        <v>110</v>
      </c>
      <c r="I309" s="5">
        <v>55</v>
      </c>
      <c r="J309" s="5">
        <v>84</v>
      </c>
      <c r="K309" s="5">
        <v>4</v>
      </c>
      <c r="L309" s="5">
        <v>4</v>
      </c>
      <c r="M309" s="5">
        <v>96</v>
      </c>
      <c r="N309" s="5">
        <v>10</v>
      </c>
      <c r="O309" s="3">
        <v>2020</v>
      </c>
      <c r="P309" s="3">
        <v>2</v>
      </c>
      <c r="Q309" s="58">
        <v>0.3957</v>
      </c>
      <c r="R309" s="58">
        <v>2.8799999999999999E-2</v>
      </c>
      <c r="S309" s="58">
        <v>0.87272727272727268</v>
      </c>
      <c r="T309" s="59">
        <v>7.1942446043165464E-2</v>
      </c>
    </row>
    <row r="310" spans="1:20" x14ac:dyDescent="0.3">
      <c r="A310" s="1" t="s">
        <v>482</v>
      </c>
      <c r="B310" s="5" t="s">
        <v>484</v>
      </c>
      <c r="C310" s="5" t="s">
        <v>21</v>
      </c>
      <c r="D310" s="5" t="s">
        <v>67</v>
      </c>
      <c r="E310" s="5" t="s">
        <v>23</v>
      </c>
      <c r="F310" s="5" t="s">
        <v>27</v>
      </c>
      <c r="G310" s="5">
        <v>17177</v>
      </c>
      <c r="H310" s="5">
        <v>7314</v>
      </c>
      <c r="I310" s="5">
        <v>4365</v>
      </c>
      <c r="J310" s="5">
        <v>12812</v>
      </c>
      <c r="K310" s="5">
        <v>2605</v>
      </c>
      <c r="L310" s="5">
        <v>75</v>
      </c>
      <c r="M310" s="5">
        <v>5187</v>
      </c>
      <c r="N310" s="5">
        <v>1795</v>
      </c>
      <c r="O310" s="3">
        <v>2020</v>
      </c>
      <c r="P310" s="3">
        <v>2</v>
      </c>
      <c r="Q310" s="58">
        <v>0.25409999999999999</v>
      </c>
      <c r="R310" s="58">
        <v>3.3E-3</v>
      </c>
      <c r="S310" s="58">
        <v>0.70918785890073832</v>
      </c>
      <c r="T310" s="59">
        <v>0.10450020376084299</v>
      </c>
    </row>
    <row r="311" spans="1:20" x14ac:dyDescent="0.3">
      <c r="A311" s="1" t="s">
        <v>482</v>
      </c>
      <c r="B311" s="5" t="s">
        <v>485</v>
      </c>
      <c r="C311" s="5" t="s">
        <v>21</v>
      </c>
      <c r="D311" s="5" t="s">
        <v>67</v>
      </c>
      <c r="E311" s="5" t="s">
        <v>23</v>
      </c>
      <c r="F311" s="5" t="s">
        <v>24</v>
      </c>
      <c r="G311" s="5">
        <v>1207</v>
      </c>
      <c r="H311" s="5">
        <v>474</v>
      </c>
      <c r="I311" s="5">
        <v>308</v>
      </c>
      <c r="J311" s="5">
        <v>899</v>
      </c>
      <c r="K311" s="5">
        <v>53</v>
      </c>
      <c r="L311" s="5">
        <v>12</v>
      </c>
      <c r="M311" s="5">
        <v>230</v>
      </c>
      <c r="N311" s="5">
        <v>232</v>
      </c>
      <c r="O311" s="3">
        <v>2020</v>
      </c>
      <c r="P311" s="3">
        <v>2</v>
      </c>
      <c r="Q311" s="58">
        <v>0.25519999999999998</v>
      </c>
      <c r="R311" s="58">
        <v>9.9000000000000008E-3</v>
      </c>
      <c r="S311" s="58">
        <v>0.48523206751054854</v>
      </c>
      <c r="T311" s="59">
        <v>0.19221209610604806</v>
      </c>
    </row>
    <row r="312" spans="1:20" x14ac:dyDescent="0.3">
      <c r="A312" s="1" t="s">
        <v>486</v>
      </c>
      <c r="B312" s="5" t="s">
        <v>487</v>
      </c>
      <c r="C312" s="5" t="s">
        <v>481</v>
      </c>
      <c r="D312" s="5" t="s">
        <v>42</v>
      </c>
      <c r="E312" s="5" t="s">
        <v>56</v>
      </c>
      <c r="F312" s="5" t="s">
        <v>27</v>
      </c>
      <c r="G312" s="5">
        <v>2338</v>
      </c>
      <c r="H312" s="5">
        <v>524</v>
      </c>
      <c r="I312" s="5">
        <v>329</v>
      </c>
      <c r="J312" s="5">
        <v>2009</v>
      </c>
      <c r="K312" s="5">
        <v>659</v>
      </c>
      <c r="L312" s="5">
        <v>19</v>
      </c>
      <c r="M312" s="5">
        <v>361</v>
      </c>
      <c r="N312" s="5">
        <v>138</v>
      </c>
      <c r="O312" s="3">
        <v>2020</v>
      </c>
      <c r="P312" s="3">
        <v>7</v>
      </c>
      <c r="Q312" s="58">
        <v>0.14069999999999999</v>
      </c>
      <c r="R312" s="58">
        <v>6.7999999999999996E-3</v>
      </c>
      <c r="S312" s="58" cm="1">
        <f t="array" ref="S312:S318">M312:M318/H312:H318</f>
        <v>0.68893129770992367</v>
      </c>
      <c r="T312" s="59" cm="1">
        <f t="array" ref="T312:T318">N312:N318/H312:H318</f>
        <v>0.26335877862595419</v>
      </c>
    </row>
    <row r="313" spans="1:20" x14ac:dyDescent="0.3">
      <c r="A313" s="1" t="s">
        <v>486</v>
      </c>
      <c r="B313" s="5" t="s">
        <v>488</v>
      </c>
      <c r="C313" s="5" t="s">
        <v>21</v>
      </c>
      <c r="D313" s="5" t="s">
        <v>67</v>
      </c>
      <c r="E313" s="5" t="s">
        <v>56</v>
      </c>
      <c r="F313" s="5" t="s">
        <v>25</v>
      </c>
      <c r="G313" s="5">
        <v>142</v>
      </c>
      <c r="H313" s="5">
        <v>110</v>
      </c>
      <c r="I313" s="5">
        <v>61</v>
      </c>
      <c r="J313" s="5">
        <v>81</v>
      </c>
      <c r="K313" s="5">
        <v>5</v>
      </c>
      <c r="L313" s="5">
        <v>15</v>
      </c>
      <c r="M313" s="5">
        <v>55</v>
      </c>
      <c r="N313" s="5">
        <v>55</v>
      </c>
      <c r="O313" s="3">
        <v>2020</v>
      </c>
      <c r="P313" s="3">
        <v>7</v>
      </c>
      <c r="Q313" s="58">
        <v>0.42959999999999998</v>
      </c>
      <c r="R313" s="58">
        <v>9.1499999999999998E-2</v>
      </c>
      <c r="S313" s="58">
        <v>0.5</v>
      </c>
      <c r="T313" s="59">
        <v>0.5</v>
      </c>
    </row>
    <row r="314" spans="1:20" x14ac:dyDescent="0.3">
      <c r="A314" s="1" t="s">
        <v>486</v>
      </c>
      <c r="B314" s="5" t="s">
        <v>489</v>
      </c>
      <c r="C314" s="5" t="s">
        <v>21</v>
      </c>
      <c r="D314" s="5" t="s">
        <v>67</v>
      </c>
      <c r="E314" s="5" t="s">
        <v>56</v>
      </c>
      <c r="F314" s="5" t="s">
        <v>27</v>
      </c>
      <c r="G314" s="5">
        <v>17167</v>
      </c>
      <c r="H314" s="5">
        <v>7492</v>
      </c>
      <c r="I314" s="5">
        <v>4482</v>
      </c>
      <c r="J314" s="5">
        <v>12685</v>
      </c>
      <c r="K314" s="5">
        <v>2724</v>
      </c>
      <c r="L314" s="5">
        <v>108</v>
      </c>
      <c r="M314" s="5">
        <v>5266</v>
      </c>
      <c r="N314" s="5">
        <v>1959</v>
      </c>
      <c r="O314" s="3">
        <v>2020</v>
      </c>
      <c r="P314" s="3">
        <v>7</v>
      </c>
      <c r="Q314" s="58">
        <v>0.2611</v>
      </c>
      <c r="R314" s="58">
        <v>4.1999999999999997E-3</v>
      </c>
      <c r="S314" s="58">
        <v>0.70288307528029903</v>
      </c>
      <c r="T314" s="59">
        <v>0.26147891083822744</v>
      </c>
    </row>
    <row r="315" spans="1:20" x14ac:dyDescent="0.3">
      <c r="A315" s="1" t="s">
        <v>490</v>
      </c>
      <c r="B315" s="5" t="s">
        <v>491</v>
      </c>
      <c r="C315" s="5" t="s">
        <v>130</v>
      </c>
      <c r="D315" s="5" t="s">
        <v>131</v>
      </c>
      <c r="E315" s="5" t="s">
        <v>56</v>
      </c>
      <c r="F315" s="5" t="s">
        <v>27</v>
      </c>
      <c r="G315" s="5">
        <v>273</v>
      </c>
      <c r="H315" s="5">
        <v>349</v>
      </c>
      <c r="I315" s="5">
        <v>132</v>
      </c>
      <c r="J315" s="5">
        <v>141</v>
      </c>
      <c r="K315" s="5">
        <v>3</v>
      </c>
      <c r="L315" s="5">
        <v>90</v>
      </c>
      <c r="M315" s="5">
        <v>316</v>
      </c>
      <c r="N315" s="5">
        <v>33</v>
      </c>
      <c r="O315" s="3">
        <v>2020</v>
      </c>
      <c r="P315" s="3">
        <v>2</v>
      </c>
      <c r="Q315" s="58">
        <v>0.48349999999999999</v>
      </c>
      <c r="R315" s="58">
        <v>0.24179999999999999</v>
      </c>
      <c r="S315" s="58">
        <v>0.90544412607449853</v>
      </c>
      <c r="T315" s="59">
        <v>9.4555873925501438E-2</v>
      </c>
    </row>
    <row r="316" spans="1:20" x14ac:dyDescent="0.3">
      <c r="A316" s="1" t="s">
        <v>492</v>
      </c>
      <c r="B316" s="5" t="s">
        <v>493</v>
      </c>
      <c r="C316" s="5" t="s">
        <v>53</v>
      </c>
      <c r="D316" s="5" t="s">
        <v>54</v>
      </c>
      <c r="E316" s="5" t="s">
        <v>57</v>
      </c>
      <c r="F316" s="5" t="s">
        <v>27</v>
      </c>
      <c r="G316" s="5">
        <v>2471</v>
      </c>
      <c r="H316" s="5">
        <v>1339</v>
      </c>
      <c r="I316" s="5">
        <v>797</v>
      </c>
      <c r="J316" s="5">
        <v>1674</v>
      </c>
      <c r="K316" s="5">
        <v>6</v>
      </c>
      <c r="L316" s="5">
        <v>94</v>
      </c>
      <c r="M316" s="5">
        <v>573</v>
      </c>
      <c r="N316" s="5">
        <v>758</v>
      </c>
      <c r="O316" s="3">
        <v>2020</v>
      </c>
      <c r="P316" s="3">
        <v>3</v>
      </c>
      <c r="Q316" s="58">
        <v>0.32250000000000001</v>
      </c>
      <c r="R316" s="58">
        <v>3.0800000000000001E-2</v>
      </c>
      <c r="S316" s="58">
        <v>0.42793129200896191</v>
      </c>
      <c r="T316" s="59">
        <v>0.56609410007468264</v>
      </c>
    </row>
    <row r="317" spans="1:20" x14ac:dyDescent="0.3">
      <c r="A317" s="1" t="s">
        <v>492</v>
      </c>
      <c r="B317" s="5" t="s">
        <v>493</v>
      </c>
      <c r="C317" s="5" t="s">
        <v>53</v>
      </c>
      <c r="D317" s="5" t="s">
        <v>54</v>
      </c>
      <c r="E317" s="5" t="s">
        <v>56</v>
      </c>
      <c r="F317" s="5" t="s">
        <v>27</v>
      </c>
      <c r="G317" s="5">
        <v>24093</v>
      </c>
      <c r="H317" s="5">
        <v>18980</v>
      </c>
      <c r="I317" s="5">
        <v>10853</v>
      </c>
      <c r="J317" s="5">
        <v>13240</v>
      </c>
      <c r="K317" s="5">
        <v>75</v>
      </c>
      <c r="L317" s="5">
        <v>432</v>
      </c>
      <c r="M317" s="5">
        <v>12039</v>
      </c>
      <c r="N317" s="5">
        <v>6168</v>
      </c>
      <c r="O317" s="3">
        <v>2020</v>
      </c>
      <c r="P317" s="3">
        <v>3</v>
      </c>
      <c r="Q317" s="58">
        <v>0.45050000000000001</v>
      </c>
      <c r="R317" s="58">
        <v>1.46E-2</v>
      </c>
      <c r="S317" s="58">
        <v>0.63429926238145418</v>
      </c>
      <c r="T317" s="59">
        <v>0.3249736564805058</v>
      </c>
    </row>
    <row r="318" spans="1:20" x14ac:dyDescent="0.3">
      <c r="A318" s="1" t="s">
        <v>492</v>
      </c>
      <c r="B318" s="5" t="s">
        <v>493</v>
      </c>
      <c r="C318" s="5" t="s">
        <v>53</v>
      </c>
      <c r="D318" s="5" t="s">
        <v>54</v>
      </c>
      <c r="E318" s="5" t="s">
        <v>55</v>
      </c>
      <c r="F318" s="5" t="s">
        <v>27</v>
      </c>
      <c r="G318" s="5">
        <v>22155</v>
      </c>
      <c r="H318" s="5">
        <v>16220</v>
      </c>
      <c r="I318" s="5">
        <v>10128</v>
      </c>
      <c r="J318" s="5">
        <v>12027</v>
      </c>
      <c r="K318" s="5">
        <v>82</v>
      </c>
      <c r="L318" s="5">
        <v>583</v>
      </c>
      <c r="M318" s="5">
        <v>11804</v>
      </c>
      <c r="N318" s="5">
        <v>3831</v>
      </c>
      <c r="O318" s="3">
        <v>2020</v>
      </c>
      <c r="P318" s="3">
        <v>3</v>
      </c>
      <c r="Q318" s="58">
        <v>0.45710000000000001</v>
      </c>
      <c r="R318" s="58">
        <v>1.77E-2</v>
      </c>
      <c r="S318" s="58">
        <v>0.72774352651048091</v>
      </c>
      <c r="T318" s="59">
        <v>0.23618988902589397</v>
      </c>
    </row>
    <row r="319" spans="1:20" x14ac:dyDescent="0.3">
      <c r="A319" s="1">
        <v>43891</v>
      </c>
      <c r="B319" s="5" t="s">
        <v>532</v>
      </c>
      <c r="C319" s="5" t="s">
        <v>21</v>
      </c>
      <c r="D319" s="5" t="s">
        <v>54</v>
      </c>
      <c r="E319" s="5" t="s">
        <v>23</v>
      </c>
      <c r="F319" s="5" t="s">
        <v>27</v>
      </c>
      <c r="G319" s="5">
        <v>1710</v>
      </c>
      <c r="H319" s="5">
        <v>463</v>
      </c>
      <c r="I319" s="5">
        <v>319</v>
      </c>
      <c r="J319" s="5">
        <v>1391</v>
      </c>
      <c r="K319" s="5">
        <v>670</v>
      </c>
      <c r="L319" s="5">
        <v>8</v>
      </c>
      <c r="M319" s="5">
        <v>327</v>
      </c>
      <c r="N319" s="5">
        <v>136</v>
      </c>
      <c r="O319" s="3">
        <v>2020</v>
      </c>
      <c r="P319" s="3">
        <v>7</v>
      </c>
      <c r="Q319" s="58">
        <f>H319/G319</f>
        <v>0.27076023391812865</v>
      </c>
      <c r="R319" s="58">
        <v>4.1000000000000003E-3</v>
      </c>
      <c r="S319" s="58">
        <f>M319/H319</f>
        <v>0.70626349892008644</v>
      </c>
      <c r="T319" s="59">
        <f>N319/H319</f>
        <v>0.29373650107991361</v>
      </c>
    </row>
    <row r="320" spans="1:20" x14ac:dyDescent="0.3">
      <c r="A320" s="1">
        <v>43893</v>
      </c>
      <c r="B320" s="64" t="s">
        <v>533</v>
      </c>
      <c r="C320" s="5" t="s">
        <v>130</v>
      </c>
      <c r="D320" s="5" t="s">
        <v>54</v>
      </c>
      <c r="E320" s="5" t="s">
        <v>23</v>
      </c>
      <c r="F320" s="5" t="s">
        <v>27</v>
      </c>
      <c r="G320" s="5">
        <v>269</v>
      </c>
      <c r="H320" s="5">
        <v>350</v>
      </c>
      <c r="I320" s="5">
        <v>136</v>
      </c>
      <c r="J320" s="5">
        <v>133</v>
      </c>
      <c r="K320" s="5">
        <v>2</v>
      </c>
      <c r="L320" s="5">
        <v>22</v>
      </c>
      <c r="M320" s="5">
        <v>305</v>
      </c>
      <c r="N320" s="5">
        <v>45</v>
      </c>
      <c r="O320" s="3">
        <v>2020</v>
      </c>
      <c r="P320" s="3">
        <v>2</v>
      </c>
      <c r="Q320" s="58">
        <v>0.50560000000000005</v>
      </c>
      <c r="R320" s="58">
        <v>7.4300000000000005E-2</v>
      </c>
      <c r="S320" s="58">
        <f>M320/H320</f>
        <v>0.87142857142857144</v>
      </c>
      <c r="T320" s="59">
        <f>N320/H320</f>
        <v>0.12857142857142856</v>
      </c>
    </row>
    <row r="321" spans="1:20" x14ac:dyDescent="0.3">
      <c r="A321" s="1">
        <v>43894</v>
      </c>
      <c r="B321" s="64" t="s">
        <v>534</v>
      </c>
      <c r="C321" s="2" t="s">
        <v>21</v>
      </c>
      <c r="D321" s="2" t="s">
        <v>67</v>
      </c>
      <c r="E321" s="5" t="s">
        <v>23</v>
      </c>
      <c r="F321" s="2" t="s">
        <v>25</v>
      </c>
      <c r="G321" s="2">
        <v>138</v>
      </c>
      <c r="H321" s="2">
        <v>141</v>
      </c>
      <c r="I321" s="2">
        <v>60</v>
      </c>
      <c r="J321" s="2">
        <v>78</v>
      </c>
      <c r="K321" s="2">
        <v>5</v>
      </c>
      <c r="L321" s="2">
        <v>10</v>
      </c>
      <c r="M321" s="2">
        <v>113</v>
      </c>
      <c r="N321" s="2">
        <v>28</v>
      </c>
      <c r="O321" s="3">
        <v>2020</v>
      </c>
      <c r="P321" s="3">
        <v>3</v>
      </c>
      <c r="Q321" s="58">
        <v>0.43480000000000002</v>
      </c>
      <c r="R321" s="58">
        <v>5.8000000000000003E-2</v>
      </c>
      <c r="S321" s="58">
        <f>M321/H321</f>
        <v>0.8014184397163121</v>
      </c>
      <c r="T321" s="59">
        <f>N321/H321</f>
        <v>0.19858156028368795</v>
      </c>
    </row>
    <row r="322" spans="1:20" x14ac:dyDescent="0.3">
      <c r="A322" s="1">
        <v>43894</v>
      </c>
      <c r="B322" s="65" t="s">
        <v>535</v>
      </c>
      <c r="C322" s="2" t="s">
        <v>21</v>
      </c>
      <c r="D322" s="2" t="s">
        <v>67</v>
      </c>
      <c r="E322" s="57" t="s">
        <v>23</v>
      </c>
      <c r="F322" s="2" t="s">
        <v>24</v>
      </c>
      <c r="G322" s="2">
        <v>1153</v>
      </c>
      <c r="H322" s="2">
        <v>633</v>
      </c>
      <c r="I322" s="2">
        <v>372</v>
      </c>
      <c r="J322" s="2">
        <v>781</v>
      </c>
      <c r="K322" s="2">
        <v>57</v>
      </c>
      <c r="L322" s="2">
        <v>13</v>
      </c>
      <c r="M322" s="2">
        <v>379</v>
      </c>
      <c r="N322" s="2">
        <v>254</v>
      </c>
      <c r="O322" s="3">
        <v>2020</v>
      </c>
      <c r="P322" s="3">
        <v>3</v>
      </c>
      <c r="Q322" s="58">
        <v>0.3226</v>
      </c>
      <c r="R322" s="58">
        <v>9.4999999999999998E-3</v>
      </c>
      <c r="S322" s="58">
        <f>M322/H322</f>
        <v>0.59873617693522907</v>
      </c>
      <c r="T322" s="59">
        <f>N322/H322</f>
        <v>0.40126382306477093</v>
      </c>
    </row>
    <row r="323" spans="1:20" x14ac:dyDescent="0.3">
      <c r="A323" s="1">
        <v>43894</v>
      </c>
      <c r="B323" s="64" t="s">
        <v>536</v>
      </c>
      <c r="C323" s="2" t="s">
        <v>21</v>
      </c>
      <c r="D323" s="2" t="s">
        <v>67</v>
      </c>
      <c r="E323" s="5" t="s">
        <v>23</v>
      </c>
      <c r="F323" s="2" t="s">
        <v>27</v>
      </c>
      <c r="G323" s="2">
        <v>14627</v>
      </c>
      <c r="H323" s="2">
        <v>6853</v>
      </c>
      <c r="I323" s="2">
        <v>4389</v>
      </c>
      <c r="J323" s="2">
        <v>10238</v>
      </c>
      <c r="K323" s="2">
        <v>2754</v>
      </c>
      <c r="L323" s="2">
        <v>50</v>
      </c>
      <c r="M323" s="2">
        <v>5163</v>
      </c>
      <c r="N323" s="2">
        <v>1690</v>
      </c>
      <c r="O323" s="3">
        <v>2020</v>
      </c>
      <c r="P323" s="3">
        <v>3</v>
      </c>
      <c r="Q323" s="58">
        <v>0.30009999999999998</v>
      </c>
      <c r="R323" s="58">
        <v>3.0999999999999999E-3</v>
      </c>
      <c r="S323" s="58">
        <f>M323/H323</f>
        <v>0.75339267474098937</v>
      </c>
      <c r="T323" s="59">
        <f>N323/H323</f>
        <v>0.24660732525901066</v>
      </c>
    </row>
    <row r="324" spans="1:20" x14ac:dyDescent="0.3">
      <c r="E324" s="5"/>
    </row>
    <row r="325" spans="1:20" x14ac:dyDescent="0.3">
      <c r="E325" s="5"/>
    </row>
    <row r="326" spans="1:20" x14ac:dyDescent="0.3">
      <c r="E326" s="5"/>
    </row>
    <row r="327" spans="1:20" x14ac:dyDescent="0.3">
      <c r="E327" s="5"/>
    </row>
    <row r="328" spans="1:20" x14ac:dyDescent="0.3">
      <c r="E328" s="5"/>
    </row>
    <row r="329" spans="1:20" x14ac:dyDescent="0.3">
      <c r="E329" s="5"/>
    </row>
    <row r="330" spans="1:20" x14ac:dyDescent="0.3">
      <c r="E330" s="5"/>
    </row>
    <row r="331" spans="1:20" x14ac:dyDescent="0.3">
      <c r="E331" s="5"/>
    </row>
    <row r="332" spans="1:20" x14ac:dyDescent="0.3">
      <c r="E332" s="5"/>
    </row>
    <row r="333" spans="1:20" x14ac:dyDescent="0.3">
      <c r="E333" s="5"/>
    </row>
    <row r="334" spans="1:20" x14ac:dyDescent="0.3">
      <c r="E334" s="5"/>
    </row>
    <row r="335" spans="1:20" x14ac:dyDescent="0.3">
      <c r="E335" s="5"/>
    </row>
    <row r="336" spans="1:20" x14ac:dyDescent="0.3">
      <c r="E336" s="5"/>
    </row>
    <row r="337" spans="5:5" x14ac:dyDescent="0.3">
      <c r="E337" s="5"/>
    </row>
    <row r="338" spans="5:5" x14ac:dyDescent="0.3">
      <c r="E338" s="5"/>
    </row>
    <row r="339" spans="5:5" x14ac:dyDescent="0.3">
      <c r="E339" s="5"/>
    </row>
    <row r="340" spans="5:5" x14ac:dyDescent="0.3">
      <c r="E340" s="5"/>
    </row>
    <row r="341" spans="5:5" x14ac:dyDescent="0.3">
      <c r="E341" s="5"/>
    </row>
    <row r="342" spans="5:5" x14ac:dyDescent="0.3">
      <c r="E342" s="57"/>
    </row>
  </sheetData>
  <dataValidations disablePrompts="1" count="6">
    <dataValidation type="date" showInputMessage="1" showErrorMessage="1" sqref="A1" xr:uid="{00000000-0002-0000-0000-000000000000}">
      <formula1>36526</formula1>
      <formula2>47484</formula2>
    </dataValidation>
    <dataValidation type="whole" showInputMessage="1" showErrorMessage="1" sqref="G1:G217 I1:I217 L1:N1 H2:H217 K2:N217" xr:uid="{00000000-0002-0000-0000-000001000000}">
      <formula1>0</formula1>
      <formula2>100000</formula2>
    </dataValidation>
    <dataValidation type="list" showInputMessage="1" showErrorMessage="1" sqref="C1" xr:uid="{00000000-0002-0000-0000-000002000000}">
      <formula1>Category_1</formula1>
      <formula2>0</formula2>
    </dataValidation>
    <dataValidation type="list" showInputMessage="1" showErrorMessage="1" sqref="C2:C217 C304:C306 C309:C311 C313:C314 C316:C318" xr:uid="{00000000-0002-0000-0000-000003000000}">
      <formula1>categories_email</formula1>
      <formula2>0</formula2>
    </dataValidation>
    <dataValidation showInputMessage="1" showErrorMessage="1" sqref="J1:J217" xr:uid="{00000000-0002-0000-0000-000004000000}">
      <formula1>0</formula1>
      <formula2>100000</formula2>
    </dataValidation>
    <dataValidation type="date" operator="equal" showErrorMessage="1" sqref="A2:A233" xr:uid="{00000000-0002-0000-0000-000005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00000000-0002-0000-0000-000006000000}">
          <x14:formula1>
            <xm:f>Categories!$C$1:$C$7</xm:f>
          </x14:formula1>
          <x14:formula2>
            <xm:f>0</xm:f>
          </x14:formula2>
          <xm:sqref>D1:D217 D298:D300 D304:D306 D309:D311 D313:D314 D316:D318</xm:sqref>
        </x14:dataValidation>
        <x14:dataValidation type="list" showInputMessage="1" showErrorMessage="1" xr:uid="{00000000-0002-0000-0000-000007000000}">
          <x14:formula1>
            <xm:f>Categories!$E$1:$E$6</xm:f>
          </x14:formula1>
          <x14:formula2>
            <xm:f>0</xm:f>
          </x14:formula2>
          <xm:sqref>E1:E217</xm:sqref>
        </x14:dataValidation>
        <x14:dataValidation type="list" showInputMessage="1" showErrorMessage="1" xr:uid="{00000000-0002-0000-0000-000008000000}">
          <x14:formula1>
            <xm:f>Categories!$G$2:$G$5</xm:f>
          </x14:formula1>
          <x14:formula2>
            <xm:f>0</xm:f>
          </x14:formula2>
          <xm:sqref>F2:F217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zoomScaleNormal="100" workbookViewId="0">
      <selection activeCell="A5" sqref="A5"/>
    </sheetView>
  </sheetViews>
  <sheetFormatPr defaultColWidth="9.44140625" defaultRowHeight="14.4" x14ac:dyDescent="0.3"/>
  <cols>
    <col min="1" max="1" width="29.33203125" style="16" customWidth="1"/>
    <col min="3" max="3" width="15" style="16" customWidth="1"/>
    <col min="4" max="4" width="18.44140625" style="16" customWidth="1"/>
    <col min="5" max="5" width="12.6640625" style="16" customWidth="1"/>
    <col min="6" max="6" width="13.109375" style="16" customWidth="1"/>
    <col min="7" max="7" width="13.109375" style="17" customWidth="1"/>
    <col min="8" max="8" width="8.88671875" style="17" customWidth="1"/>
  </cols>
  <sheetData>
    <row r="1" spans="1:8" ht="14.4" customHeight="1" x14ac:dyDescent="0.3">
      <c r="A1" s="12" t="s">
        <v>494</v>
      </c>
      <c r="B1" s="12" t="s">
        <v>495</v>
      </c>
      <c r="C1" s="12" t="s">
        <v>496</v>
      </c>
      <c r="D1" s="12" t="s">
        <v>497</v>
      </c>
      <c r="E1" s="12" t="s">
        <v>498</v>
      </c>
      <c r="F1" s="12" t="s">
        <v>499</v>
      </c>
      <c r="G1" s="18" t="s">
        <v>14</v>
      </c>
      <c r="H1" s="18" t="s">
        <v>500</v>
      </c>
    </row>
    <row r="2" spans="1:8" ht="14.4" customHeight="1" x14ac:dyDescent="0.3">
      <c r="A2" s="19">
        <v>43101</v>
      </c>
      <c r="B2" s="12" t="s">
        <v>501</v>
      </c>
      <c r="C2" s="16">
        <v>500</v>
      </c>
      <c r="D2" s="16">
        <v>5</v>
      </c>
      <c r="E2" s="16">
        <v>200</v>
      </c>
      <c r="F2" s="16">
        <v>300</v>
      </c>
      <c r="G2" s="17">
        <f>YEAR(Social_Media_Data[[#This Row],[Date (1st of the Month Montly)]])</f>
        <v>2018</v>
      </c>
      <c r="H2" s="17">
        <f>MONTH(Social_Media_Data[[#This Row],[Date (1st of the Month Montly)]])</f>
        <v>1</v>
      </c>
    </row>
    <row r="3" spans="1:8" ht="14.4" customHeight="1" x14ac:dyDescent="0.3">
      <c r="A3" s="19">
        <v>43132</v>
      </c>
      <c r="B3" s="12" t="s">
        <v>502</v>
      </c>
      <c r="C3" s="16">
        <v>200</v>
      </c>
      <c r="D3" s="16">
        <v>6</v>
      </c>
      <c r="E3" s="16">
        <v>100</v>
      </c>
      <c r="F3" s="16">
        <v>300</v>
      </c>
      <c r="G3" s="17">
        <f>YEAR(Social_Media_Data[[#This Row],[Date (1st of the Month Montly)]])</f>
        <v>2018</v>
      </c>
      <c r="H3" s="17">
        <f>MONTH(Social_Media_Data[[#This Row],[Date (1st of the Month Montly)]])</f>
        <v>2</v>
      </c>
    </row>
    <row r="4" spans="1:8" ht="14.4" customHeight="1" x14ac:dyDescent="0.3">
      <c r="A4" s="19">
        <v>43132</v>
      </c>
      <c r="B4" s="12" t="s">
        <v>503</v>
      </c>
      <c r="C4" s="16">
        <v>100</v>
      </c>
      <c r="D4" s="16">
        <v>4</v>
      </c>
      <c r="E4" s="16">
        <v>200</v>
      </c>
      <c r="F4" s="16">
        <v>300</v>
      </c>
      <c r="G4" s="17">
        <f>YEAR(Social_Media_Data[[#This Row],[Date (1st of the Month Montly)]])</f>
        <v>2018</v>
      </c>
      <c r="H4" s="17">
        <f>MONTH(Social_Media_Data[[#This Row],[Date (1st of the Month Montly)]])</f>
        <v>2</v>
      </c>
    </row>
    <row r="5" spans="1:8" ht="14.4" customHeight="1" x14ac:dyDescent="0.3">
      <c r="A5" s="19">
        <v>43160</v>
      </c>
      <c r="B5" s="12" t="s">
        <v>504</v>
      </c>
      <c r="C5" s="16">
        <v>50</v>
      </c>
      <c r="D5" s="16">
        <v>5</v>
      </c>
      <c r="E5" s="16">
        <v>200</v>
      </c>
      <c r="F5" s="16">
        <v>300</v>
      </c>
      <c r="G5" s="17">
        <f>YEAR(Social_Media_Data[[#This Row],[Date (1st of the Month Montly)]])</f>
        <v>2018</v>
      </c>
      <c r="H5" s="17">
        <f>MONTH(Social_Media_Data[[#This Row],[Date (1st of the Month Montly)]])</f>
        <v>3</v>
      </c>
    </row>
  </sheetData>
  <dataValidations count="3">
    <dataValidation type="date" showInputMessage="1" showErrorMessage="1" sqref="A1:A1005" xr:uid="{00000000-0002-0000-0100-000000000000}">
      <formula1>36526</formula1>
      <formula2>47484</formula2>
    </dataValidation>
    <dataValidation type="whole" showInputMessage="1" showErrorMessage="1" sqref="C1:F1005" xr:uid="{00000000-0002-0000-0100-000001000000}">
      <formula1>0</formula1>
      <formula2>100000</formula2>
    </dataValidation>
    <dataValidation type="list" showInputMessage="1" showErrorMessage="1" sqref="B1:B1005" xr:uid="{00000000-0002-0000-0100-000002000000}">
      <formula1>categories_social_media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"/>
  <sheetViews>
    <sheetView zoomScaleNormal="100" workbookViewId="0">
      <selection activeCell="C3" sqref="C3"/>
    </sheetView>
  </sheetViews>
  <sheetFormatPr defaultColWidth="9.44140625" defaultRowHeight="14.4" x14ac:dyDescent="0.3"/>
  <cols>
    <col min="1" max="1" width="12.44140625" style="16" customWidth="1"/>
    <col min="2" max="3" width="13.33203125" style="16" customWidth="1"/>
    <col min="4" max="4" width="22" style="16" customWidth="1"/>
    <col min="5" max="9" width="12" style="16" customWidth="1"/>
    <col min="10" max="10" width="11" style="16" customWidth="1"/>
    <col min="11" max="11" width="11.109375" style="16" customWidth="1"/>
    <col min="12" max="19" width="5" style="16" customWidth="1"/>
    <col min="20" max="20" width="18.6640625" style="16" customWidth="1"/>
    <col min="21" max="21" width="15.88671875" style="16" customWidth="1"/>
  </cols>
  <sheetData>
    <row r="1" spans="1:3" ht="14.4" customHeight="1" x14ac:dyDescent="0.3">
      <c r="A1" s="20" t="s">
        <v>10</v>
      </c>
      <c r="B1" s="21" t="s">
        <v>505</v>
      </c>
      <c r="C1"/>
    </row>
    <row r="2" spans="1:3" ht="14.4" customHeight="1" x14ac:dyDescent="0.3">
      <c r="A2"/>
      <c r="B2"/>
      <c r="C2"/>
    </row>
    <row r="3" spans="1:3" ht="14.4" customHeight="1" x14ac:dyDescent="0.3">
      <c r="A3" s="22" t="s">
        <v>506</v>
      </c>
      <c r="B3" s="23" t="s">
        <v>2</v>
      </c>
      <c r="C3" s="24" t="s">
        <v>507</v>
      </c>
    </row>
    <row r="4" spans="1:3" ht="14.4" customHeight="1" x14ac:dyDescent="0.3">
      <c r="A4" s="25" t="s">
        <v>508</v>
      </c>
      <c r="B4" s="26"/>
      <c r="C4" s="27"/>
    </row>
    <row r="5" spans="1:3" ht="14.4" customHeight="1" x14ac:dyDescent="0.3">
      <c r="A5" s="28"/>
      <c r="B5" s="29" t="s">
        <v>21</v>
      </c>
      <c r="C5" s="30">
        <v>2758</v>
      </c>
    </row>
    <row r="6" spans="1:3" ht="14.4" customHeight="1" x14ac:dyDescent="0.3">
      <c r="A6" s="28"/>
      <c r="B6" s="29" t="s">
        <v>53</v>
      </c>
      <c r="C6" s="30">
        <v>10743</v>
      </c>
    </row>
    <row r="7" spans="1:3" ht="14.4" customHeight="1" x14ac:dyDescent="0.3">
      <c r="A7" s="28"/>
      <c r="B7" s="29" t="s">
        <v>61</v>
      </c>
      <c r="C7" s="31">
        <v>9769</v>
      </c>
    </row>
    <row r="8" spans="1:3" ht="14.4" customHeight="1" x14ac:dyDescent="0.3">
      <c r="A8" s="28" t="s">
        <v>509</v>
      </c>
      <c r="B8" s="29"/>
      <c r="C8" s="27"/>
    </row>
    <row r="9" spans="1:3" ht="14.4" customHeight="1" x14ac:dyDescent="0.3">
      <c r="A9" s="28"/>
      <c r="B9" s="29" t="s">
        <v>21</v>
      </c>
      <c r="C9" s="31">
        <v>6281</v>
      </c>
    </row>
    <row r="10" spans="1:3" ht="14.4" customHeight="1" x14ac:dyDescent="0.3">
      <c r="A10" s="28" t="s">
        <v>510</v>
      </c>
      <c r="B10" s="29"/>
      <c r="C10" s="27"/>
    </row>
    <row r="11" spans="1:3" ht="14.4" customHeight="1" x14ac:dyDescent="0.3">
      <c r="A11" s="28"/>
      <c r="B11" s="29" t="s">
        <v>21</v>
      </c>
      <c r="C11" s="30">
        <v>4950</v>
      </c>
    </row>
    <row r="12" spans="1:3" ht="14.4" customHeight="1" x14ac:dyDescent="0.3">
      <c r="A12" s="28"/>
      <c r="B12" s="29" t="s">
        <v>53</v>
      </c>
      <c r="C12" s="31">
        <v>19214</v>
      </c>
    </row>
    <row r="13" spans="1:3" ht="14.4" customHeight="1" x14ac:dyDescent="0.3">
      <c r="A13" s="28" t="s">
        <v>511</v>
      </c>
      <c r="B13" s="29"/>
      <c r="C13" s="27"/>
    </row>
    <row r="14" spans="1:3" ht="14.4" customHeight="1" x14ac:dyDescent="0.3">
      <c r="A14" s="28"/>
      <c r="B14" s="29" t="s">
        <v>21</v>
      </c>
      <c r="C14" s="30">
        <v>5552</v>
      </c>
    </row>
    <row r="15" spans="1:3" ht="14.4" customHeight="1" x14ac:dyDescent="0.3">
      <c r="A15" s="28"/>
      <c r="B15" s="29" t="s">
        <v>61</v>
      </c>
      <c r="C15" s="30">
        <v>5490</v>
      </c>
    </row>
    <row r="16" spans="1:3" ht="14.4" customHeight="1" x14ac:dyDescent="0.3">
      <c r="A16" s="28"/>
      <c r="B16" s="29" t="s">
        <v>130</v>
      </c>
      <c r="C16" s="31">
        <v>42</v>
      </c>
    </row>
    <row r="17" spans="1:3" ht="14.4" customHeight="1" x14ac:dyDescent="0.3">
      <c r="A17" s="28" t="s">
        <v>512</v>
      </c>
      <c r="B17" s="29"/>
      <c r="C17" s="27"/>
    </row>
    <row r="18" spans="1:3" ht="14.4" customHeight="1" x14ac:dyDescent="0.3">
      <c r="A18" s="28"/>
      <c r="B18" s="29" t="s">
        <v>21</v>
      </c>
      <c r="C18" s="30">
        <v>4970</v>
      </c>
    </row>
    <row r="19" spans="1:3" ht="14.4" customHeight="1" x14ac:dyDescent="0.3">
      <c r="A19" s="28"/>
      <c r="B19" s="29" t="s">
        <v>61</v>
      </c>
      <c r="C19" s="30">
        <v>14192</v>
      </c>
    </row>
    <row r="20" spans="1:3" ht="14.4" customHeight="1" x14ac:dyDescent="0.3">
      <c r="A20" s="28"/>
      <c r="B20" s="29" t="s">
        <v>130</v>
      </c>
      <c r="C20" s="31">
        <v>54</v>
      </c>
    </row>
    <row r="21" spans="1:3" ht="14.4" customHeight="1" x14ac:dyDescent="0.3">
      <c r="A21" s="28" t="s">
        <v>513</v>
      </c>
      <c r="B21" s="29"/>
      <c r="C21" s="27"/>
    </row>
    <row r="22" spans="1:3" ht="14.4" customHeight="1" x14ac:dyDescent="0.3">
      <c r="A22" s="28"/>
      <c r="B22" s="29" t="s">
        <v>21</v>
      </c>
      <c r="C22" s="30">
        <v>6854</v>
      </c>
    </row>
    <row r="23" spans="1:3" ht="14.4" customHeight="1" x14ac:dyDescent="0.3">
      <c r="A23" s="28"/>
      <c r="B23" s="29" t="s">
        <v>61</v>
      </c>
      <c r="C23" s="30">
        <v>2278</v>
      </c>
    </row>
    <row r="24" spans="1:3" ht="14.4" customHeight="1" x14ac:dyDescent="0.3">
      <c r="A24" s="28"/>
      <c r="B24" s="29" t="s">
        <v>130</v>
      </c>
      <c r="C24" s="31">
        <v>8</v>
      </c>
    </row>
    <row r="25" spans="1:3" ht="14.4" customHeight="1" x14ac:dyDescent="0.3">
      <c r="A25" s="28" t="s">
        <v>514</v>
      </c>
      <c r="B25" s="29"/>
      <c r="C25" s="27"/>
    </row>
    <row r="26" spans="1:3" ht="14.4" customHeight="1" x14ac:dyDescent="0.3">
      <c r="A26" s="28"/>
      <c r="B26" s="29" t="s">
        <v>21</v>
      </c>
      <c r="C26" s="31">
        <v>4855</v>
      </c>
    </row>
    <row r="27" spans="1:3" ht="14.4" customHeight="1" x14ac:dyDescent="0.3">
      <c r="A27" s="28" t="s">
        <v>515</v>
      </c>
      <c r="B27" s="29"/>
      <c r="C27" s="27"/>
    </row>
    <row r="28" spans="1:3" ht="14.4" customHeight="1" x14ac:dyDescent="0.3">
      <c r="A28" s="28"/>
      <c r="B28" s="29" t="s">
        <v>21</v>
      </c>
      <c r="C28" s="30">
        <v>4726</v>
      </c>
    </row>
    <row r="29" spans="1:3" ht="14.4" customHeight="1" x14ac:dyDescent="0.3">
      <c r="A29" s="28"/>
      <c r="B29" s="29" t="s">
        <v>53</v>
      </c>
      <c r="C29" s="31">
        <v>10153</v>
      </c>
    </row>
    <row r="30" spans="1:3" ht="14.4" customHeight="1" x14ac:dyDescent="0.3">
      <c r="A30" s="28" t="s">
        <v>516</v>
      </c>
      <c r="B30" s="29"/>
      <c r="C30" s="27"/>
    </row>
    <row r="31" spans="1:3" ht="14.4" customHeight="1" x14ac:dyDescent="0.3">
      <c r="A31" s="28"/>
      <c r="B31" s="29" t="s">
        <v>21</v>
      </c>
      <c r="C31" s="30">
        <v>2480</v>
      </c>
    </row>
    <row r="32" spans="1:3" ht="14.4" customHeight="1" x14ac:dyDescent="0.3">
      <c r="A32" s="28"/>
      <c r="B32" s="29" t="s">
        <v>53</v>
      </c>
      <c r="C32" s="31">
        <v>16168</v>
      </c>
    </row>
    <row r="33" spans="1:3" ht="14.4" customHeight="1" x14ac:dyDescent="0.3">
      <c r="A33" s="28" t="s">
        <v>517</v>
      </c>
      <c r="B33" s="29"/>
      <c r="C33" s="27"/>
    </row>
    <row r="34" spans="1:3" ht="14.4" customHeight="1" x14ac:dyDescent="0.3">
      <c r="A34" s="28"/>
      <c r="B34" s="29" t="s">
        <v>21</v>
      </c>
      <c r="C34" s="30">
        <v>2876</v>
      </c>
    </row>
    <row r="35" spans="1:3" ht="14.4" customHeight="1" x14ac:dyDescent="0.3">
      <c r="A35" s="28"/>
      <c r="B35" s="29" t="s">
        <v>53</v>
      </c>
      <c r="C35" s="31">
        <v>5689</v>
      </c>
    </row>
    <row r="36" spans="1:3" ht="14.4" customHeight="1" x14ac:dyDescent="0.3">
      <c r="A36" s="28" t="s">
        <v>518</v>
      </c>
      <c r="B36" s="29"/>
      <c r="C36" s="27"/>
    </row>
    <row r="37" spans="1:3" ht="14.4" customHeight="1" x14ac:dyDescent="0.3">
      <c r="A37" s="28"/>
      <c r="B37" s="29" t="s">
        <v>21</v>
      </c>
      <c r="C37" s="31">
        <v>2096</v>
      </c>
    </row>
    <row r="38" spans="1:3" ht="14.4" customHeight="1" x14ac:dyDescent="0.3">
      <c r="A38" s="28" t="s">
        <v>519</v>
      </c>
      <c r="B38" s="29"/>
      <c r="C38" s="27"/>
    </row>
    <row r="39" spans="1:3" ht="14.4" customHeight="1" x14ac:dyDescent="0.3">
      <c r="A39" s="28"/>
      <c r="B39" s="29" t="s">
        <v>21</v>
      </c>
      <c r="C39" s="30">
        <v>2032</v>
      </c>
    </row>
    <row r="40" spans="1:3" ht="14.4" customHeight="1" x14ac:dyDescent="0.3">
      <c r="A40" s="28"/>
      <c r="B40" s="29" t="s">
        <v>53</v>
      </c>
      <c r="C40" s="31">
        <v>3389</v>
      </c>
    </row>
    <row r="41" spans="1:3" ht="14.4" customHeight="1" x14ac:dyDescent="0.3">
      <c r="A41" s="32" t="s">
        <v>520</v>
      </c>
      <c r="B41" s="33"/>
      <c r="C41" s="34">
        <v>147619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1"/>
  <sheetViews>
    <sheetView zoomScaleNormal="100" workbookViewId="0">
      <selection activeCell="L6" sqref="L6"/>
    </sheetView>
  </sheetViews>
  <sheetFormatPr defaultColWidth="9.44140625" defaultRowHeight="14.4" x14ac:dyDescent="0.3"/>
  <cols>
    <col min="1" max="1" width="12.44140625" style="16" customWidth="1"/>
    <col min="2" max="3" width="17.6640625" style="16" customWidth="1"/>
  </cols>
  <sheetData>
    <row r="3" spans="1:4" ht="14.4" customHeight="1" x14ac:dyDescent="0.3">
      <c r="A3" s="35"/>
      <c r="B3" s="36"/>
      <c r="C3" s="37" t="s">
        <v>521</v>
      </c>
      <c r="D3" s="38"/>
    </row>
    <row r="4" spans="1:4" ht="14.4" customHeight="1" x14ac:dyDescent="0.3">
      <c r="A4" s="39" t="s">
        <v>506</v>
      </c>
      <c r="B4" s="40" t="s">
        <v>14</v>
      </c>
      <c r="C4" s="41" t="s">
        <v>522</v>
      </c>
      <c r="D4" s="42" t="s">
        <v>523</v>
      </c>
    </row>
    <row r="5" spans="1:4" ht="14.4" customHeight="1" x14ac:dyDescent="0.3">
      <c r="A5" s="43" t="s">
        <v>508</v>
      </c>
      <c r="B5" s="26"/>
      <c r="C5" s="44"/>
      <c r="D5" s="45"/>
    </row>
    <row r="6" spans="1:4" ht="14.4" customHeight="1" x14ac:dyDescent="0.3">
      <c r="A6" s="46"/>
      <c r="B6" s="29">
        <v>2018</v>
      </c>
      <c r="C6" s="47">
        <v>300</v>
      </c>
      <c r="D6" s="48">
        <v>200</v>
      </c>
    </row>
    <row r="7" spans="1:4" ht="14.4" customHeight="1" x14ac:dyDescent="0.3">
      <c r="A7" s="46" t="s">
        <v>509</v>
      </c>
      <c r="B7" s="29"/>
      <c r="C7" s="44"/>
      <c r="D7" s="45"/>
    </row>
    <row r="8" spans="1:4" ht="14.4" customHeight="1" x14ac:dyDescent="0.3">
      <c r="A8" s="46"/>
      <c r="B8" s="29">
        <v>2018</v>
      </c>
      <c r="C8" s="47">
        <v>600</v>
      </c>
      <c r="D8" s="48">
        <v>300</v>
      </c>
    </row>
    <row r="9" spans="1:4" ht="14.4" customHeight="1" x14ac:dyDescent="0.3">
      <c r="A9" s="46" t="s">
        <v>510</v>
      </c>
      <c r="B9" s="29"/>
      <c r="C9" s="44"/>
      <c r="D9" s="45"/>
    </row>
    <row r="10" spans="1:4" ht="14.4" customHeight="1" x14ac:dyDescent="0.3">
      <c r="A10" s="46"/>
      <c r="B10" s="29">
        <v>2018</v>
      </c>
      <c r="C10" s="47">
        <v>300</v>
      </c>
      <c r="D10" s="48">
        <v>200</v>
      </c>
    </row>
    <row r="11" spans="1:4" ht="14.4" customHeight="1" x14ac:dyDescent="0.3">
      <c r="A11" s="49" t="s">
        <v>520</v>
      </c>
      <c r="B11" s="33"/>
      <c r="C11" s="50">
        <v>1200</v>
      </c>
      <c r="D11" s="51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zoomScaleNormal="100" workbookViewId="0">
      <selection activeCell="A7" sqref="A7"/>
    </sheetView>
  </sheetViews>
  <sheetFormatPr defaultColWidth="9.44140625" defaultRowHeight="14.4" x14ac:dyDescent="0.3"/>
  <cols>
    <col min="1" max="1" width="30.109375" style="16" customWidth="1"/>
    <col min="2" max="2" width="8.88671875" style="16" customWidth="1"/>
    <col min="3" max="3" width="43" style="16" customWidth="1"/>
    <col min="5" max="5" width="31.33203125" style="16" customWidth="1"/>
    <col min="7" max="7" width="26.6640625" style="16" customWidth="1"/>
  </cols>
  <sheetData>
    <row r="1" spans="1:7" ht="15.6" customHeight="1" x14ac:dyDescent="0.3">
      <c r="A1" s="52" t="s">
        <v>2</v>
      </c>
      <c r="C1" s="12" t="s">
        <v>3</v>
      </c>
      <c r="E1" s="12" t="s">
        <v>4</v>
      </c>
      <c r="G1" s="12" t="s">
        <v>5</v>
      </c>
    </row>
    <row r="2" spans="1:7" ht="15.6" customHeight="1" x14ac:dyDescent="0.3">
      <c r="A2" s="53" t="s">
        <v>21</v>
      </c>
      <c r="C2" s="16" t="s">
        <v>67</v>
      </c>
      <c r="E2" s="16" t="s">
        <v>56</v>
      </c>
      <c r="G2" s="16" t="s">
        <v>25</v>
      </c>
    </row>
    <row r="3" spans="1:7" ht="15.6" customHeight="1" x14ac:dyDescent="0.3">
      <c r="A3" s="54" t="s">
        <v>481</v>
      </c>
      <c r="C3" s="16" t="s">
        <v>54</v>
      </c>
      <c r="E3" s="16" t="s">
        <v>55</v>
      </c>
      <c r="G3" s="16" t="s">
        <v>27</v>
      </c>
    </row>
    <row r="4" spans="1:7" ht="15.6" customHeight="1" x14ac:dyDescent="0.3">
      <c r="A4" s="53" t="s">
        <v>53</v>
      </c>
      <c r="C4" s="16" t="s">
        <v>131</v>
      </c>
      <c r="E4" s="16" t="s">
        <v>57</v>
      </c>
      <c r="G4" s="16" t="s">
        <v>24</v>
      </c>
    </row>
    <row r="5" spans="1:7" ht="15.6" customHeight="1" x14ac:dyDescent="0.3">
      <c r="A5" s="54" t="s">
        <v>61</v>
      </c>
      <c r="C5" s="16" t="s">
        <v>524</v>
      </c>
      <c r="E5" s="16" t="s">
        <v>23</v>
      </c>
      <c r="G5" s="16" t="s">
        <v>43</v>
      </c>
    </row>
    <row r="6" spans="1:7" ht="15.6" customHeight="1" x14ac:dyDescent="0.3">
      <c r="A6" s="53" t="s">
        <v>130</v>
      </c>
      <c r="C6" s="16" t="s">
        <v>138</v>
      </c>
      <c r="E6" s="16" t="s">
        <v>43</v>
      </c>
    </row>
    <row r="7" spans="1:7" ht="15.6" customHeight="1" x14ac:dyDescent="0.3">
      <c r="A7" s="54" t="s">
        <v>525</v>
      </c>
      <c r="C7" s="16" t="s">
        <v>22</v>
      </c>
    </row>
    <row r="8" spans="1:7" ht="15.6" customHeight="1" x14ac:dyDescent="0.3">
      <c r="A8" s="53" t="s">
        <v>526</v>
      </c>
    </row>
    <row r="9" spans="1:7" ht="15.6" customHeight="1" x14ac:dyDescent="0.3">
      <c r="A9" s="54" t="s">
        <v>527</v>
      </c>
    </row>
    <row r="10" spans="1:7" ht="15.6" customHeight="1" x14ac:dyDescent="0.3">
      <c r="A10" s="53" t="s">
        <v>528</v>
      </c>
    </row>
    <row r="11" spans="1:7" ht="15.6" customHeight="1" x14ac:dyDescent="0.3">
      <c r="A11" s="54" t="s">
        <v>529</v>
      </c>
    </row>
    <row r="12" spans="1:7" ht="15.6" customHeight="1" x14ac:dyDescent="0.3">
      <c r="A12" s="55" t="s">
        <v>530</v>
      </c>
    </row>
    <row r="14" spans="1:7" ht="15.6" customHeight="1" x14ac:dyDescent="0.3">
      <c r="A14" s="56" t="s">
        <v>531</v>
      </c>
    </row>
    <row r="15" spans="1:7" ht="15.6" customHeight="1" x14ac:dyDescent="0.3">
      <c r="A15" s="53" t="s">
        <v>501</v>
      </c>
    </row>
    <row r="16" spans="1:7" ht="15.6" customHeight="1" x14ac:dyDescent="0.3">
      <c r="A16" s="54" t="s">
        <v>502</v>
      </c>
    </row>
    <row r="17" spans="1:1" ht="15.6" customHeight="1" x14ac:dyDescent="0.3">
      <c r="A17" s="53" t="s">
        <v>503</v>
      </c>
    </row>
    <row r="18" spans="1:1" ht="15.6" customHeight="1" x14ac:dyDescent="0.3">
      <c r="A18" s="54" t="s">
        <v>504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Email Data</vt:lpstr>
      <vt:lpstr>Social Media Data</vt:lpstr>
      <vt:lpstr>Email Pivot</vt:lpstr>
      <vt:lpstr>Social Media Pivot</vt:lpstr>
      <vt:lpstr>Categories</vt:lpstr>
      <vt:lpstr>categories_email</vt:lpstr>
      <vt:lpstr>categories_social_media</vt:lpstr>
      <vt:lpstr>Category_1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Borges, Pedro K (Graduate Student Worker)</dc:creator>
  <cp:keywords/>
  <dc:description/>
  <cp:lastModifiedBy>Grant</cp:lastModifiedBy>
  <cp:revision>61</cp:revision>
  <dcterms:created xsi:type="dcterms:W3CDTF">2018-11-01T16:42:10Z</dcterms:created>
  <dcterms:modified xsi:type="dcterms:W3CDTF">2020-03-12T16:42:52Z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