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ffox/Dropbox (Grattan Institute)/Transport Program/Project - Electric vehicles/Analysis/efficiency-standards-analysis/cba-standards/cba-standards/data/abmarc/"/>
    </mc:Choice>
  </mc:AlternateContent>
  <xr:revisionPtr revIDLastSave="0" documentId="13_ncr:1_{1AC6AD67-DB74-0D40-94B4-50C7CD2421BE}" xr6:coauthVersionLast="46" xr6:coauthVersionMax="46" xr10:uidLastSave="{00000000-0000-0000-0000-000000000000}"/>
  <bookViews>
    <workbookView xWindow="0" yWindow="460" windowWidth="35840" windowHeight="21020" xr2:uid="{3A34E5F0-185E-2C4D-8AE5-3B52E68AE857}"/>
  </bookViews>
  <sheets>
    <sheet name="tidy-data" sheetId="5" r:id="rId1"/>
    <sheet name="table-data" sheetId="3" r:id="rId2"/>
    <sheet name="Vehicle types" sheetId="4" r:id="rId3"/>
    <sheet name="notes" sheetId="2" r:id="rId4"/>
    <sheet name="Raw-data-cumulative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4" l="1"/>
  <c r="R34" i="4" s="1"/>
  <c r="P19" i="4"/>
  <c r="R24" i="4" s="1"/>
  <c r="P9" i="4"/>
  <c r="R9" i="4" s="1"/>
  <c r="T13" i="4" s="1"/>
  <c r="T12" i="4" l="1"/>
  <c r="T9" i="4"/>
  <c r="T10" i="4"/>
  <c r="T11" i="4"/>
  <c r="R14" i="4"/>
  <c r="R19" i="4"/>
  <c r="R29" i="4"/>
  <c r="R21" i="1"/>
  <c r="R22" i="1"/>
  <c r="R23" i="1"/>
  <c r="R24" i="1"/>
  <c r="R25" i="1"/>
  <c r="O27" i="1"/>
  <c r="L27" i="1"/>
  <c r="R27" i="1" s="1"/>
  <c r="M26" i="1"/>
  <c r="L26" i="1"/>
  <c r="R26" i="1" s="1"/>
  <c r="O25" i="1"/>
  <c r="M25" i="1"/>
  <c r="L25" i="1"/>
  <c r="N20" i="1"/>
  <c r="M20" i="1"/>
  <c r="R20" i="1" s="1"/>
  <c r="R13" i="1"/>
  <c r="R14" i="1"/>
  <c r="R15" i="1"/>
  <c r="R16" i="1"/>
  <c r="R17" i="1"/>
  <c r="M19" i="1"/>
  <c r="N19" i="1"/>
  <c r="L19" i="1"/>
  <c r="R19" i="1" s="1"/>
  <c r="N18" i="1"/>
  <c r="M18" i="1"/>
  <c r="R18" i="1" s="1"/>
  <c r="O12" i="1"/>
  <c r="M12" i="1"/>
  <c r="R12" i="1" s="1"/>
  <c r="O11" i="1"/>
  <c r="N11" i="1"/>
  <c r="M11" i="1"/>
  <c r="R5" i="1"/>
  <c r="R6" i="1"/>
  <c r="R7" i="1"/>
  <c r="R8" i="1"/>
  <c r="R9" i="1"/>
  <c r="M10" i="1"/>
  <c r="N10" i="1"/>
  <c r="O10" i="1"/>
  <c r="L10" i="1"/>
  <c r="R10" i="1" s="1"/>
  <c r="N4" i="1"/>
  <c r="R4" i="1" s="1"/>
  <c r="M3" i="1"/>
  <c r="N3" i="1"/>
  <c r="L3" i="1"/>
  <c r="M2" i="1"/>
  <c r="N2" i="1"/>
  <c r="L2" i="1"/>
  <c r="R2" i="1" s="1"/>
  <c r="R3" i="1" l="1"/>
  <c r="R11" i="1"/>
</calcChain>
</file>

<file path=xl/sharedStrings.xml><?xml version="1.0" encoding="utf-8"?>
<sst xmlns="http://schemas.openxmlformats.org/spreadsheetml/2006/main" count="386" uniqueCount="73">
  <si>
    <t>Transmission</t>
  </si>
  <si>
    <t>Auto</t>
  </si>
  <si>
    <t>Manual</t>
  </si>
  <si>
    <t>Cvt</t>
  </si>
  <si>
    <t>DCT</t>
  </si>
  <si>
    <t>Passenger</t>
  </si>
  <si>
    <t>SUV</t>
  </si>
  <si>
    <t>LCV</t>
  </si>
  <si>
    <t>Petrol engines</t>
  </si>
  <si>
    <t>MPFI (SOHC/fixed timing)</t>
  </si>
  <si>
    <t>MPFI (DOHC/fixed timing)</t>
  </si>
  <si>
    <t>MPFI (DOHC/VVT/VVTL)</t>
  </si>
  <si>
    <t>DI + turbo/downsizing</t>
  </si>
  <si>
    <t>Stoich direct injection</t>
  </si>
  <si>
    <t>Diesel engines</t>
  </si>
  <si>
    <t>Standard engine</t>
  </si>
  <si>
    <t>V6 variable geometry turbo</t>
  </si>
  <si>
    <t>I4 variable geometry turbo</t>
  </si>
  <si>
    <t>I4 twin turbo</t>
  </si>
  <si>
    <t>Downsized turbo</t>
  </si>
  <si>
    <t>Powertrain</t>
  </si>
  <si>
    <t>Petrol</t>
  </si>
  <si>
    <t>Diesel</t>
  </si>
  <si>
    <t>Hybrid</t>
  </si>
  <si>
    <t>Electric</t>
  </si>
  <si>
    <t>LPG</t>
  </si>
  <si>
    <t>All data pulled from ABMARC 2016 using https://apps.automeris.io/wpd/</t>
  </si>
  <si>
    <t>All data is from 2015 - the powertrain breakdown wll likely be out of date and need updating, but given that emissions have barely changed 2015-2021 it's probably reasonable to assum that the other are ballpark</t>
  </si>
  <si>
    <t>The raw-data-cumulative sheet shows the data from the stacked plots as cumulative. The data sheet seperates out the idnividual proportions of each technology (not cumulative)</t>
  </si>
  <si>
    <t>Into lcv/suv/passenger</t>
  </si>
  <si>
    <t>Into powertrain</t>
  </si>
  <si>
    <t>Into engine</t>
  </si>
  <si>
    <t>suv</t>
  </si>
  <si>
    <t>lcv</t>
  </si>
  <si>
    <t>passenger</t>
  </si>
  <si>
    <t>diesel</t>
  </si>
  <si>
    <t>petrol</t>
  </si>
  <si>
    <t>Total vehicles</t>
  </si>
  <si>
    <t>(I've made these up fo the moment)</t>
  </si>
  <si>
    <t>broadly speaking types1-6 are passenger, 7-13 are suv, and 14-19 are lcv</t>
  </si>
  <si>
    <t>technology_type</t>
  </si>
  <si>
    <t>vehicle_type</t>
  </si>
  <si>
    <t>proportion</t>
  </si>
  <si>
    <t>transmission</t>
  </si>
  <si>
    <t>auto</t>
  </si>
  <si>
    <t>manual</t>
  </si>
  <si>
    <t>cvt</t>
  </si>
  <si>
    <t>dct</t>
  </si>
  <si>
    <t>petrol_engine</t>
  </si>
  <si>
    <t>diesel_engine</t>
  </si>
  <si>
    <t>powertrain</t>
  </si>
  <si>
    <t>mpfi_sohc_fixed_timing</t>
  </si>
  <si>
    <t>mpfi_dohc_fixed_timing</t>
  </si>
  <si>
    <t>mpfi_dohc_vvt_vvtl</t>
  </si>
  <si>
    <t>di_turbo_downsizing</t>
  </si>
  <si>
    <t>stoich_di</t>
  </si>
  <si>
    <t>standard_engine</t>
  </si>
  <si>
    <t>v6_variable_geometry_turbo</t>
  </si>
  <si>
    <t>i4_variable_geometry_turbo</t>
  </si>
  <si>
    <t>i4_twin_turbo</t>
  </si>
  <si>
    <t>downsized_turbo</t>
  </si>
  <si>
    <t>hybrid</t>
  </si>
  <si>
    <t>electric</t>
  </si>
  <si>
    <t>lpg</t>
  </si>
  <si>
    <t>technology_2</t>
  </si>
  <si>
    <t>technology_1</t>
  </si>
  <si>
    <t>sohc</t>
  </si>
  <si>
    <t>dohc</t>
  </si>
  <si>
    <t>di_turbo</t>
  </si>
  <si>
    <t>di_stoich</t>
  </si>
  <si>
    <t>standard</t>
  </si>
  <si>
    <t>v6</t>
  </si>
  <si>
    <t>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</si>
</sst>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10" fontId="0" fillId="0" borderId="0" xfId="0" applyNumberFormat="1" applyFill="1" applyBorder="1" applyAlignment="1">
      <alignment vertical="center" wrapText="1"/>
    </xf>
    <xf numFmtId="9" fontId="0" fillId="0" borderId="0" xfId="0" applyNumberFormat="1" applyFill="1" applyBorder="1" applyAlignment="1">
      <alignment vertical="center" wrapText="1"/>
    </xf>
    <xf numFmtId="10" fontId="0" fillId="0" borderId="0" xfId="0" applyNumberFormat="1" applyFill="1" applyBorder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8</xdr:col>
      <xdr:colOff>524473</xdr:colOff>
      <xdr:row>39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A25F9F-FC16-F240-B2C7-D8158FA5A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6937973" cy="795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B1E2-C6CF-9640-BBA5-AA18884C0C98}">
  <dimension ref="A1:E58"/>
  <sheetViews>
    <sheetView tabSelected="1" topLeftCell="A10" workbookViewId="0">
      <selection activeCell="L30" sqref="L30"/>
    </sheetView>
  </sheetViews>
  <sheetFormatPr baseColWidth="10" defaultRowHeight="16" x14ac:dyDescent="0.2"/>
  <sheetData>
    <row r="1" spans="1:5" x14ac:dyDescent="0.2">
      <c r="A1" s="9" t="s">
        <v>41</v>
      </c>
      <c r="B1" s="9" t="s">
        <v>40</v>
      </c>
      <c r="C1" s="9" t="s">
        <v>65</v>
      </c>
      <c r="D1" s="9" t="s">
        <v>64</v>
      </c>
      <c r="E1" s="9" t="s">
        <v>42</v>
      </c>
    </row>
    <row r="2" spans="1:5" x14ac:dyDescent="0.2">
      <c r="A2" t="s">
        <v>34</v>
      </c>
      <c r="B2" t="s">
        <v>43</v>
      </c>
      <c r="C2" t="s">
        <v>44</v>
      </c>
      <c r="D2" t="s">
        <v>44</v>
      </c>
      <c r="E2">
        <v>0.47589999999999999</v>
      </c>
    </row>
    <row r="3" spans="1:5" x14ac:dyDescent="0.2">
      <c r="A3" t="s">
        <v>34</v>
      </c>
      <c r="B3" t="s">
        <v>43</v>
      </c>
      <c r="C3" t="s">
        <v>45</v>
      </c>
      <c r="D3" t="s">
        <v>45</v>
      </c>
      <c r="E3">
        <v>0.19540000000000002</v>
      </c>
    </row>
    <row r="4" spans="1:5" x14ac:dyDescent="0.2">
      <c r="A4" t="s">
        <v>34</v>
      </c>
      <c r="B4" t="s">
        <v>43</v>
      </c>
      <c r="C4" t="s">
        <v>46</v>
      </c>
      <c r="D4" t="s">
        <v>46</v>
      </c>
      <c r="E4">
        <v>0.22070000000000001</v>
      </c>
    </row>
    <row r="5" spans="1:5" x14ac:dyDescent="0.2">
      <c r="A5" t="s">
        <v>34</v>
      </c>
      <c r="B5" t="s">
        <v>43</v>
      </c>
      <c r="C5" t="s">
        <v>47</v>
      </c>
      <c r="D5" t="s">
        <v>47</v>
      </c>
      <c r="E5">
        <v>0.10799999999999998</v>
      </c>
    </row>
    <row r="6" spans="1:5" x14ac:dyDescent="0.2">
      <c r="A6" t="s">
        <v>32</v>
      </c>
      <c r="B6" t="s">
        <v>43</v>
      </c>
      <c r="C6" t="s">
        <v>44</v>
      </c>
      <c r="D6" t="s">
        <v>44</v>
      </c>
      <c r="E6">
        <v>0.57299999999999995</v>
      </c>
    </row>
    <row r="7" spans="1:5" x14ac:dyDescent="0.2">
      <c r="A7" t="s">
        <v>32</v>
      </c>
      <c r="B7" t="s">
        <v>43</v>
      </c>
      <c r="C7" t="s">
        <v>45</v>
      </c>
      <c r="D7" t="s">
        <v>45</v>
      </c>
      <c r="E7">
        <v>5.1000000000000045E-2</v>
      </c>
    </row>
    <row r="8" spans="1:5" x14ac:dyDescent="0.2">
      <c r="A8" t="s">
        <v>32</v>
      </c>
      <c r="B8" t="s">
        <v>43</v>
      </c>
      <c r="C8" t="s">
        <v>46</v>
      </c>
      <c r="D8" t="s">
        <v>46</v>
      </c>
      <c r="E8">
        <v>0.33899999999999997</v>
      </c>
    </row>
    <row r="9" spans="1:5" x14ac:dyDescent="0.2">
      <c r="A9" t="s">
        <v>32</v>
      </c>
      <c r="B9" t="s">
        <v>43</v>
      </c>
      <c r="C9" t="s">
        <v>47</v>
      </c>
      <c r="D9" t="s">
        <v>47</v>
      </c>
      <c r="E9">
        <v>3.7000000000000033E-2</v>
      </c>
    </row>
    <row r="10" spans="1:5" x14ac:dyDescent="0.2">
      <c r="A10" t="s">
        <v>33</v>
      </c>
      <c r="B10" t="s">
        <v>43</v>
      </c>
      <c r="C10" t="s">
        <v>44</v>
      </c>
      <c r="D10" t="s">
        <v>44</v>
      </c>
      <c r="E10">
        <v>0.52500000000000002</v>
      </c>
    </row>
    <row r="11" spans="1:5" x14ac:dyDescent="0.2">
      <c r="A11" t="s">
        <v>33</v>
      </c>
      <c r="B11" t="s">
        <v>43</v>
      </c>
      <c r="C11" t="s">
        <v>45</v>
      </c>
      <c r="D11" t="s">
        <v>45</v>
      </c>
      <c r="E11">
        <v>0</v>
      </c>
    </row>
    <row r="12" spans="1:5" x14ac:dyDescent="0.2">
      <c r="A12" t="s">
        <v>33</v>
      </c>
      <c r="B12" t="s">
        <v>43</v>
      </c>
      <c r="C12" t="s">
        <v>46</v>
      </c>
      <c r="D12" t="s">
        <v>46</v>
      </c>
      <c r="E12">
        <v>0</v>
      </c>
    </row>
    <row r="13" spans="1:5" x14ac:dyDescent="0.2">
      <c r="A13" t="s">
        <v>33</v>
      </c>
      <c r="B13" t="s">
        <v>43</v>
      </c>
      <c r="C13" t="s">
        <v>47</v>
      </c>
      <c r="D13" t="s">
        <v>47</v>
      </c>
      <c r="E13">
        <v>0.47499999999999998</v>
      </c>
    </row>
    <row r="14" spans="1:5" x14ac:dyDescent="0.2">
      <c r="A14" t="s">
        <v>34</v>
      </c>
      <c r="B14" t="s">
        <v>48</v>
      </c>
      <c r="C14" t="s">
        <v>66</v>
      </c>
      <c r="D14" t="s">
        <v>51</v>
      </c>
      <c r="E14">
        <v>7.9399999999999998E-2</v>
      </c>
    </row>
    <row r="15" spans="1:5" x14ac:dyDescent="0.2">
      <c r="A15" t="s">
        <v>34</v>
      </c>
      <c r="B15" t="s">
        <v>48</v>
      </c>
      <c r="C15" t="s">
        <v>67</v>
      </c>
      <c r="D15" t="s">
        <v>52</v>
      </c>
      <c r="E15">
        <v>2.2400000000000003E-2</v>
      </c>
    </row>
    <row r="16" spans="1:5" x14ac:dyDescent="0.2">
      <c r="A16" t="s">
        <v>34</v>
      </c>
      <c r="B16" t="s">
        <v>48</v>
      </c>
      <c r="C16" t="s">
        <v>67</v>
      </c>
      <c r="D16" t="s">
        <v>53</v>
      </c>
      <c r="E16">
        <v>0.54379999999999995</v>
      </c>
    </row>
    <row r="17" spans="1:5" x14ac:dyDescent="0.2">
      <c r="A17" t="s">
        <v>34</v>
      </c>
      <c r="B17" t="s">
        <v>48</v>
      </c>
      <c r="C17" t="s">
        <v>68</v>
      </c>
      <c r="D17" t="s">
        <v>54</v>
      </c>
      <c r="E17">
        <v>0.12220000000000009</v>
      </c>
    </row>
    <row r="18" spans="1:5" x14ac:dyDescent="0.2">
      <c r="A18" t="s">
        <v>34</v>
      </c>
      <c r="B18" t="s">
        <v>48</v>
      </c>
      <c r="C18" t="s">
        <v>69</v>
      </c>
      <c r="D18" t="s">
        <v>55</v>
      </c>
      <c r="E18">
        <v>0.23219999999999996</v>
      </c>
    </row>
    <row r="19" spans="1:5" x14ac:dyDescent="0.2">
      <c r="A19" t="s">
        <v>32</v>
      </c>
      <c r="B19" t="s">
        <v>48</v>
      </c>
      <c r="C19" t="s">
        <v>66</v>
      </c>
      <c r="D19" t="s">
        <v>51</v>
      </c>
      <c r="E19">
        <v>0.1104</v>
      </c>
    </row>
    <row r="20" spans="1:5" x14ac:dyDescent="0.2">
      <c r="A20" t="s">
        <v>32</v>
      </c>
      <c r="B20" t="s">
        <v>48</v>
      </c>
      <c r="C20" t="s">
        <v>67</v>
      </c>
      <c r="D20" t="s">
        <v>52</v>
      </c>
      <c r="E20">
        <v>0</v>
      </c>
    </row>
    <row r="21" spans="1:5" x14ac:dyDescent="0.2">
      <c r="A21" t="s">
        <v>32</v>
      </c>
      <c r="B21" t="s">
        <v>48</v>
      </c>
      <c r="C21" t="s">
        <v>67</v>
      </c>
      <c r="D21" t="s">
        <v>53</v>
      </c>
      <c r="E21">
        <v>0.54600000000000004</v>
      </c>
    </row>
    <row r="22" spans="1:5" x14ac:dyDescent="0.2">
      <c r="A22" t="s">
        <v>32</v>
      </c>
      <c r="B22" t="s">
        <v>48</v>
      </c>
      <c r="C22" t="s">
        <v>68</v>
      </c>
      <c r="D22" t="s">
        <v>54</v>
      </c>
      <c r="E22">
        <v>5.5300000000000016E-2</v>
      </c>
    </row>
    <row r="23" spans="1:5" x14ac:dyDescent="0.2">
      <c r="A23" t="s">
        <v>32</v>
      </c>
      <c r="B23" t="s">
        <v>48</v>
      </c>
      <c r="C23" t="s">
        <v>69</v>
      </c>
      <c r="D23" t="s">
        <v>55</v>
      </c>
      <c r="E23">
        <v>0.2883</v>
      </c>
    </row>
    <row r="24" spans="1:5" x14ac:dyDescent="0.2">
      <c r="A24" t="s">
        <v>33</v>
      </c>
      <c r="B24" t="s">
        <v>48</v>
      </c>
      <c r="C24" t="s">
        <v>66</v>
      </c>
      <c r="D24" t="s">
        <v>51</v>
      </c>
      <c r="E24">
        <v>0</v>
      </c>
    </row>
    <row r="25" spans="1:5" x14ac:dyDescent="0.2">
      <c r="A25" t="s">
        <v>33</v>
      </c>
      <c r="B25" t="s">
        <v>48</v>
      </c>
      <c r="C25" t="s">
        <v>67</v>
      </c>
      <c r="D25" t="s">
        <v>52</v>
      </c>
      <c r="E25">
        <v>0.12089999999999999</v>
      </c>
    </row>
    <row r="26" spans="1:5" x14ac:dyDescent="0.2">
      <c r="A26" t="s">
        <v>33</v>
      </c>
      <c r="B26" t="s">
        <v>48</v>
      </c>
      <c r="C26" t="s">
        <v>67</v>
      </c>
      <c r="D26" t="s">
        <v>53</v>
      </c>
      <c r="E26">
        <v>0.71509999999999996</v>
      </c>
    </row>
    <row r="27" spans="1:5" x14ac:dyDescent="0.2">
      <c r="A27" t="s">
        <v>33</v>
      </c>
      <c r="B27" t="s">
        <v>48</v>
      </c>
      <c r="C27" t="s">
        <v>68</v>
      </c>
      <c r="D27" t="s">
        <v>54</v>
      </c>
      <c r="E27">
        <v>0</v>
      </c>
    </row>
    <row r="28" spans="1:5" x14ac:dyDescent="0.2">
      <c r="A28" t="s">
        <v>33</v>
      </c>
      <c r="B28" t="s">
        <v>48</v>
      </c>
      <c r="C28" t="s">
        <v>69</v>
      </c>
      <c r="D28" t="s">
        <v>55</v>
      </c>
      <c r="E28">
        <v>0.16400000000000003</v>
      </c>
    </row>
    <row r="29" spans="1:5" x14ac:dyDescent="0.2">
      <c r="A29" t="s">
        <v>34</v>
      </c>
      <c r="B29" t="s">
        <v>49</v>
      </c>
      <c r="C29" t="s">
        <v>70</v>
      </c>
      <c r="D29" t="s">
        <v>56</v>
      </c>
      <c r="E29">
        <v>1.03E-2</v>
      </c>
    </row>
    <row r="30" spans="1:5" x14ac:dyDescent="0.2">
      <c r="A30" t="s">
        <v>34</v>
      </c>
      <c r="B30" t="s">
        <v>49</v>
      </c>
      <c r="C30" t="s">
        <v>71</v>
      </c>
      <c r="D30" t="s">
        <v>57</v>
      </c>
      <c r="E30">
        <v>0</v>
      </c>
    </row>
    <row r="31" spans="1:5" x14ac:dyDescent="0.2">
      <c r="A31" t="s">
        <v>34</v>
      </c>
      <c r="B31" t="s">
        <v>49</v>
      </c>
      <c r="C31" t="s">
        <v>72</v>
      </c>
      <c r="D31" t="s">
        <v>58</v>
      </c>
      <c r="E31">
        <v>0.90070000000000006</v>
      </c>
    </row>
    <row r="32" spans="1:5" x14ac:dyDescent="0.2">
      <c r="A32" t="s">
        <v>34</v>
      </c>
      <c r="B32" t="s">
        <v>49</v>
      </c>
      <c r="C32" t="s">
        <v>72</v>
      </c>
      <c r="D32" t="s">
        <v>59</v>
      </c>
      <c r="E32">
        <v>8.8999999999999968E-2</v>
      </c>
    </row>
    <row r="33" spans="1:5" x14ac:dyDescent="0.2">
      <c r="A33" t="s">
        <v>34</v>
      </c>
      <c r="B33" t="s">
        <v>49</v>
      </c>
      <c r="C33" t="s">
        <v>60</v>
      </c>
      <c r="D33" t="s">
        <v>60</v>
      </c>
      <c r="E33">
        <v>0</v>
      </c>
    </row>
    <row r="34" spans="1:5" x14ac:dyDescent="0.2">
      <c r="A34" t="s">
        <v>32</v>
      </c>
      <c r="B34" t="s">
        <v>49</v>
      </c>
      <c r="C34" t="s">
        <v>70</v>
      </c>
      <c r="D34" t="s">
        <v>56</v>
      </c>
      <c r="E34">
        <v>0.20300000000000001</v>
      </c>
    </row>
    <row r="35" spans="1:5" x14ac:dyDescent="0.2">
      <c r="A35" t="s">
        <v>32</v>
      </c>
      <c r="B35" t="s">
        <v>49</v>
      </c>
      <c r="C35" t="s">
        <v>71</v>
      </c>
      <c r="D35" t="s">
        <v>57</v>
      </c>
      <c r="E35">
        <v>0.11249999999999999</v>
      </c>
    </row>
    <row r="36" spans="1:5" x14ac:dyDescent="0.2">
      <c r="A36" t="s">
        <v>32</v>
      </c>
      <c r="B36" t="s">
        <v>49</v>
      </c>
      <c r="C36" t="s">
        <v>72</v>
      </c>
      <c r="D36" t="s">
        <v>58</v>
      </c>
      <c r="E36">
        <v>0.63109999999999999</v>
      </c>
    </row>
    <row r="37" spans="1:5" x14ac:dyDescent="0.2">
      <c r="A37" t="s">
        <v>32</v>
      </c>
      <c r="B37" t="s">
        <v>49</v>
      </c>
      <c r="C37" t="s">
        <v>72</v>
      </c>
      <c r="D37" t="s">
        <v>59</v>
      </c>
      <c r="E37">
        <v>5.3400000000000003E-2</v>
      </c>
    </row>
    <row r="38" spans="1:5" x14ac:dyDescent="0.2">
      <c r="A38" t="s">
        <v>32</v>
      </c>
      <c r="B38" t="s">
        <v>49</v>
      </c>
      <c r="C38" t="s">
        <v>60</v>
      </c>
      <c r="D38" t="s">
        <v>60</v>
      </c>
      <c r="E38">
        <v>0</v>
      </c>
    </row>
    <row r="39" spans="1:5" x14ac:dyDescent="0.2">
      <c r="A39" t="s">
        <v>33</v>
      </c>
      <c r="B39" t="s">
        <v>49</v>
      </c>
      <c r="C39" t="s">
        <v>70</v>
      </c>
      <c r="D39" t="s">
        <v>56</v>
      </c>
      <c r="E39">
        <v>0.27189999999999998</v>
      </c>
    </row>
    <row r="40" spans="1:5" x14ac:dyDescent="0.2">
      <c r="A40" t="s">
        <v>33</v>
      </c>
      <c r="B40" t="s">
        <v>49</v>
      </c>
      <c r="C40" t="s">
        <v>71</v>
      </c>
      <c r="D40" t="s">
        <v>57</v>
      </c>
      <c r="E40">
        <v>0</v>
      </c>
    </row>
    <row r="41" spans="1:5" x14ac:dyDescent="0.2">
      <c r="A41" t="s">
        <v>33</v>
      </c>
      <c r="B41" t="s">
        <v>49</v>
      </c>
      <c r="C41" t="s">
        <v>72</v>
      </c>
      <c r="D41" t="s">
        <v>58</v>
      </c>
      <c r="E41">
        <v>0.63519999999999999</v>
      </c>
    </row>
    <row r="42" spans="1:5" x14ac:dyDescent="0.2">
      <c r="A42" t="s">
        <v>33</v>
      </c>
      <c r="B42" t="s">
        <v>49</v>
      </c>
      <c r="C42" t="s">
        <v>72</v>
      </c>
      <c r="D42" t="s">
        <v>59</v>
      </c>
      <c r="E42">
        <v>9.2899999999999983E-2</v>
      </c>
    </row>
    <row r="43" spans="1:5" x14ac:dyDescent="0.2">
      <c r="A43" t="s">
        <v>33</v>
      </c>
      <c r="B43" t="s">
        <v>49</v>
      </c>
      <c r="C43" t="s">
        <v>60</v>
      </c>
      <c r="D43" t="s">
        <v>60</v>
      </c>
      <c r="E43">
        <v>0</v>
      </c>
    </row>
    <row r="44" spans="1:5" x14ac:dyDescent="0.2">
      <c r="A44" t="s">
        <v>34</v>
      </c>
      <c r="B44" t="s">
        <v>50</v>
      </c>
      <c r="C44" t="s">
        <v>36</v>
      </c>
      <c r="D44" t="s">
        <v>36</v>
      </c>
      <c r="E44">
        <v>0.92520000000000002</v>
      </c>
    </row>
    <row r="45" spans="1:5" x14ac:dyDescent="0.2">
      <c r="A45" t="s">
        <v>34</v>
      </c>
      <c r="B45" t="s">
        <v>50</v>
      </c>
      <c r="C45" t="s">
        <v>35</v>
      </c>
      <c r="D45" t="s">
        <v>35</v>
      </c>
      <c r="E45">
        <v>4.4200000000000017E-2</v>
      </c>
    </row>
    <row r="46" spans="1:5" x14ac:dyDescent="0.2">
      <c r="A46" t="s">
        <v>34</v>
      </c>
      <c r="B46" t="s">
        <v>50</v>
      </c>
      <c r="C46" t="s">
        <v>61</v>
      </c>
      <c r="D46" t="s">
        <v>61</v>
      </c>
      <c r="E46">
        <v>1.859999999999995E-2</v>
      </c>
    </row>
    <row r="47" spans="1:5" x14ac:dyDescent="0.2">
      <c r="A47" t="s">
        <v>34</v>
      </c>
      <c r="B47" t="s">
        <v>50</v>
      </c>
      <c r="C47" t="s">
        <v>62</v>
      </c>
      <c r="D47" t="s">
        <v>62</v>
      </c>
      <c r="E47">
        <v>0</v>
      </c>
    </row>
    <row r="48" spans="1:5" x14ac:dyDescent="0.2">
      <c r="A48" t="s">
        <v>34</v>
      </c>
      <c r="B48" t="s">
        <v>50</v>
      </c>
      <c r="C48" t="s">
        <v>63</v>
      </c>
      <c r="D48" t="s">
        <v>63</v>
      </c>
      <c r="E48">
        <v>1.2000000000000011E-2</v>
      </c>
    </row>
    <row r="49" spans="1:5" x14ac:dyDescent="0.2">
      <c r="A49" t="s">
        <v>32</v>
      </c>
      <c r="B49" t="s">
        <v>50</v>
      </c>
      <c r="C49" t="s">
        <v>36</v>
      </c>
      <c r="D49" t="s">
        <v>36</v>
      </c>
      <c r="E49">
        <v>0.66890000000000005</v>
      </c>
    </row>
    <row r="50" spans="1:5" x14ac:dyDescent="0.2">
      <c r="A50" t="s">
        <v>32</v>
      </c>
      <c r="B50" t="s">
        <v>50</v>
      </c>
      <c r="C50" t="s">
        <v>35</v>
      </c>
      <c r="D50" t="s">
        <v>35</v>
      </c>
      <c r="E50">
        <v>0.3226</v>
      </c>
    </row>
    <row r="51" spans="1:5" x14ac:dyDescent="0.2">
      <c r="A51" t="s">
        <v>32</v>
      </c>
      <c r="B51" t="s">
        <v>50</v>
      </c>
      <c r="C51" t="s">
        <v>61</v>
      </c>
      <c r="D51" t="s">
        <v>61</v>
      </c>
      <c r="E51">
        <v>8.499999999999952E-3</v>
      </c>
    </row>
    <row r="52" spans="1:5" x14ac:dyDescent="0.2">
      <c r="A52" t="s">
        <v>32</v>
      </c>
      <c r="B52" t="s">
        <v>50</v>
      </c>
      <c r="C52" t="s">
        <v>62</v>
      </c>
      <c r="D52" t="s">
        <v>62</v>
      </c>
      <c r="E52">
        <v>0</v>
      </c>
    </row>
    <row r="53" spans="1:5" x14ac:dyDescent="0.2">
      <c r="A53" t="s">
        <v>32</v>
      </c>
      <c r="B53" t="s">
        <v>50</v>
      </c>
      <c r="C53" t="s">
        <v>63</v>
      </c>
      <c r="D53" t="s">
        <v>63</v>
      </c>
      <c r="E53">
        <v>0</v>
      </c>
    </row>
    <row r="54" spans="1:5" x14ac:dyDescent="0.2">
      <c r="A54" t="s">
        <v>33</v>
      </c>
      <c r="B54" t="s">
        <v>50</v>
      </c>
      <c r="C54" t="s">
        <v>36</v>
      </c>
      <c r="D54" t="s">
        <v>36</v>
      </c>
      <c r="E54">
        <v>0.107</v>
      </c>
    </row>
    <row r="55" spans="1:5" x14ac:dyDescent="0.2">
      <c r="A55" t="s">
        <v>33</v>
      </c>
      <c r="B55" t="s">
        <v>50</v>
      </c>
      <c r="C55" t="s">
        <v>35</v>
      </c>
      <c r="D55" t="s">
        <v>35</v>
      </c>
      <c r="E55">
        <v>0.88100000000000001</v>
      </c>
    </row>
    <row r="56" spans="1:5" x14ac:dyDescent="0.2">
      <c r="A56" t="s">
        <v>33</v>
      </c>
      <c r="B56" t="s">
        <v>50</v>
      </c>
      <c r="C56" t="s">
        <v>61</v>
      </c>
      <c r="D56" t="s">
        <v>61</v>
      </c>
      <c r="E56">
        <v>0</v>
      </c>
    </row>
    <row r="57" spans="1:5" x14ac:dyDescent="0.2">
      <c r="A57" t="s">
        <v>33</v>
      </c>
      <c r="B57" t="s">
        <v>50</v>
      </c>
      <c r="C57" t="s">
        <v>62</v>
      </c>
      <c r="D57" t="s">
        <v>62</v>
      </c>
      <c r="E57">
        <v>0</v>
      </c>
    </row>
    <row r="58" spans="1:5" x14ac:dyDescent="0.2">
      <c r="A58" t="s">
        <v>33</v>
      </c>
      <c r="B58" t="s">
        <v>50</v>
      </c>
      <c r="C58" t="s">
        <v>63</v>
      </c>
      <c r="D58" t="s">
        <v>63</v>
      </c>
      <c r="E58">
        <v>1.2000000000000011E-2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C2EF-BE67-A842-92BB-945889763000}">
  <dimension ref="A1:M35"/>
  <sheetViews>
    <sheetView workbookViewId="0">
      <selection activeCell="P41" sqref="P41"/>
    </sheetView>
  </sheetViews>
  <sheetFormatPr baseColWidth="10" defaultRowHeight="16" x14ac:dyDescent="0.2"/>
  <cols>
    <col min="1" max="1" width="15.83203125" customWidth="1"/>
    <col min="2" max="2" width="15.33203125" customWidth="1"/>
    <col min="3" max="3" width="18.5" customWidth="1"/>
    <col min="4" max="4" width="16" customWidth="1"/>
    <col min="5" max="5" width="15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5</v>
      </c>
      <c r="B2">
        <v>0.47589999999999999</v>
      </c>
      <c r="C2">
        <v>0.19540000000000002</v>
      </c>
      <c r="D2">
        <v>0.22070000000000001</v>
      </c>
      <c r="E2">
        <v>0.10799999999999998</v>
      </c>
    </row>
    <row r="3" spans="1:13" x14ac:dyDescent="0.2">
      <c r="A3" t="s">
        <v>6</v>
      </c>
      <c r="B3">
        <v>0.57299999999999995</v>
      </c>
      <c r="C3">
        <v>5.1000000000000045E-2</v>
      </c>
      <c r="D3">
        <v>0.33899999999999997</v>
      </c>
      <c r="E3">
        <v>3.7000000000000033E-2</v>
      </c>
      <c r="J3" s="9"/>
      <c r="K3" s="9"/>
      <c r="L3" s="9"/>
      <c r="M3" s="9"/>
    </row>
    <row r="4" spans="1:13" x14ac:dyDescent="0.2">
      <c r="A4" t="s">
        <v>7</v>
      </c>
      <c r="B4">
        <v>0.52500000000000002</v>
      </c>
      <c r="E4">
        <v>0.47499999999999998</v>
      </c>
    </row>
    <row r="12" spans="1:13" x14ac:dyDescent="0.2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</row>
    <row r="13" spans="1:13" x14ac:dyDescent="0.2">
      <c r="A13" t="s">
        <v>5</v>
      </c>
      <c r="B13">
        <v>7.9399999999999998E-2</v>
      </c>
      <c r="C13">
        <v>2.2400000000000003E-2</v>
      </c>
      <c r="D13">
        <v>0.54379999999999995</v>
      </c>
      <c r="E13">
        <v>0.12220000000000009</v>
      </c>
      <c r="F13">
        <v>0.23219999999999996</v>
      </c>
    </row>
    <row r="14" spans="1:13" x14ac:dyDescent="0.2">
      <c r="A14" t="s">
        <v>6</v>
      </c>
      <c r="B14">
        <v>0.1104</v>
      </c>
      <c r="D14">
        <v>0.54600000000000004</v>
      </c>
      <c r="E14">
        <v>5.5300000000000016E-2</v>
      </c>
      <c r="F14">
        <v>0.2883</v>
      </c>
    </row>
    <row r="15" spans="1:13" x14ac:dyDescent="0.2">
      <c r="A15" t="s">
        <v>7</v>
      </c>
      <c r="C15">
        <v>0.12089999999999999</v>
      </c>
      <c r="D15">
        <v>0.71509999999999996</v>
      </c>
      <c r="F15">
        <v>0.16400000000000003</v>
      </c>
    </row>
    <row r="23" spans="1:6" x14ac:dyDescent="0.2">
      <c r="A23" t="s">
        <v>14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</row>
    <row r="24" spans="1:6" x14ac:dyDescent="0.2">
      <c r="A24" t="s">
        <v>5</v>
      </c>
      <c r="B24">
        <v>1.03E-2</v>
      </c>
      <c r="D24">
        <v>0.90070000000000006</v>
      </c>
      <c r="E24">
        <v>8.8999999999999968E-2</v>
      </c>
    </row>
    <row r="25" spans="1:6" x14ac:dyDescent="0.2">
      <c r="A25" t="s">
        <v>6</v>
      </c>
      <c r="B25">
        <v>0.20300000000000001</v>
      </c>
      <c r="C25">
        <v>0.11249999999999999</v>
      </c>
      <c r="D25">
        <v>0.63109999999999999</v>
      </c>
      <c r="E25">
        <v>5.3400000000000003E-2</v>
      </c>
    </row>
    <row r="26" spans="1:6" x14ac:dyDescent="0.2">
      <c r="A26" t="s">
        <v>7</v>
      </c>
      <c r="B26">
        <v>0.27189999999999998</v>
      </c>
      <c r="D26">
        <v>0.63519999999999999</v>
      </c>
      <c r="E26">
        <v>9.2899999999999983E-2</v>
      </c>
    </row>
    <row r="32" spans="1:6" x14ac:dyDescent="0.2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25</v>
      </c>
    </row>
    <row r="33" spans="1:6" x14ac:dyDescent="0.2">
      <c r="A33" t="s">
        <v>5</v>
      </c>
      <c r="B33">
        <v>0.92520000000000002</v>
      </c>
      <c r="C33">
        <v>4.4200000000000017E-2</v>
      </c>
      <c r="D33">
        <v>1.859999999999995E-2</v>
      </c>
      <c r="F33">
        <v>1.2000000000000011E-2</v>
      </c>
    </row>
    <row r="34" spans="1:6" x14ac:dyDescent="0.2">
      <c r="A34" t="s">
        <v>6</v>
      </c>
      <c r="B34">
        <v>0.66890000000000005</v>
      </c>
      <c r="C34">
        <v>0.3226</v>
      </c>
      <c r="D34">
        <v>8.499999999999952E-3</v>
      </c>
    </row>
    <row r="35" spans="1:6" x14ac:dyDescent="0.2">
      <c r="A35" t="s">
        <v>7</v>
      </c>
      <c r="B35">
        <v>0.107</v>
      </c>
      <c r="C35">
        <v>0.88100000000000001</v>
      </c>
      <c r="F35">
        <v>1.2000000000000011E-2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A2F9-4CF4-4947-9C6C-B33FD0B420DA}">
  <dimension ref="C8:T42"/>
  <sheetViews>
    <sheetView workbookViewId="0">
      <selection activeCell="X30" sqref="X30"/>
    </sheetView>
  </sheetViews>
  <sheetFormatPr baseColWidth="10" defaultRowHeight="16" x14ac:dyDescent="0.2"/>
  <cols>
    <col min="14" max="14" width="16.5" customWidth="1"/>
    <col min="15" max="15" width="19.1640625" customWidth="1"/>
    <col min="16" max="16" width="18.5" customWidth="1"/>
    <col min="17" max="17" width="12" customWidth="1"/>
    <col min="18" max="18" width="13.83203125" customWidth="1"/>
    <col min="19" max="19" width="25.1640625" customWidth="1"/>
    <col min="20" max="20" width="15.5" customWidth="1"/>
  </cols>
  <sheetData>
    <row r="8" spans="14:20" x14ac:dyDescent="0.2">
      <c r="N8" s="9" t="s">
        <v>37</v>
      </c>
      <c r="O8" s="9"/>
      <c r="P8" s="9" t="s">
        <v>29</v>
      </c>
      <c r="Q8" s="9"/>
      <c r="R8" s="9" t="s">
        <v>30</v>
      </c>
      <c r="S8" s="9"/>
      <c r="T8" s="9" t="s">
        <v>31</v>
      </c>
    </row>
    <row r="9" spans="14:20" x14ac:dyDescent="0.2">
      <c r="N9" s="1">
        <v>1</v>
      </c>
      <c r="O9" t="s">
        <v>34</v>
      </c>
      <c r="P9" s="8">
        <f>N9*0.5*100</f>
        <v>50</v>
      </c>
      <c r="Q9" t="s">
        <v>35</v>
      </c>
      <c r="R9">
        <f>P9*'table-data'!C33</f>
        <v>2.2100000000000009</v>
      </c>
      <c r="S9" t="s">
        <v>15</v>
      </c>
      <c r="T9">
        <f>R9*'table-data'!B24</f>
        <v>2.2763000000000009E-2</v>
      </c>
    </row>
    <row r="10" spans="14:20" x14ac:dyDescent="0.2">
      <c r="S10" t="s">
        <v>16</v>
      </c>
      <c r="T10">
        <f>R9*'table-data'!C24</f>
        <v>0</v>
      </c>
    </row>
    <row r="11" spans="14:20" x14ac:dyDescent="0.2">
      <c r="S11" t="s">
        <v>17</v>
      </c>
      <c r="T11">
        <f>R9*'table-data'!D24</f>
        <v>1.990547000000001</v>
      </c>
    </row>
    <row r="12" spans="14:20" x14ac:dyDescent="0.2">
      <c r="S12" t="s">
        <v>18</v>
      </c>
      <c r="T12">
        <f>R9*'table-data'!E24</f>
        <v>0.19669</v>
      </c>
    </row>
    <row r="13" spans="14:20" x14ac:dyDescent="0.2">
      <c r="S13" t="s">
        <v>19</v>
      </c>
      <c r="T13">
        <f>R9*'table-data'!F24</f>
        <v>0</v>
      </c>
    </row>
    <row r="14" spans="14:20" x14ac:dyDescent="0.2">
      <c r="Q14" t="s">
        <v>36</v>
      </c>
      <c r="R14">
        <f>P9*'table-data'!B33</f>
        <v>46.26</v>
      </c>
      <c r="S14" t="s">
        <v>9</v>
      </c>
    </row>
    <row r="15" spans="14:20" x14ac:dyDescent="0.2">
      <c r="S15" t="s">
        <v>10</v>
      </c>
    </row>
    <row r="16" spans="14:20" x14ac:dyDescent="0.2">
      <c r="S16" t="s">
        <v>11</v>
      </c>
    </row>
    <row r="17" spans="15:19" x14ac:dyDescent="0.2">
      <c r="S17" t="s">
        <v>12</v>
      </c>
    </row>
    <row r="18" spans="15:19" x14ac:dyDescent="0.2">
      <c r="S18" t="s">
        <v>13</v>
      </c>
    </row>
    <row r="19" spans="15:19" x14ac:dyDescent="0.2">
      <c r="O19" t="s">
        <v>32</v>
      </c>
      <c r="P19" s="8">
        <f>N9*0.35*100</f>
        <v>35</v>
      </c>
      <c r="Q19" t="s">
        <v>35</v>
      </c>
      <c r="R19">
        <f>P19*'table-data'!C34</f>
        <v>11.291</v>
      </c>
      <c r="S19" t="s">
        <v>15</v>
      </c>
    </row>
    <row r="20" spans="15:19" x14ac:dyDescent="0.2">
      <c r="S20" t="s">
        <v>16</v>
      </c>
    </row>
    <row r="21" spans="15:19" x14ac:dyDescent="0.2">
      <c r="S21" t="s">
        <v>17</v>
      </c>
    </row>
    <row r="22" spans="15:19" x14ac:dyDescent="0.2">
      <c r="S22" t="s">
        <v>18</v>
      </c>
    </row>
    <row r="23" spans="15:19" x14ac:dyDescent="0.2">
      <c r="S23" t="s">
        <v>19</v>
      </c>
    </row>
    <row r="24" spans="15:19" x14ac:dyDescent="0.2">
      <c r="Q24" t="s">
        <v>36</v>
      </c>
      <c r="R24">
        <f>P19*'table-data'!B34</f>
        <v>23.4115</v>
      </c>
      <c r="S24" t="s">
        <v>9</v>
      </c>
    </row>
    <row r="25" spans="15:19" x14ac:dyDescent="0.2">
      <c r="S25" t="s">
        <v>10</v>
      </c>
    </row>
    <row r="26" spans="15:19" x14ac:dyDescent="0.2">
      <c r="S26" t="s">
        <v>11</v>
      </c>
    </row>
    <row r="27" spans="15:19" x14ac:dyDescent="0.2">
      <c r="S27" t="s">
        <v>12</v>
      </c>
    </row>
    <row r="28" spans="15:19" x14ac:dyDescent="0.2">
      <c r="S28" t="s">
        <v>13</v>
      </c>
    </row>
    <row r="29" spans="15:19" x14ac:dyDescent="0.2">
      <c r="O29" t="s">
        <v>33</v>
      </c>
      <c r="P29" s="8">
        <f>N9*0.15*100</f>
        <v>15</v>
      </c>
      <c r="Q29" t="s">
        <v>35</v>
      </c>
      <c r="R29">
        <f>P29*'table-data'!C35</f>
        <v>13.215</v>
      </c>
      <c r="S29" t="s">
        <v>15</v>
      </c>
    </row>
    <row r="30" spans="15:19" x14ac:dyDescent="0.2">
      <c r="S30" t="s">
        <v>16</v>
      </c>
    </row>
    <row r="31" spans="15:19" x14ac:dyDescent="0.2">
      <c r="S31" t="s">
        <v>17</v>
      </c>
    </row>
    <row r="32" spans="15:19" x14ac:dyDescent="0.2">
      <c r="S32" t="s">
        <v>18</v>
      </c>
    </row>
    <row r="33" spans="3:19" x14ac:dyDescent="0.2">
      <c r="S33" t="s">
        <v>19</v>
      </c>
    </row>
    <row r="34" spans="3:19" x14ac:dyDescent="0.2">
      <c r="Q34" t="s">
        <v>36</v>
      </c>
      <c r="R34">
        <f>P29*'table-data'!B35</f>
        <v>1.605</v>
      </c>
      <c r="S34" t="s">
        <v>9</v>
      </c>
    </row>
    <row r="35" spans="3:19" x14ac:dyDescent="0.2">
      <c r="S35" t="s">
        <v>10</v>
      </c>
    </row>
    <row r="36" spans="3:19" x14ac:dyDescent="0.2">
      <c r="S36" t="s">
        <v>11</v>
      </c>
    </row>
    <row r="37" spans="3:19" x14ac:dyDescent="0.2">
      <c r="S37" t="s">
        <v>12</v>
      </c>
    </row>
    <row r="38" spans="3:19" x14ac:dyDescent="0.2">
      <c r="S38" t="s">
        <v>13</v>
      </c>
    </row>
    <row r="41" spans="3:19" x14ac:dyDescent="0.2">
      <c r="P41" t="s">
        <v>38</v>
      </c>
    </row>
    <row r="42" spans="3:19" x14ac:dyDescent="0.2">
      <c r="C42" t="s">
        <v>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D502-535D-484C-B11A-3AA42E7B19B7}">
  <dimension ref="A1:A5"/>
  <sheetViews>
    <sheetView workbookViewId="0">
      <selection activeCell="L15" sqref="L15"/>
    </sheetView>
  </sheetViews>
  <sheetFormatPr baseColWidth="10" defaultRowHeight="16" x14ac:dyDescent="0.2"/>
  <sheetData>
    <row r="1" spans="1:1" x14ac:dyDescent="0.2">
      <c r="A1" t="s">
        <v>26</v>
      </c>
    </row>
    <row r="2" spans="1:1" x14ac:dyDescent="0.2">
      <c r="A2" t="s">
        <v>27</v>
      </c>
    </row>
    <row r="5" spans="1:1" x14ac:dyDescent="0.2">
      <c r="A5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AA60-E9F7-554D-A82E-B6BCBA1E26E4}">
  <dimension ref="A1:R27"/>
  <sheetViews>
    <sheetView workbookViewId="0">
      <selection activeCell="J1" sqref="J1:O27"/>
    </sheetView>
  </sheetViews>
  <sheetFormatPr baseColWidth="10" defaultRowHeight="16" x14ac:dyDescent="0.2"/>
  <cols>
    <col min="1" max="1" width="17.5" style="4" customWidth="1"/>
    <col min="2" max="2" width="15.1640625" style="4" customWidth="1"/>
    <col min="3" max="3" width="14" style="4" customWidth="1"/>
    <col min="4" max="4" width="14.5" style="4" customWidth="1"/>
    <col min="5" max="5" width="13.83203125" style="4" customWidth="1"/>
    <col min="6" max="6" width="15.33203125" style="4" customWidth="1"/>
    <col min="7" max="16384" width="10.83203125" style="4"/>
  </cols>
  <sheetData>
    <row r="1" spans="1:18" ht="34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J1" s="2" t="s">
        <v>0</v>
      </c>
      <c r="K1" s="3" t="s">
        <v>1</v>
      </c>
      <c r="L1" s="3" t="s">
        <v>2</v>
      </c>
      <c r="M1" s="3" t="s">
        <v>3</v>
      </c>
      <c r="N1" s="3" t="s">
        <v>4</v>
      </c>
    </row>
    <row r="2" spans="1:18" ht="17" x14ac:dyDescent="0.2">
      <c r="A2" s="3" t="s">
        <v>5</v>
      </c>
      <c r="B2" s="5">
        <v>0.47589999999999999</v>
      </c>
      <c r="C2" s="5">
        <v>0.67130000000000001</v>
      </c>
      <c r="D2" s="5">
        <v>0.89200000000000002</v>
      </c>
      <c r="E2" s="6">
        <v>1</v>
      </c>
      <c r="J2" s="3" t="s">
        <v>5</v>
      </c>
      <c r="K2" s="5">
        <v>0.47589999999999999</v>
      </c>
      <c r="L2" s="5">
        <f>C2-B2</f>
        <v>0.19540000000000002</v>
      </c>
      <c r="M2" s="5">
        <f t="shared" ref="M2:N3" si="0">D2-C2</f>
        <v>0.22070000000000001</v>
      </c>
      <c r="N2" s="5">
        <f t="shared" si="0"/>
        <v>0.10799999999999998</v>
      </c>
      <c r="R2" s="7">
        <f t="shared" ref="R2:R9" si="1">SUM(K2:N2)</f>
        <v>1</v>
      </c>
    </row>
    <row r="3" spans="1:18" ht="17" x14ac:dyDescent="0.2">
      <c r="A3" s="3" t="s">
        <v>6</v>
      </c>
      <c r="B3" s="5">
        <v>0.57299999999999995</v>
      </c>
      <c r="C3" s="5">
        <v>0.624</v>
      </c>
      <c r="D3" s="5">
        <v>0.96299999999999997</v>
      </c>
      <c r="E3" s="6">
        <v>1</v>
      </c>
      <c r="J3" s="3" t="s">
        <v>6</v>
      </c>
      <c r="K3" s="5">
        <v>0.57299999999999995</v>
      </c>
      <c r="L3" s="5">
        <f>C3-B3</f>
        <v>5.1000000000000045E-2</v>
      </c>
      <c r="M3" s="5">
        <f t="shared" si="0"/>
        <v>0.33899999999999997</v>
      </c>
      <c r="N3" s="5">
        <f t="shared" si="0"/>
        <v>3.7000000000000033E-2</v>
      </c>
      <c r="R3" s="7">
        <f t="shared" si="1"/>
        <v>1</v>
      </c>
    </row>
    <row r="4" spans="1:18" ht="17" x14ac:dyDescent="0.2">
      <c r="A4" s="3" t="s">
        <v>7</v>
      </c>
      <c r="B4" s="5">
        <v>0.52500000000000002</v>
      </c>
      <c r="C4" s="3"/>
      <c r="D4" s="3"/>
      <c r="E4" s="6">
        <v>1</v>
      </c>
      <c r="J4" s="3" t="s">
        <v>7</v>
      </c>
      <c r="K4" s="5">
        <v>0.52500000000000002</v>
      </c>
      <c r="L4" s="3"/>
      <c r="M4" s="3"/>
      <c r="N4" s="6">
        <f>E4-B4</f>
        <v>0.47499999999999998</v>
      </c>
      <c r="R4" s="7">
        <f t="shared" si="1"/>
        <v>1</v>
      </c>
    </row>
    <row r="5" spans="1:18" x14ac:dyDescent="0.2">
      <c r="R5" s="7">
        <f t="shared" si="1"/>
        <v>0</v>
      </c>
    </row>
    <row r="6" spans="1:18" x14ac:dyDescent="0.2">
      <c r="R6" s="7">
        <f t="shared" si="1"/>
        <v>0</v>
      </c>
    </row>
    <row r="7" spans="1:18" x14ac:dyDescent="0.2">
      <c r="R7" s="7">
        <f t="shared" si="1"/>
        <v>0</v>
      </c>
    </row>
    <row r="8" spans="1:18" x14ac:dyDescent="0.2">
      <c r="R8" s="7">
        <f t="shared" si="1"/>
        <v>0</v>
      </c>
    </row>
    <row r="9" spans="1:18" ht="51" x14ac:dyDescent="0.2">
      <c r="A9" s="2" t="s">
        <v>8</v>
      </c>
      <c r="B9" s="3" t="s">
        <v>9</v>
      </c>
      <c r="C9" s="3" t="s">
        <v>10</v>
      </c>
      <c r="D9" s="3" t="s">
        <v>11</v>
      </c>
      <c r="E9" s="3" t="s">
        <v>12</v>
      </c>
      <c r="F9" s="3" t="s">
        <v>13</v>
      </c>
      <c r="J9" s="2" t="s">
        <v>8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13</v>
      </c>
      <c r="R9" s="7">
        <f t="shared" si="1"/>
        <v>0</v>
      </c>
    </row>
    <row r="10" spans="1:18" ht="17" x14ac:dyDescent="0.2">
      <c r="A10" s="3" t="s">
        <v>5</v>
      </c>
      <c r="B10" s="5">
        <v>7.9399999999999998E-2</v>
      </c>
      <c r="C10" s="5">
        <v>0.1018</v>
      </c>
      <c r="D10" s="5">
        <v>0.64559999999999995</v>
      </c>
      <c r="E10" s="5">
        <v>0.76780000000000004</v>
      </c>
      <c r="F10" s="6">
        <v>1</v>
      </c>
      <c r="J10" s="3" t="s">
        <v>5</v>
      </c>
      <c r="K10" s="5">
        <v>7.9399999999999998E-2</v>
      </c>
      <c r="L10" s="5">
        <f>C10-B10</f>
        <v>2.2400000000000003E-2</v>
      </c>
      <c r="M10" s="5">
        <f t="shared" ref="M10:O10" si="2">D10-C10</f>
        <v>0.54379999999999995</v>
      </c>
      <c r="N10" s="5">
        <f t="shared" si="2"/>
        <v>0.12220000000000009</v>
      </c>
      <c r="O10" s="5">
        <f t="shared" si="2"/>
        <v>0.23219999999999996</v>
      </c>
      <c r="R10" s="7">
        <f>SUM(K10:O10)</f>
        <v>1</v>
      </c>
    </row>
    <row r="11" spans="1:18" ht="17" x14ac:dyDescent="0.2">
      <c r="A11" s="3" t="s">
        <v>6</v>
      </c>
      <c r="B11" s="5">
        <v>0.1104</v>
      </c>
      <c r="C11" s="3"/>
      <c r="D11" s="5">
        <v>0.65639999999999998</v>
      </c>
      <c r="E11" s="5">
        <v>0.7117</v>
      </c>
      <c r="F11" s="6">
        <v>1</v>
      </c>
      <c r="J11" s="3" t="s">
        <v>6</v>
      </c>
      <c r="K11" s="5">
        <v>0.1104</v>
      </c>
      <c r="L11" s="3"/>
      <c r="M11" s="5">
        <f>D11-B11</f>
        <v>0.54600000000000004</v>
      </c>
      <c r="N11" s="5">
        <f>E11-D11</f>
        <v>5.5300000000000016E-2</v>
      </c>
      <c r="O11" s="5">
        <f>F11-E11</f>
        <v>0.2883</v>
      </c>
      <c r="R11" s="7">
        <f t="shared" ref="R11:R27" si="3">SUM(K11:O11)</f>
        <v>1</v>
      </c>
    </row>
    <row r="12" spans="1:18" ht="17" x14ac:dyDescent="0.2">
      <c r="A12" s="3" t="s">
        <v>7</v>
      </c>
      <c r="B12" s="3"/>
      <c r="C12" s="5">
        <v>0.12089999999999999</v>
      </c>
      <c r="D12" s="5">
        <v>0.83599999999999997</v>
      </c>
      <c r="E12" s="3"/>
      <c r="F12" s="6">
        <v>1</v>
      </c>
      <c r="J12" s="3" t="s">
        <v>7</v>
      </c>
      <c r="K12" s="3"/>
      <c r="L12" s="5">
        <v>0.12089999999999999</v>
      </c>
      <c r="M12" s="5">
        <f>D12-C12</f>
        <v>0.71509999999999996</v>
      </c>
      <c r="N12" s="3"/>
      <c r="O12" s="6">
        <f>F12-D12</f>
        <v>0.16400000000000003</v>
      </c>
      <c r="R12" s="7">
        <f t="shared" si="3"/>
        <v>1</v>
      </c>
    </row>
    <row r="13" spans="1:18" x14ac:dyDescent="0.2">
      <c r="R13" s="7">
        <f t="shared" si="3"/>
        <v>0</v>
      </c>
    </row>
    <row r="14" spans="1:18" x14ac:dyDescent="0.2">
      <c r="R14" s="7">
        <f t="shared" si="3"/>
        <v>0</v>
      </c>
    </row>
    <row r="15" spans="1:18" x14ac:dyDescent="0.2">
      <c r="R15" s="7">
        <f t="shared" si="3"/>
        <v>0</v>
      </c>
    </row>
    <row r="16" spans="1:18" x14ac:dyDescent="0.2">
      <c r="R16" s="7">
        <f t="shared" si="3"/>
        <v>0</v>
      </c>
    </row>
    <row r="17" spans="1:18" ht="51" x14ac:dyDescent="0.2">
      <c r="A17" s="2" t="s">
        <v>14</v>
      </c>
      <c r="B17" s="3" t="s">
        <v>15</v>
      </c>
      <c r="C17" s="3" t="s">
        <v>16</v>
      </c>
      <c r="D17" s="3" t="s">
        <v>17</v>
      </c>
      <c r="E17" s="3" t="s">
        <v>18</v>
      </c>
      <c r="F17" s="3" t="s">
        <v>19</v>
      </c>
      <c r="J17" s="2" t="s">
        <v>14</v>
      </c>
      <c r="K17" s="3" t="s">
        <v>15</v>
      </c>
      <c r="L17" s="3" t="s">
        <v>16</v>
      </c>
      <c r="M17" s="3" t="s">
        <v>17</v>
      </c>
      <c r="N17" s="3" t="s">
        <v>18</v>
      </c>
      <c r="O17" s="3" t="s">
        <v>19</v>
      </c>
      <c r="R17" s="7">
        <f t="shared" si="3"/>
        <v>0</v>
      </c>
    </row>
    <row r="18" spans="1:18" ht="17" x14ac:dyDescent="0.2">
      <c r="A18" s="3" t="s">
        <v>5</v>
      </c>
      <c r="B18" s="5">
        <v>1.03E-2</v>
      </c>
      <c r="C18" s="3"/>
      <c r="D18" s="5">
        <v>0.91100000000000003</v>
      </c>
      <c r="E18" s="6">
        <v>1</v>
      </c>
      <c r="F18" s="3"/>
      <c r="J18" s="3" t="s">
        <v>5</v>
      </c>
      <c r="K18" s="5">
        <v>1.03E-2</v>
      </c>
      <c r="L18" s="3"/>
      <c r="M18" s="5">
        <f>D18-B18</f>
        <v>0.90070000000000006</v>
      </c>
      <c r="N18" s="6">
        <f>E18-D18</f>
        <v>8.8999999999999968E-2</v>
      </c>
      <c r="O18" s="3"/>
      <c r="R18" s="7">
        <f t="shared" si="3"/>
        <v>1</v>
      </c>
    </row>
    <row r="19" spans="1:18" ht="17" x14ac:dyDescent="0.2">
      <c r="A19" s="3" t="s">
        <v>6</v>
      </c>
      <c r="B19" s="5">
        <v>0.20300000000000001</v>
      </c>
      <c r="C19" s="5">
        <v>0.3155</v>
      </c>
      <c r="D19" s="5">
        <v>0.9466</v>
      </c>
      <c r="E19" s="6">
        <v>1</v>
      </c>
      <c r="F19" s="3"/>
      <c r="J19" s="3" t="s">
        <v>6</v>
      </c>
      <c r="K19" s="5">
        <v>0.20300000000000001</v>
      </c>
      <c r="L19" s="5">
        <f>C19-B19</f>
        <v>0.11249999999999999</v>
      </c>
      <c r="M19" s="5">
        <f t="shared" ref="M19:N19" si="4">D19-C19</f>
        <v>0.63109999999999999</v>
      </c>
      <c r="N19" s="5">
        <f t="shared" si="4"/>
        <v>5.3400000000000003E-2</v>
      </c>
      <c r="O19" s="3"/>
      <c r="R19" s="7">
        <f t="shared" si="3"/>
        <v>1</v>
      </c>
    </row>
    <row r="20" spans="1:18" ht="17" x14ac:dyDescent="0.2">
      <c r="A20" s="3" t="s">
        <v>7</v>
      </c>
      <c r="B20" s="5">
        <v>0.27189999999999998</v>
      </c>
      <c r="C20" s="3"/>
      <c r="D20" s="5">
        <v>0.90710000000000002</v>
      </c>
      <c r="E20" s="6">
        <v>1</v>
      </c>
      <c r="F20" s="3"/>
      <c r="J20" s="3" t="s">
        <v>7</v>
      </c>
      <c r="K20" s="5">
        <v>0.27189999999999998</v>
      </c>
      <c r="L20" s="3"/>
      <c r="M20" s="5">
        <f>D20-B20</f>
        <v>0.63519999999999999</v>
      </c>
      <c r="N20" s="6">
        <f>E20-D20</f>
        <v>9.2899999999999983E-2</v>
      </c>
      <c r="O20" s="3"/>
      <c r="R20" s="7">
        <f t="shared" si="3"/>
        <v>1</v>
      </c>
    </row>
    <row r="21" spans="1:18" x14ac:dyDescent="0.2">
      <c r="R21" s="7">
        <f t="shared" si="3"/>
        <v>0</v>
      </c>
    </row>
    <row r="22" spans="1:18" x14ac:dyDescent="0.2">
      <c r="R22" s="7">
        <f t="shared" si="3"/>
        <v>0</v>
      </c>
    </row>
    <row r="23" spans="1:18" x14ac:dyDescent="0.2">
      <c r="R23" s="7">
        <f t="shared" si="3"/>
        <v>0</v>
      </c>
    </row>
    <row r="24" spans="1:18" ht="17" x14ac:dyDescent="0.2">
      <c r="A24" s="2" t="s">
        <v>20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J24" s="2" t="s">
        <v>20</v>
      </c>
      <c r="K24" s="3" t="s">
        <v>21</v>
      </c>
      <c r="L24" s="3" t="s">
        <v>22</v>
      </c>
      <c r="M24" s="3" t="s">
        <v>23</v>
      </c>
      <c r="N24" s="3" t="s">
        <v>24</v>
      </c>
      <c r="O24" s="3" t="s">
        <v>25</v>
      </c>
      <c r="R24" s="7">
        <f t="shared" si="3"/>
        <v>0</v>
      </c>
    </row>
    <row r="25" spans="1:18" ht="17" x14ac:dyDescent="0.2">
      <c r="A25" s="3" t="s">
        <v>5</v>
      </c>
      <c r="B25" s="5">
        <v>0.92520000000000002</v>
      </c>
      <c r="C25" s="5">
        <v>0.96940000000000004</v>
      </c>
      <c r="D25" s="5">
        <v>0.98799999999999999</v>
      </c>
      <c r="E25" s="3"/>
      <c r="F25" s="6">
        <v>1</v>
      </c>
      <c r="J25" s="3" t="s">
        <v>5</v>
      </c>
      <c r="K25" s="5">
        <v>0.92520000000000002</v>
      </c>
      <c r="L25" s="5">
        <f>C25-B25</f>
        <v>4.4200000000000017E-2</v>
      </c>
      <c r="M25" s="5">
        <f>D25-C25</f>
        <v>1.859999999999995E-2</v>
      </c>
      <c r="N25" s="3"/>
      <c r="O25" s="6">
        <f>F25-D25</f>
        <v>1.2000000000000011E-2</v>
      </c>
      <c r="R25" s="7">
        <f t="shared" si="3"/>
        <v>1</v>
      </c>
    </row>
    <row r="26" spans="1:18" ht="17" x14ac:dyDescent="0.2">
      <c r="A26" s="3" t="s">
        <v>6</v>
      </c>
      <c r="B26" s="5">
        <v>0.66890000000000005</v>
      </c>
      <c r="C26" s="5">
        <v>0.99150000000000005</v>
      </c>
      <c r="D26" s="6">
        <v>1</v>
      </c>
      <c r="E26" s="3"/>
      <c r="F26" s="3"/>
      <c r="J26" s="3" t="s">
        <v>6</v>
      </c>
      <c r="K26" s="5">
        <v>0.66890000000000005</v>
      </c>
      <c r="L26" s="5">
        <f>C26-B26</f>
        <v>0.3226</v>
      </c>
      <c r="M26" s="5">
        <f>D26-C26</f>
        <v>8.499999999999952E-3</v>
      </c>
      <c r="N26" s="3"/>
      <c r="O26" s="3"/>
      <c r="R26" s="7">
        <f t="shared" si="3"/>
        <v>1</v>
      </c>
    </row>
    <row r="27" spans="1:18" ht="17" x14ac:dyDescent="0.2">
      <c r="A27" s="3" t="s">
        <v>7</v>
      </c>
      <c r="B27" s="5">
        <v>0.107</v>
      </c>
      <c r="C27" s="5">
        <v>0.98799999999999999</v>
      </c>
      <c r="D27" s="3"/>
      <c r="E27" s="3"/>
      <c r="F27" s="6">
        <v>1</v>
      </c>
      <c r="J27" s="3" t="s">
        <v>7</v>
      </c>
      <c r="K27" s="5">
        <v>0.107</v>
      </c>
      <c r="L27" s="5">
        <f>C27-B27</f>
        <v>0.88100000000000001</v>
      </c>
      <c r="M27" s="3"/>
      <c r="N27" s="3"/>
      <c r="O27" s="6">
        <f>F27-C27</f>
        <v>1.2000000000000011E-2</v>
      </c>
      <c r="R27" s="7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tidy-data</vt:lpstr>
      <vt:lpstr>table-data</vt:lpstr>
      <vt:lpstr>Vehicle types</vt:lpstr>
      <vt:lpstr>notes</vt:lpstr>
      <vt:lpstr>Raw-data-cumulative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2021-07-01T01:02:25Z</dcterms:created>
  <dcterms:modified xsi:type="dcterms:W3CDTF">2021-07-01T22:57:13Z</dcterms:modified>
</cp:coreProperties>
</file>