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epa/"/>
    </mc:Choice>
  </mc:AlternateContent>
  <xr:revisionPtr revIDLastSave="0" documentId="13_ncr:1_{0C4170B0-1087-F743-8BA2-FB55D8F5C776}" xr6:coauthVersionLast="46" xr6:coauthVersionMax="46" xr10:uidLastSave="{00000000-0000-0000-0000-000000000000}"/>
  <bookViews>
    <workbookView xWindow="0" yWindow="460" windowWidth="35840" windowHeight="21020" activeTab="2" xr2:uid="{1684F535-87ED-1B40-B882-1595005216FD}"/>
  </bookViews>
  <sheets>
    <sheet name="totalcosts-ev" sheetId="1" r:id="rId1"/>
    <sheet name="totalcosts-hybrid" sheetId="2" r:id="rId2"/>
    <sheet name="effectiveness-hybrid" sheetId="8" r:id="rId3"/>
    <sheet name="batterycosts-ev" sheetId="3" r:id="rId4"/>
    <sheet name="batterycosts-hybrid" sheetId="5" r:id="rId5"/>
    <sheet name="notes" sheetId="4" r:id="rId6"/>
    <sheet name="Sheet7" sheetId="7" r:id="rId7"/>
    <sheet name="battery-kwh cost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C16" i="8"/>
  <c r="AC7" i="1"/>
  <c r="AD8" i="1" s="1"/>
  <c r="X6" i="1"/>
  <c r="Y4" i="1" s="1"/>
  <c r="Z4" i="1" s="1"/>
  <c r="X5" i="1"/>
  <c r="X4" i="1"/>
  <c r="AD26" i="1"/>
  <c r="Y26" i="1"/>
  <c r="T23" i="1"/>
  <c r="T21" i="1"/>
  <c r="U21" i="1" s="1"/>
  <c r="V21" i="1" s="1"/>
  <c r="W21" i="1" s="1"/>
  <c r="X21" i="1" s="1"/>
  <c r="Y21" i="1" s="1"/>
  <c r="S21" i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9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E8" i="7"/>
  <c r="G8" i="7" s="1"/>
  <c r="G9" i="7" s="1"/>
  <c r="G10" i="7" s="1"/>
  <c r="E9" i="7"/>
  <c r="E10" i="7"/>
  <c r="E11" i="7"/>
  <c r="E12" i="7"/>
  <c r="E13" i="7"/>
  <c r="E14" i="7"/>
  <c r="E15" i="7"/>
  <c r="E16" i="7"/>
  <c r="E7" i="7"/>
  <c r="E20" i="7"/>
  <c r="E17" i="7"/>
  <c r="E18" i="7"/>
  <c r="E19" i="7"/>
  <c r="E6" i="7"/>
  <c r="D20" i="7"/>
  <c r="D24" i="7" s="1"/>
  <c r="C20" i="7"/>
  <c r="C24" i="7" s="1"/>
  <c r="B20" i="7"/>
  <c r="B24" i="7" s="1"/>
  <c r="N88" i="4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L63" i="4"/>
  <c r="M63" i="4"/>
  <c r="N63" i="4" s="1"/>
  <c r="O63" i="4" s="1"/>
  <c r="P63" i="4" s="1"/>
  <c r="Q63" i="4" s="1"/>
  <c r="R63" i="4" s="1"/>
  <c r="S63" i="4" s="1"/>
  <c r="T63" i="4" s="1"/>
  <c r="U63" i="4" s="1"/>
  <c r="L64" i="4"/>
  <c r="M64" i="4"/>
  <c r="N64" i="4" s="1"/>
  <c r="O64" i="4" s="1"/>
  <c r="P64" i="4" s="1"/>
  <c r="Q64" i="4" s="1"/>
  <c r="R64" i="4" s="1"/>
  <c r="S64" i="4" s="1"/>
  <c r="T64" i="4" s="1"/>
  <c r="U64" i="4" s="1"/>
  <c r="L65" i="4"/>
  <c r="M65" i="4"/>
  <c r="N65" i="4"/>
  <c r="O65" i="4" s="1"/>
  <c r="P65" i="4" s="1"/>
  <c r="Q65" i="4" s="1"/>
  <c r="R65" i="4" s="1"/>
  <c r="S65" i="4" s="1"/>
  <c r="T65" i="4" s="1"/>
  <c r="U65" i="4" s="1"/>
  <c r="L66" i="4"/>
  <c r="M66" i="4" s="1"/>
  <c r="N66" i="4" s="1"/>
  <c r="O66" i="4" s="1"/>
  <c r="P66" i="4" s="1"/>
  <c r="Q66" i="4" s="1"/>
  <c r="R66" i="4" s="1"/>
  <c r="S66" i="4" s="1"/>
  <c r="T66" i="4" s="1"/>
  <c r="U66" i="4" s="1"/>
  <c r="M62" i="4"/>
  <c r="N62" i="4" s="1"/>
  <c r="O62" i="4" s="1"/>
  <c r="P62" i="4" s="1"/>
  <c r="Q62" i="4" s="1"/>
  <c r="R62" i="4" s="1"/>
  <c r="S62" i="4" s="1"/>
  <c r="T62" i="4" s="1"/>
  <c r="U62" i="4" s="1"/>
  <c r="U80" i="4" s="1"/>
  <c r="L62" i="4"/>
  <c r="J105" i="4"/>
  <c r="I105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E69" i="4"/>
  <c r="F69" i="4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E70" i="4"/>
  <c r="F70" i="4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D68" i="4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D69" i="4"/>
  <c r="D70" i="4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D67" i="4"/>
  <c r="O56" i="4"/>
  <c r="O53" i="4"/>
  <c r="G54" i="4"/>
  <c r="O54" i="4" s="1"/>
  <c r="H54" i="4"/>
  <c r="I54" i="4"/>
  <c r="J54" i="4"/>
  <c r="K54" i="4"/>
  <c r="L54" i="4"/>
  <c r="M54" i="4"/>
  <c r="N54" i="4"/>
  <c r="G55" i="4"/>
  <c r="O55" i="4" s="1"/>
  <c r="H55" i="4"/>
  <c r="I55" i="4"/>
  <c r="J55" i="4"/>
  <c r="K55" i="4"/>
  <c r="L55" i="4"/>
  <c r="M55" i="4"/>
  <c r="N55" i="4"/>
  <c r="G56" i="4"/>
  <c r="H56" i="4"/>
  <c r="I56" i="4"/>
  <c r="J56" i="4"/>
  <c r="K56" i="4"/>
  <c r="L56" i="4"/>
  <c r="M56" i="4"/>
  <c r="N56" i="4"/>
  <c r="G57" i="4"/>
  <c r="O57" i="4" s="1"/>
  <c r="H57" i="4"/>
  <c r="I57" i="4"/>
  <c r="J57" i="4"/>
  <c r="K57" i="4"/>
  <c r="L57" i="4"/>
  <c r="M57" i="4"/>
  <c r="N57" i="4"/>
  <c r="H53" i="4"/>
  <c r="I53" i="4"/>
  <c r="J53" i="4"/>
  <c r="K53" i="4"/>
  <c r="L53" i="4"/>
  <c r="M53" i="4"/>
  <c r="N53" i="4"/>
  <c r="G53" i="4"/>
  <c r="D13" i="4"/>
  <c r="B33" i="4"/>
  <c r="C33" i="4"/>
  <c r="C34" i="4" s="1"/>
  <c r="D33" i="4"/>
  <c r="D34" i="4" s="1"/>
  <c r="Z21" i="1" l="1"/>
  <c r="AA21" i="1" s="1"/>
  <c r="AB21" i="1" s="1"/>
  <c r="AC21" i="1" s="1"/>
  <c r="AD21" i="1" s="1"/>
  <c r="Y23" i="1"/>
  <c r="U67" i="4"/>
  <c r="T81" i="4"/>
  <c r="N80" i="4"/>
  <c r="R80" i="4"/>
  <c r="P81" i="4"/>
  <c r="N81" i="4"/>
  <c r="M81" i="4"/>
  <c r="O80" i="4"/>
  <c r="S81" i="4"/>
  <c r="P80" i="4"/>
  <c r="M80" i="4"/>
  <c r="T80" i="4"/>
  <c r="R81" i="4"/>
  <c r="S80" i="4"/>
  <c r="Q81" i="4"/>
  <c r="Q80" i="4"/>
  <c r="O81" i="4"/>
  <c r="U74" i="4"/>
  <c r="U75" i="4" l="1"/>
  <c r="U81" i="4"/>
  <c r="AE21" i="1"/>
  <c r="AF21" i="1" s="1"/>
  <c r="AG21" i="1" s="1"/>
  <c r="AH21" i="1" s="1"/>
  <c r="AI21" i="1" s="1"/>
  <c r="AI28" i="1" s="1"/>
  <c r="AD23" i="1"/>
  <c r="AD27" i="1" s="1"/>
  <c r="AD28" i="1" s="1"/>
  <c r="Y27" i="1"/>
</calcChain>
</file>

<file path=xl/sharedStrings.xml><?xml version="1.0" encoding="utf-8"?>
<sst xmlns="http://schemas.openxmlformats.org/spreadsheetml/2006/main" count="884" uniqueCount="117">
  <si>
    <r>
      <rPr>
        <sz val="10"/>
        <rFont val="Times New Roman"/>
        <family val="1"/>
      </rPr>
      <t>Note: DMC=direct manufacturing costs; IC=indirect costs; TC=total costs.</t>
    </r>
  </si>
  <si>
    <t>bev-75</t>
  </si>
  <si>
    <t>type</t>
  </si>
  <si>
    <r>
      <rPr>
        <sz val="12"/>
        <rFont val="Calibri (Body)"/>
      </rPr>
      <t>Curb Weight
Class</t>
    </r>
  </si>
  <si>
    <t>WRtech</t>
  </si>
  <si>
    <t>WRnet</t>
  </si>
  <si>
    <t>Cost type</t>
  </si>
  <si>
    <r>
      <rPr>
        <sz val="12"/>
        <rFont val="Calibri"/>
        <family val="1"/>
      </rPr>
      <t>TC</t>
    </r>
  </si>
  <si>
    <t>bev-100</t>
  </si>
  <si>
    <t>bev-200</t>
  </si>
  <si>
    <t>TC</t>
  </si>
  <si>
    <t>mild-hybrid</t>
  </si>
  <si>
    <t>strong-hybrid</t>
  </si>
  <si>
    <t>phev-20</t>
  </si>
  <si>
    <t>phev-40</t>
  </si>
  <si>
    <t>all costs 2015 us costs</t>
  </si>
  <si>
    <t>all from https://nepis.epa.gov/Exe/ZyPDF.cgi?Dockey=P100Q3L4.pdf</t>
  </si>
  <si>
    <t>pages 478-487</t>
  </si>
  <si>
    <t>Curb Weight Class</t>
  </si>
  <si>
    <r>
      <rPr>
        <sz val="12"/>
        <rFont val="Calibri (Body)"/>
      </rPr>
      <t>DMC:
base year cost IC:
complexi
ty</t>
    </r>
  </si>
  <si>
    <r>
      <rPr>
        <sz val="12"/>
        <rFont val="Calibri (Body)"/>
      </rPr>
      <t>DMC:
learnin g curve IC: near term
thru</t>
    </r>
  </si>
  <si>
    <t>DMC</t>
  </si>
  <si>
    <t>IC</t>
  </si>
  <si>
    <t>High2</t>
  </si>
  <si>
    <t>WR
tech</t>
  </si>
  <si>
    <t>WR
net</t>
  </si>
  <si>
    <t>Cost Type</t>
  </si>
  <si>
    <t>DMC:
learning curve IC: near term
thru</t>
  </si>
  <si>
    <r>
      <rPr>
        <sz val="12"/>
        <rFont val="Calibri (Body)"/>
      </rPr>
      <t>DMC: base year cost IC:
complexity</t>
    </r>
  </si>
  <si>
    <t>High1</t>
  </si>
  <si>
    <t>strong-hev</t>
  </si>
  <si>
    <t>0% CWR</t>
  </si>
  <si>
    <t>2% CWR</t>
  </si>
  <si>
    <t>7.5% CWR</t>
  </si>
  <si>
    <t>10% CWR</t>
  </si>
  <si>
    <t>20% CWR</t>
  </si>
  <si>
    <t>Pack</t>
  </si>
  <si>
    <t>$/kWh</t>
  </si>
  <si>
    <t>Wt Class 1</t>
  </si>
  <si>
    <t>Wt Class 3</t>
  </si>
  <si>
    <t>Wt Class 4</t>
  </si>
  <si>
    <t>Wt Class 5</t>
  </si>
  <si>
    <t>Wt Class 6</t>
  </si>
  <si>
    <t>Wt Class 2</t>
  </si>
  <si>
    <t>note, these costs are all for 2025</t>
  </si>
  <si>
    <t>battery total cost</t>
  </si>
  <si>
    <t>total cost</t>
  </si>
  <si>
    <t>non battery</t>
  </si>
  <si>
    <t>icct</t>
  </si>
  <si>
    <t>gaso</t>
  </si>
  <si>
    <t>2017 electric</t>
  </si>
  <si>
    <t>2025 electric</t>
  </si>
  <si>
    <t>total</t>
  </si>
  <si>
    <t>difference</t>
  </si>
  <si>
    <t>post 2025</t>
  </si>
  <si>
    <t>assume fixed</t>
  </si>
  <si>
    <t>conventional powertrain</t>
  </si>
  <si>
    <t>other direct</t>
  </si>
  <si>
    <t>indirect costs</t>
  </si>
  <si>
    <t xml:space="preserve">assume fixed </t>
  </si>
  <si>
    <t xml:space="preserve">but need to scale for cars </t>
  </si>
  <si>
    <t>battery</t>
  </si>
  <si>
    <t>can assume both epa trends and a more optimistic trend. But how to get epa post 2025?</t>
  </si>
  <si>
    <t xml:space="preserve">for hybrids, assume epa trends but freeze at 2025? </t>
  </si>
  <si>
    <t>but also need to scale this stuff for suvs etc.</t>
  </si>
  <si>
    <t>the icct assume a 7% decline per year</t>
  </si>
  <si>
    <t xml:space="preserve">this ballapark (maybe a fraction generous) compared to the studies they cite </t>
  </si>
  <si>
    <t>rates of improvement</t>
  </si>
  <si>
    <t>average</t>
  </si>
  <si>
    <t>Rates of battery improvement EPA)</t>
  </si>
  <si>
    <t xml:space="preserve">this 5% decline is less steep than the ICCT 7% decline. </t>
  </si>
  <si>
    <t xml:space="preserve">ICCT 7% can be lower bound, starting at a different estimate point as well </t>
  </si>
  <si>
    <t>Can be upper bound beyond 2025 (5%)</t>
  </si>
  <si>
    <t>Comparing effect of rates</t>
  </si>
  <si>
    <t>data</t>
  </si>
  <si>
    <t>epa</t>
  </si>
  <si>
    <t>icct-start-epa-7%</t>
  </si>
  <si>
    <t>weight class</t>
  </si>
  <si>
    <t>beyond this point assumed 5%</t>
  </si>
  <si>
    <t>decently large difference by 2035</t>
  </si>
  <si>
    <t>assume 50kwh for smallest class</t>
  </si>
  <si>
    <t>battery cost/kwh</t>
  </si>
  <si>
    <t xml:space="preserve">therefore we're at price parity before 2035 which is reasonable. </t>
  </si>
  <si>
    <t>price parity. Assume ic stays at 23500, ev non battery costs at  18130 from 2025 on</t>
  </si>
  <si>
    <t>no price parity</t>
  </si>
  <si>
    <t>price parity 2031</t>
  </si>
  <si>
    <t>Total</t>
  </si>
  <si>
    <t>$/kwh</t>
  </si>
  <si>
    <t>year</t>
  </si>
  <si>
    <t>total cost in chart (passenger)</t>
  </si>
  <si>
    <t xml:space="preserve">battery cost </t>
  </si>
  <si>
    <t>battery decrease</t>
  </si>
  <si>
    <t>total decrease</t>
  </si>
  <si>
    <t>this makes sense; other amounf comes from indirect</t>
  </si>
  <si>
    <t>diff</t>
  </si>
  <si>
    <t>so there's a huge decrease in cost (more than the battery)</t>
  </si>
  <si>
    <t xml:space="preserve">which is coming from non-battery components. </t>
  </si>
  <si>
    <t>Where does this come from!!!?!?!?!?</t>
  </si>
  <si>
    <t>base</t>
  </si>
  <si>
    <t>passenger</t>
  </si>
  <si>
    <t>effectiveness</t>
  </si>
  <si>
    <t>technology</t>
  </si>
  <si>
    <t>curb weight</t>
  </si>
  <si>
    <t xml:space="preserve">This is fro page 517 of draft tar, 12-15kW BISG 48-120V mild hybrid </t>
  </si>
  <si>
    <t>small car</t>
  </si>
  <si>
    <t>standard car</t>
  </si>
  <si>
    <t>large car</t>
  </si>
  <si>
    <t>small mpv</t>
  </si>
  <si>
    <t>large mpv</t>
  </si>
  <si>
    <t>small truck</t>
  </si>
  <si>
    <t>large truck</t>
  </si>
  <si>
    <t>utility stuff</t>
  </si>
  <si>
    <t>based on Europearn data from ICCT (co2 reduction technologies for the european car and van fleet)</t>
  </si>
  <si>
    <t>but driving data from here: https://www.sdworx.com/en/press/2018/2018-09-20-more-than-20percent-of-europeans-commute-at-least-90-minutes-daily and https://www.bitre.gov.au/sites/default/files/is_073.pdf</t>
  </si>
  <si>
    <t>suggst average comutes are broadly similar. This gives me some confidence that the behaviour isn't different enough to drastically change utility values .</t>
  </si>
  <si>
    <t>utility_factor</t>
  </si>
  <si>
    <t xml:space="preserve">Given hybrids are unlikely to be extensively used (beyond say 10-20% or so) I'm guessing that this really won't make a ifferenc,e estimate is good enough.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</si>
</sst>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\$0"/>
    <numFmt numFmtId="165" formatCode="\$#,##0"/>
    <numFmt numFmtId="166" formatCode="0.0"/>
    <numFmt numFmtId="167" formatCode="0.0%"/>
    <numFmt numFmtId="168" formatCode="\$\ 0"/>
    <numFmt numFmtId="169" formatCode="\$\ #,##0"/>
    <numFmt numFmtId="170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sz val="12"/>
      <color rgb="FF000000"/>
      <name val="Calibri (Body)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Calibri"/>
      <family val="1"/>
    </font>
    <font>
      <sz val="8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1"/>
      <color rgb="FF080808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165" fontId="3" fillId="0" borderId="1" xfId="0" applyNumberFormat="1" applyFont="1" applyBorder="1" applyAlignment="1">
      <alignment vertical="top" shrinkToFit="1"/>
    </xf>
    <xf numFmtId="0" fontId="4" fillId="0" borderId="0" xfId="0" applyFont="1" applyAlignment="1">
      <alignment vertical="top"/>
    </xf>
    <xf numFmtId="0" fontId="0" fillId="0" borderId="0" xfId="0" applyAlignment="1"/>
    <xf numFmtId="0" fontId="6" fillId="0" borderId="0" xfId="0" applyFont="1"/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1" fontId="8" fillId="0" borderId="0" xfId="0" applyNumberFormat="1" applyFont="1" applyBorder="1" applyAlignment="1">
      <alignment horizontal="left" vertical="top" shrinkToFit="1"/>
    </xf>
    <xf numFmtId="1" fontId="8" fillId="0" borderId="0" xfId="0" applyNumberFormat="1" applyFont="1" applyBorder="1" applyAlignment="1">
      <alignment vertical="top" shrinkToFit="1"/>
    </xf>
    <xf numFmtId="0" fontId="0" fillId="0" borderId="0" xfId="0" applyFont="1" applyBorder="1"/>
    <xf numFmtId="0" fontId="0" fillId="0" borderId="0" xfId="0" applyBorder="1"/>
    <xf numFmtId="1" fontId="9" fillId="0" borderId="0" xfId="0" applyNumberFormat="1" applyFont="1" applyBorder="1" applyAlignment="1">
      <alignment horizontal="left" vertical="top" shrinkToFit="1"/>
    </xf>
    <xf numFmtId="0" fontId="10" fillId="0" borderId="0" xfId="0" applyFont="1" applyBorder="1" applyAlignment="1">
      <alignment horizontal="left" vertical="top"/>
    </xf>
    <xf numFmtId="165" fontId="9" fillId="0" borderId="0" xfId="0" applyNumberFormat="1" applyFont="1" applyBorder="1" applyAlignment="1">
      <alignment horizontal="left" vertical="top" shrinkToFit="1"/>
    </xf>
    <xf numFmtId="165" fontId="8" fillId="0" borderId="0" xfId="0" applyNumberFormat="1" applyFont="1" applyBorder="1" applyAlignment="1">
      <alignment horizontal="left" vertical="top" shrinkToFit="1"/>
    </xf>
    <xf numFmtId="165" fontId="8" fillId="0" borderId="0" xfId="0" applyNumberFormat="1" applyFont="1" applyBorder="1" applyAlignment="1">
      <alignment vertical="top" shrinkToFit="1"/>
    </xf>
    <xf numFmtId="0" fontId="7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5" fontId="12" fillId="0" borderId="2" xfId="0" applyNumberFormat="1" applyFont="1" applyBorder="1" applyAlignment="1">
      <alignment vertical="top" shrinkToFit="1"/>
    </xf>
    <xf numFmtId="165" fontId="12" fillId="0" borderId="1" xfId="0" applyNumberFormat="1" applyFont="1" applyBorder="1" applyAlignment="1">
      <alignment vertical="top" shrinkToFit="1"/>
    </xf>
    <xf numFmtId="1" fontId="8" fillId="0" borderId="0" xfId="0" applyNumberFormat="1" applyFont="1" applyBorder="1" applyAlignment="1">
      <alignment horizontal="left" vertical="top" indent="1" shrinkToFit="1"/>
    </xf>
    <xf numFmtId="1" fontId="8" fillId="0" borderId="0" xfId="0" applyNumberFormat="1" applyFont="1" applyBorder="1" applyAlignment="1">
      <alignment horizontal="left" vertical="top" indent="2" shrinkToFit="1"/>
    </xf>
    <xf numFmtId="0" fontId="6" fillId="0" borderId="0" xfId="0" applyFont="1" applyBorder="1" applyAlignment="1">
      <alignment horizontal="left" wrapText="1"/>
    </xf>
    <xf numFmtId="1" fontId="3" fillId="0" borderId="0" xfId="0" applyNumberFormat="1" applyFont="1" applyBorder="1" applyAlignment="1">
      <alignment vertical="top" shrinkToFit="1"/>
    </xf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1" fontId="8" fillId="0" borderId="0" xfId="0" applyNumberFormat="1" applyFont="1" applyBorder="1" applyAlignment="1">
      <alignment horizontal="left" vertical="center" shrinkToFit="1"/>
    </xf>
    <xf numFmtId="164" fontId="8" fillId="0" borderId="0" xfId="0" applyNumberFormat="1" applyFont="1" applyBorder="1" applyAlignment="1">
      <alignment horizontal="left" vertical="top" shrinkToFit="1"/>
    </xf>
    <xf numFmtId="0" fontId="0" fillId="0" borderId="0" xfId="0" applyFill="1" applyBorder="1"/>
    <xf numFmtId="165" fontId="3" fillId="0" borderId="0" xfId="0" applyNumberFormat="1" applyFont="1" applyFill="1" applyBorder="1" applyAlignment="1">
      <alignment vertical="top" shrinkToFit="1"/>
    </xf>
    <xf numFmtId="0" fontId="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8" fillId="0" borderId="0" xfId="0" applyNumberFormat="1" applyFont="1" applyBorder="1" applyAlignment="1">
      <alignment vertical="center" shrinkToFit="1"/>
    </xf>
    <xf numFmtId="166" fontId="8" fillId="0" borderId="0" xfId="0" applyNumberFormat="1" applyFont="1" applyBorder="1" applyAlignment="1">
      <alignment vertical="top" shrinkToFit="1"/>
    </xf>
    <xf numFmtId="164" fontId="8" fillId="0" borderId="0" xfId="0" applyNumberFormat="1" applyFont="1" applyBorder="1" applyAlignment="1">
      <alignment vertical="top" shrinkToFit="1"/>
    </xf>
    <xf numFmtId="164" fontId="3" fillId="0" borderId="0" xfId="0" applyNumberFormat="1" applyFont="1" applyBorder="1" applyAlignment="1">
      <alignment vertical="top" shrinkToFit="1"/>
    </xf>
    <xf numFmtId="165" fontId="3" fillId="0" borderId="0" xfId="0" applyNumberFormat="1" applyFont="1" applyBorder="1" applyAlignment="1">
      <alignment horizontal="left" vertical="top" shrinkToFit="1"/>
    </xf>
    <xf numFmtId="0" fontId="0" fillId="0" borderId="0" xfId="0" applyBorder="1" applyAlignment="1">
      <alignment horizontal="left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right" vertical="top" wrapText="1" indent="1"/>
    </xf>
    <xf numFmtId="165" fontId="14" fillId="0" borderId="0" xfId="0" applyNumberFormat="1" applyFont="1" applyFill="1" applyBorder="1" applyAlignment="1">
      <alignment horizontal="center" vertical="top" shrinkToFit="1"/>
    </xf>
    <xf numFmtId="164" fontId="14" fillId="0" borderId="0" xfId="0" applyNumberFormat="1" applyFont="1" applyFill="1" applyBorder="1" applyAlignment="1">
      <alignment horizontal="right" vertical="top" indent="1" shrinkToFit="1"/>
    </xf>
    <xf numFmtId="164" fontId="14" fillId="0" borderId="0" xfId="0" applyNumberFormat="1" applyFont="1" applyFill="1" applyBorder="1" applyAlignment="1">
      <alignment horizontal="center" vertical="top" shrinkToFit="1"/>
    </xf>
    <xf numFmtId="167" fontId="14" fillId="0" borderId="0" xfId="0" applyNumberFormat="1" applyFont="1" applyFill="1" applyBorder="1" applyAlignment="1">
      <alignment horizontal="center" vertical="top" shrinkToFit="1"/>
    </xf>
    <xf numFmtId="167" fontId="14" fillId="0" borderId="0" xfId="0" applyNumberFormat="1" applyFont="1" applyFill="1" applyBorder="1" applyAlignment="1">
      <alignment horizontal="left" vertical="top" indent="1" shrinkToFit="1"/>
    </xf>
    <xf numFmtId="167" fontId="14" fillId="0" borderId="0" xfId="0" applyNumberFormat="1" applyFont="1" applyFill="1" applyBorder="1" applyAlignment="1">
      <alignment horizontal="right" vertical="top" indent="1" shrinkToFit="1"/>
    </xf>
    <xf numFmtId="167" fontId="16" fillId="0" borderId="0" xfId="0" applyNumberFormat="1" applyFont="1" applyFill="1" applyBorder="1" applyAlignment="1">
      <alignment horizontal="center" vertical="top" shrinkToFit="1"/>
    </xf>
    <xf numFmtId="167" fontId="16" fillId="0" borderId="0" xfId="0" applyNumberFormat="1" applyFont="1" applyFill="1" applyBorder="1" applyAlignment="1">
      <alignment horizontal="left" vertical="top" indent="1" shrinkToFit="1"/>
    </xf>
    <xf numFmtId="167" fontId="16" fillId="0" borderId="0" xfId="0" applyNumberFormat="1" applyFont="1" applyFill="1" applyBorder="1" applyAlignment="1">
      <alignment horizontal="right" vertical="top" indent="1" shrinkToFi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 indent="1"/>
    </xf>
    <xf numFmtId="164" fontId="14" fillId="0" borderId="0" xfId="0" applyNumberFormat="1" applyFont="1" applyFill="1" applyBorder="1" applyAlignment="1">
      <alignment horizontal="left" vertical="top" indent="1" shrinkToFit="1"/>
    </xf>
    <xf numFmtId="165" fontId="14" fillId="0" borderId="0" xfId="0" applyNumberFormat="1" applyFont="1" applyFill="1" applyBorder="1" applyAlignment="1">
      <alignment horizontal="left" vertical="top" indent="1" shrinkToFit="1"/>
    </xf>
    <xf numFmtId="0" fontId="13" fillId="0" borderId="0" xfId="0" applyFont="1" applyFill="1" applyBorder="1" applyAlignment="1">
      <alignment horizontal="left" vertical="top" wrapText="1" indent="2"/>
    </xf>
    <xf numFmtId="168" fontId="14" fillId="0" borderId="0" xfId="0" applyNumberFormat="1" applyFont="1" applyFill="1" applyBorder="1" applyAlignment="1">
      <alignment horizontal="left" vertical="top" indent="2" shrinkToFit="1"/>
    </xf>
    <xf numFmtId="169" fontId="14" fillId="0" borderId="0" xfId="0" applyNumberFormat="1" applyFont="1" applyFill="1" applyBorder="1" applyAlignment="1">
      <alignment horizontal="center" vertical="top" shrinkToFit="1"/>
    </xf>
    <xf numFmtId="168" fontId="14" fillId="0" borderId="0" xfId="0" applyNumberFormat="1" applyFont="1" applyFill="1" applyBorder="1" applyAlignment="1">
      <alignment horizontal="center" vertical="top" shrinkToFit="1"/>
    </xf>
    <xf numFmtId="169" fontId="14" fillId="0" borderId="0" xfId="0" applyNumberFormat="1" applyFont="1" applyFill="1" applyBorder="1" applyAlignment="1">
      <alignment horizontal="left" vertical="top" indent="1" shrinkToFit="1"/>
    </xf>
    <xf numFmtId="165" fontId="14" fillId="0" borderId="0" xfId="0" applyNumberFormat="1" applyFont="1" applyFill="1" applyBorder="1" applyAlignment="1">
      <alignment horizontal="right" vertical="top" shrinkToFit="1"/>
    </xf>
    <xf numFmtId="168" fontId="14" fillId="0" borderId="0" xfId="0" applyNumberFormat="1" applyFont="1" applyFill="1" applyBorder="1" applyAlignment="1">
      <alignment horizontal="left" vertical="top" indent="1" shrinkToFit="1"/>
    </xf>
    <xf numFmtId="168" fontId="14" fillId="0" borderId="0" xfId="0" applyNumberFormat="1" applyFont="1" applyFill="1" applyBorder="1" applyAlignment="1">
      <alignment horizontal="right" vertical="top" indent="1" shrinkToFit="1"/>
    </xf>
    <xf numFmtId="167" fontId="14" fillId="0" borderId="0" xfId="0" applyNumberFormat="1" applyFont="1" applyFill="1" applyBorder="1" applyAlignment="1">
      <alignment horizontal="left" vertical="top" indent="2" shrinkToFit="1"/>
    </xf>
    <xf numFmtId="167" fontId="16" fillId="0" borderId="0" xfId="0" applyNumberFormat="1" applyFont="1" applyFill="1" applyBorder="1" applyAlignment="1">
      <alignment horizontal="left" vertical="top" indent="2" shrinkToFit="1"/>
    </xf>
    <xf numFmtId="0" fontId="1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165" fontId="8" fillId="0" borderId="0" xfId="0" applyNumberFormat="1" applyFont="1" applyFill="1" applyBorder="1" applyAlignment="1">
      <alignment horizontal="left" vertical="top" shrinkToFi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top" wrapText="1"/>
    </xf>
    <xf numFmtId="165" fontId="8" fillId="0" borderId="0" xfId="0" applyNumberFormat="1" applyFont="1" applyFill="1" applyBorder="1" applyAlignment="1">
      <alignment vertical="top" shrinkToFit="1"/>
    </xf>
    <xf numFmtId="164" fontId="8" fillId="0" borderId="0" xfId="0" applyNumberFormat="1" applyFont="1" applyFill="1" applyBorder="1" applyAlignment="1">
      <alignment vertical="top" shrinkToFit="1"/>
    </xf>
    <xf numFmtId="167" fontId="14" fillId="0" borderId="0" xfId="0" applyNumberFormat="1" applyFont="1" applyFill="1" applyBorder="1" applyAlignment="1">
      <alignment vertical="top" shrinkToFit="1"/>
    </xf>
    <xf numFmtId="165" fontId="0" fillId="0" borderId="0" xfId="0" applyNumberFormat="1" applyBorder="1"/>
    <xf numFmtId="0" fontId="8" fillId="0" borderId="0" xfId="0" applyNumberFormat="1" applyFont="1" applyFill="1" applyBorder="1" applyAlignment="1">
      <alignment horizontal="left" vertical="top" shrinkToFi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left"/>
    </xf>
    <xf numFmtId="0" fontId="0" fillId="0" borderId="7" xfId="0" applyBorder="1"/>
    <xf numFmtId="0" fontId="6" fillId="0" borderId="6" xfId="0" applyFont="1" applyFill="1" applyBorder="1" applyAlignment="1">
      <alignment horizontal="left"/>
    </xf>
    <xf numFmtId="9" fontId="0" fillId="0" borderId="0" xfId="2" applyFont="1" applyBorder="1"/>
    <xf numFmtId="9" fontId="0" fillId="0" borderId="7" xfId="0" applyNumberFormat="1" applyBorder="1"/>
    <xf numFmtId="0" fontId="6" fillId="0" borderId="8" xfId="0" applyFont="1" applyBorder="1" applyAlignment="1">
      <alignment horizontal="left"/>
    </xf>
    <xf numFmtId="1" fontId="8" fillId="0" borderId="9" xfId="0" applyNumberFormat="1" applyFont="1" applyBorder="1" applyAlignment="1">
      <alignment horizontal="left" vertical="top" shrinkToFit="1"/>
    </xf>
    <xf numFmtId="0" fontId="7" fillId="0" borderId="9" xfId="0" applyFont="1" applyBorder="1" applyAlignment="1">
      <alignment horizontal="left" vertical="top"/>
    </xf>
    <xf numFmtId="0" fontId="0" fillId="0" borderId="9" xfId="0" applyBorder="1"/>
    <xf numFmtId="9" fontId="0" fillId="0" borderId="9" xfId="2" applyFont="1" applyBorder="1"/>
    <xf numFmtId="9" fontId="0" fillId="0" borderId="10" xfId="0" applyNumberFormat="1" applyBorder="1"/>
    <xf numFmtId="170" fontId="0" fillId="0" borderId="0" xfId="0" applyNumberFormat="1"/>
    <xf numFmtId="0" fontId="6" fillId="0" borderId="3" xfId="0" applyFont="1" applyFill="1" applyBorder="1" applyAlignment="1">
      <alignment horizontal="left"/>
    </xf>
    <xf numFmtId="44" fontId="0" fillId="2" borderId="0" xfId="1" applyFont="1" applyFill="1" applyBorder="1"/>
    <xf numFmtId="170" fontId="0" fillId="0" borderId="0" xfId="0" applyNumberFormat="1" applyBorder="1"/>
    <xf numFmtId="170" fontId="0" fillId="0" borderId="7" xfId="0" applyNumberFormat="1" applyBorder="1"/>
    <xf numFmtId="0" fontId="0" fillId="0" borderId="8" xfId="0" applyBorder="1"/>
    <xf numFmtId="0" fontId="0" fillId="0" borderId="10" xfId="0" applyBorder="1"/>
    <xf numFmtId="44" fontId="0" fillId="0" borderId="0" xfId="0" applyNumberFormat="1"/>
    <xf numFmtId="0" fontId="6" fillId="3" borderId="0" xfId="0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 vertical="top" shrinkToFit="1"/>
    </xf>
    <xf numFmtId="0" fontId="7" fillId="3" borderId="0" xfId="0" applyFont="1" applyFill="1" applyBorder="1" applyAlignment="1">
      <alignment horizontal="left" vertical="top"/>
    </xf>
    <xf numFmtId="165" fontId="8" fillId="3" borderId="0" xfId="0" applyNumberFormat="1" applyFont="1" applyFill="1" applyBorder="1" applyAlignment="1">
      <alignment horizontal="left" vertical="top" shrinkToFit="1"/>
    </xf>
    <xf numFmtId="0" fontId="17" fillId="0" borderId="0" xfId="0" applyFont="1"/>
    <xf numFmtId="165" fontId="0" fillId="0" borderId="0" xfId="0" applyNumberFormat="1"/>
    <xf numFmtId="0" fontId="2" fillId="0" borderId="0" xfId="0" applyFont="1"/>
    <xf numFmtId="0" fontId="2" fillId="0" borderId="0" xfId="0" applyFont="1" applyBorder="1"/>
    <xf numFmtId="0" fontId="0" fillId="0" borderId="0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notes!$C$61:$U$61</c:f>
              <c:numCache>
                <c:formatCode>General</c:formatCod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numCache>
            </c:numRef>
          </c:xVal>
          <c:yVal>
            <c:numRef>
              <c:f>notes!$C$62:$U$62</c:f>
              <c:numCache>
                <c:formatCode>\$#,##0</c:formatCode>
                <c:ptCount val="19"/>
                <c:pt idx="0">
                  <c:v>13861</c:v>
                </c:pt>
                <c:pt idx="1">
                  <c:v>13253</c:v>
                </c:pt>
                <c:pt idx="2">
                  <c:v>12747</c:v>
                </c:pt>
                <c:pt idx="3">
                  <c:v>12317</c:v>
                </c:pt>
                <c:pt idx="4">
                  <c:v>11947</c:v>
                </c:pt>
                <c:pt idx="5">
                  <c:v>11623</c:v>
                </c:pt>
                <c:pt idx="6">
                  <c:v>11336</c:v>
                </c:pt>
                <c:pt idx="7">
                  <c:v>11080</c:v>
                </c:pt>
                <c:pt idx="8">
                  <c:v>9271</c:v>
                </c:pt>
                <c:pt idx="9" formatCode="_(&quot;$&quot;* #,##0.00_);_(&quot;$&quot;* \(#,##0.00\);_(&quot;$&quot;* &quot;-&quot;??_);_(@_)">
                  <c:v>8881.6180000000004</c:v>
                </c:pt>
                <c:pt idx="10" formatCode="_(&quot;$&quot;* #,##0.00_);_(&quot;$&quot;* \(#,##0.00\);_(&quot;$&quot;* &quot;-&quot;??_);_(@_)">
                  <c:v>8508.5900440000005</c:v>
                </c:pt>
                <c:pt idx="11" formatCode="_(&quot;$&quot;* #,##0.00_);_(&quot;$&quot;* \(#,##0.00\);_(&quot;$&quot;* &quot;-&quot;??_);_(@_)">
                  <c:v>8151.229262152</c:v>
                </c:pt>
                <c:pt idx="12" formatCode="_(&quot;$&quot;* #,##0.00_);_(&quot;$&quot;* \(#,##0.00\);_(&quot;$&quot;* &quot;-&quot;??_);_(@_)">
                  <c:v>7808.8776331416157</c:v>
                </c:pt>
                <c:pt idx="13" formatCode="_(&quot;$&quot;* #,##0.00_);_(&quot;$&quot;* \(#,##0.00\);_(&quot;$&quot;* &quot;-&quot;??_);_(@_)">
                  <c:v>7480.9047725496675</c:v>
                </c:pt>
                <c:pt idx="14" formatCode="_(&quot;$&quot;* #,##0.00_);_(&quot;$&quot;* \(#,##0.00\);_(&quot;$&quot;* &quot;-&quot;??_);_(@_)">
                  <c:v>7166.7067721025815</c:v>
                </c:pt>
                <c:pt idx="15" formatCode="_(&quot;$&quot;* #,##0.00_);_(&quot;$&quot;* \(#,##0.00\);_(&quot;$&quot;* &quot;-&quot;??_);_(@_)">
                  <c:v>6865.7050876742724</c:v>
                </c:pt>
                <c:pt idx="16" formatCode="_(&quot;$&quot;* #,##0.00_);_(&quot;$&quot;* \(#,##0.00\);_(&quot;$&quot;* &quot;-&quot;??_);_(@_)">
                  <c:v>6577.3454739919525</c:v>
                </c:pt>
                <c:pt idx="17" formatCode="_(&quot;$&quot;* #,##0.00_);_(&quot;$&quot;* \(#,##0.00\);_(&quot;$&quot;* &quot;-&quot;??_);_(@_)">
                  <c:v>6301.0969640842904</c:v>
                </c:pt>
                <c:pt idx="18" formatCode="_(&quot;$&quot;* #,##0.00_);_(&quot;$&quot;* \(#,##0.00\);_(&quot;$&quot;* &quot;-&quot;??_);_(@_)">
                  <c:v>6036.4508915927499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2-6A48-9FAA-54F3294971D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notes!$C$61:$U$61</c:f>
              <c:numCache>
                <c:formatCode>General</c:formatCod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numCache>
            </c:numRef>
          </c:xVal>
          <c:yVal>
            <c:numRef>
              <c:f>notes!$C$67:$U$67</c:f>
              <c:numCache>
                <c:formatCode>"$"#,##0.00</c:formatCode>
                <c:ptCount val="19"/>
                <c:pt idx="0" formatCode="\$#,##0">
                  <c:v>13861</c:v>
                </c:pt>
                <c:pt idx="1">
                  <c:v>12890.730000000001</c:v>
                </c:pt>
                <c:pt idx="2">
                  <c:v>11988.378900000002</c:v>
                </c:pt>
                <c:pt idx="3">
                  <c:v>11149.192377000001</c:v>
                </c:pt>
                <c:pt idx="4">
                  <c:v>10368.748910610002</c:v>
                </c:pt>
                <c:pt idx="5">
                  <c:v>9642.9364868673019</c:v>
                </c:pt>
                <c:pt idx="6">
                  <c:v>8967.9309327865922</c:v>
                </c:pt>
                <c:pt idx="7">
                  <c:v>8340.1757674915316</c:v>
                </c:pt>
                <c:pt idx="8">
                  <c:v>7756.3634637671248</c:v>
                </c:pt>
                <c:pt idx="9">
                  <c:v>7213.418021303426</c:v>
                </c:pt>
                <c:pt idx="10">
                  <c:v>6708.4787598121866</c:v>
                </c:pt>
                <c:pt idx="11">
                  <c:v>6238.8852466253338</c:v>
                </c:pt>
                <c:pt idx="12">
                  <c:v>5802.1632793615609</c:v>
                </c:pt>
                <c:pt idx="13">
                  <c:v>5396.011849806252</c:v>
                </c:pt>
                <c:pt idx="14">
                  <c:v>5018.2910203198144</c:v>
                </c:pt>
                <c:pt idx="15">
                  <c:v>4667.0106488974279</c:v>
                </c:pt>
                <c:pt idx="16">
                  <c:v>4340.3199034746085</c:v>
                </c:pt>
                <c:pt idx="17">
                  <c:v>4036.4975102313861</c:v>
                </c:pt>
                <c:pt idx="18">
                  <c:v>3753.9426845151893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2-6A48-9FAA-54F32949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29423"/>
        <c:axId val="1173947887"/>
      </c:scatterChart>
      <c:valAx>
        <c:axId val="11740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47887"/>
        <c:crosses val="autoZero"/>
        <c:crossBetween val="midCat"/>
      </c:valAx>
      <c:valAx>
        <c:axId val="1173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2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72</xdr:row>
      <xdr:rowOff>196850</xdr:rowOff>
    </xdr:from>
    <xdr:to>
      <xdr:col>11</xdr:col>
      <xdr:colOff>723900</xdr:colOff>
      <xdr:row>95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8EDBC-51EC-744E-A943-BAB783803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A134-DB80-E844-905F-28B7E8F8CF7A}">
  <dimension ref="A1:AI41"/>
  <sheetViews>
    <sheetView zoomScale="120" zoomScaleNormal="120" workbookViewId="0">
      <selection activeCell="F30" sqref="F30"/>
    </sheetView>
  </sheetViews>
  <sheetFormatPr baseColWidth="10" defaultRowHeight="16" x14ac:dyDescent="0.2"/>
  <sheetData>
    <row r="1" spans="1:30" x14ac:dyDescent="0.2">
      <c r="A1" s="27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9"/>
      <c r="P1" s="10"/>
    </row>
    <row r="2" spans="1:30" x14ac:dyDescent="0.2">
      <c r="A2" s="33" t="s">
        <v>1</v>
      </c>
      <c r="B2" s="11">
        <v>1</v>
      </c>
      <c r="C2" s="11">
        <v>10</v>
      </c>
      <c r="D2" s="11">
        <v>10</v>
      </c>
      <c r="E2" s="12" t="s">
        <v>7</v>
      </c>
      <c r="F2" s="13">
        <v>10660</v>
      </c>
      <c r="G2" s="13">
        <v>10240</v>
      </c>
      <c r="H2" s="13">
        <v>9892</v>
      </c>
      <c r="I2" s="13">
        <v>9596</v>
      </c>
      <c r="J2" s="13">
        <v>9340</v>
      </c>
      <c r="K2" s="13">
        <v>9117</v>
      </c>
      <c r="L2" s="13">
        <v>8920</v>
      </c>
      <c r="M2" s="13">
        <v>8744</v>
      </c>
      <c r="N2" s="13">
        <v>7464</v>
      </c>
      <c r="O2" s="9"/>
      <c r="P2" s="10"/>
    </row>
    <row r="3" spans="1:30" x14ac:dyDescent="0.2">
      <c r="A3" s="33" t="s">
        <v>1</v>
      </c>
      <c r="B3" s="11">
        <v>1</v>
      </c>
      <c r="C3" s="11">
        <v>15</v>
      </c>
      <c r="D3" s="11">
        <v>15</v>
      </c>
      <c r="E3" s="12" t="s">
        <v>7</v>
      </c>
      <c r="F3" s="13">
        <v>10569</v>
      </c>
      <c r="G3" s="13">
        <v>10153</v>
      </c>
      <c r="H3" s="13">
        <v>9808</v>
      </c>
      <c r="I3" s="13">
        <v>9514</v>
      </c>
      <c r="J3" s="13">
        <v>9262</v>
      </c>
      <c r="K3" s="13">
        <v>9041</v>
      </c>
      <c r="L3" s="13">
        <v>8845</v>
      </c>
      <c r="M3" s="13">
        <v>8670</v>
      </c>
      <c r="N3" s="13">
        <v>7404</v>
      </c>
      <c r="O3" s="9"/>
      <c r="P3" s="10"/>
      <c r="W3" t="s">
        <v>98</v>
      </c>
      <c r="X3" t="s">
        <v>99</v>
      </c>
      <c r="AC3" t="s">
        <v>98</v>
      </c>
    </row>
    <row r="4" spans="1:30" x14ac:dyDescent="0.2">
      <c r="A4" s="33" t="s">
        <v>1</v>
      </c>
      <c r="B4" s="11">
        <v>1</v>
      </c>
      <c r="C4" s="11">
        <v>20</v>
      </c>
      <c r="D4" s="11">
        <v>20</v>
      </c>
      <c r="E4" s="12" t="s">
        <v>7</v>
      </c>
      <c r="F4" s="13">
        <v>10478</v>
      </c>
      <c r="G4" s="13">
        <v>10066</v>
      </c>
      <c r="H4" s="13">
        <v>9724</v>
      </c>
      <c r="I4" s="13">
        <v>9433</v>
      </c>
      <c r="J4" s="13">
        <v>9183</v>
      </c>
      <c r="K4" s="13">
        <v>8964</v>
      </c>
      <c r="L4" s="13">
        <v>8770</v>
      </c>
      <c r="M4" s="13">
        <v>8597</v>
      </c>
      <c r="N4" s="13">
        <v>7344</v>
      </c>
      <c r="O4" s="9"/>
      <c r="P4" s="10"/>
      <c r="W4">
        <v>6800</v>
      </c>
      <c r="X4">
        <f>W4*1.18</f>
        <v>8024</v>
      </c>
      <c r="Y4">
        <f>SUM(X4:X6)</f>
        <v>25890.63</v>
      </c>
      <c r="Z4">
        <f>Y4*1.32</f>
        <v>34175.631600000001</v>
      </c>
      <c r="AC4">
        <v>12000</v>
      </c>
    </row>
    <row r="5" spans="1:30" x14ac:dyDescent="0.2">
      <c r="A5" s="33" t="s">
        <v>1</v>
      </c>
      <c r="B5" s="11">
        <v>2</v>
      </c>
      <c r="C5" s="11">
        <v>10</v>
      </c>
      <c r="D5" s="11">
        <v>10</v>
      </c>
      <c r="E5" s="12" t="s">
        <v>7</v>
      </c>
      <c r="F5" s="13">
        <v>11520</v>
      </c>
      <c r="G5" s="13">
        <v>11076</v>
      </c>
      <c r="H5" s="13">
        <v>10708</v>
      </c>
      <c r="I5" s="13">
        <v>10395</v>
      </c>
      <c r="J5" s="13">
        <v>10124</v>
      </c>
      <c r="K5" s="13">
        <v>9887</v>
      </c>
      <c r="L5" s="13">
        <v>9678</v>
      </c>
      <c r="M5" s="13">
        <v>9490</v>
      </c>
      <c r="N5" s="13">
        <v>8121</v>
      </c>
      <c r="O5" s="9"/>
      <c r="W5">
        <v>12700</v>
      </c>
      <c r="X5">
        <f>W5*1.06</f>
        <v>13462</v>
      </c>
      <c r="AC5">
        <v>6800</v>
      </c>
    </row>
    <row r="6" spans="1:30" x14ac:dyDescent="0.2">
      <c r="A6" s="33" t="s">
        <v>1</v>
      </c>
      <c r="B6" s="11">
        <v>2</v>
      </c>
      <c r="C6" s="11">
        <v>15</v>
      </c>
      <c r="D6" s="11">
        <v>15</v>
      </c>
      <c r="E6" s="12" t="s">
        <v>7</v>
      </c>
      <c r="F6" s="13">
        <v>11395</v>
      </c>
      <c r="G6" s="13">
        <v>10957</v>
      </c>
      <c r="H6" s="13">
        <v>10594</v>
      </c>
      <c r="I6" s="13">
        <v>10285</v>
      </c>
      <c r="J6" s="13">
        <v>10018</v>
      </c>
      <c r="K6" s="13">
        <v>9784</v>
      </c>
      <c r="L6" s="13">
        <v>9577</v>
      </c>
      <c r="M6" s="13">
        <v>9392</v>
      </c>
      <c r="N6" s="13">
        <v>8039</v>
      </c>
      <c r="O6" s="9"/>
      <c r="W6">
        <v>4000</v>
      </c>
      <c r="X6">
        <f>SUM(X4:X5)*0.205</f>
        <v>4404.63</v>
      </c>
      <c r="AC6">
        <v>3900</v>
      </c>
    </row>
    <row r="7" spans="1:30" x14ac:dyDescent="0.2">
      <c r="A7" s="33" t="s">
        <v>1</v>
      </c>
      <c r="B7" s="11">
        <v>2</v>
      </c>
      <c r="C7" s="11">
        <v>20</v>
      </c>
      <c r="D7" s="11">
        <v>20</v>
      </c>
      <c r="E7" s="12" t="s">
        <v>7</v>
      </c>
      <c r="F7" s="13">
        <v>11269</v>
      </c>
      <c r="G7" s="13">
        <v>10838</v>
      </c>
      <c r="H7" s="13">
        <v>10479</v>
      </c>
      <c r="I7" s="13">
        <v>10174</v>
      </c>
      <c r="J7" s="13">
        <v>9911</v>
      </c>
      <c r="K7" s="13">
        <v>9680</v>
      </c>
      <c r="L7" s="13">
        <v>9476</v>
      </c>
      <c r="M7" s="13">
        <v>9294</v>
      </c>
      <c r="N7" s="13">
        <v>7957</v>
      </c>
      <c r="O7" s="9"/>
      <c r="AC7">
        <f>SUM(AC4:AC6)</f>
        <v>22700</v>
      </c>
    </row>
    <row r="8" spans="1:30" x14ac:dyDescent="0.2">
      <c r="A8" s="33" t="s">
        <v>1</v>
      </c>
      <c r="B8" s="11">
        <v>3</v>
      </c>
      <c r="C8" s="11">
        <v>10</v>
      </c>
      <c r="D8" s="11">
        <v>10</v>
      </c>
      <c r="E8" s="12" t="s">
        <v>7</v>
      </c>
      <c r="F8" s="13">
        <v>11128</v>
      </c>
      <c r="G8" s="13">
        <v>10690</v>
      </c>
      <c r="H8" s="13">
        <v>10328</v>
      </c>
      <c r="I8" s="13">
        <v>10021</v>
      </c>
      <c r="J8" s="13">
        <v>9756</v>
      </c>
      <c r="K8" s="13">
        <v>9525</v>
      </c>
      <c r="L8" s="13">
        <v>9320</v>
      </c>
      <c r="M8" s="13">
        <v>9138</v>
      </c>
      <c r="N8" s="13">
        <v>7700</v>
      </c>
      <c r="O8" s="9"/>
      <c r="AD8">
        <f>AC7*1.32*1.1</f>
        <v>32960.400000000001</v>
      </c>
    </row>
    <row r="9" spans="1:30" x14ac:dyDescent="0.2">
      <c r="A9" s="33" t="s">
        <v>1</v>
      </c>
      <c r="B9" s="11">
        <v>3</v>
      </c>
      <c r="C9" s="11">
        <v>15</v>
      </c>
      <c r="D9" s="11">
        <v>15</v>
      </c>
      <c r="E9" s="12" t="s">
        <v>7</v>
      </c>
      <c r="F9" s="13">
        <v>10970</v>
      </c>
      <c r="G9" s="13">
        <v>10540</v>
      </c>
      <c r="H9" s="13">
        <v>10183</v>
      </c>
      <c r="I9" s="13">
        <v>9880</v>
      </c>
      <c r="J9" s="13">
        <v>9620</v>
      </c>
      <c r="K9" s="13">
        <v>9392</v>
      </c>
      <c r="L9" s="13">
        <v>9191</v>
      </c>
      <c r="M9" s="13">
        <v>9011</v>
      </c>
      <c r="N9" s="13">
        <v>7596</v>
      </c>
      <c r="O9" s="9"/>
      <c r="W9" s="31"/>
      <c r="X9" s="31"/>
      <c r="Y9" s="31"/>
    </row>
    <row r="10" spans="1:30" x14ac:dyDescent="0.2">
      <c r="A10" s="33" t="s">
        <v>1</v>
      </c>
      <c r="B10" s="11">
        <v>3</v>
      </c>
      <c r="C10" s="11">
        <v>20</v>
      </c>
      <c r="D10" s="11">
        <v>20</v>
      </c>
      <c r="E10" s="12" t="s">
        <v>7</v>
      </c>
      <c r="F10" s="13">
        <v>10812</v>
      </c>
      <c r="G10" s="13">
        <v>10389</v>
      </c>
      <c r="H10" s="13">
        <v>10037</v>
      </c>
      <c r="I10" s="13">
        <v>9740</v>
      </c>
      <c r="J10" s="13">
        <v>9483</v>
      </c>
      <c r="K10" s="13">
        <v>9259</v>
      </c>
      <c r="L10" s="13">
        <v>9061</v>
      </c>
      <c r="M10" s="13">
        <v>8885</v>
      </c>
      <c r="N10" s="13">
        <v>7493</v>
      </c>
      <c r="O10" s="9"/>
      <c r="W10" s="31"/>
      <c r="X10" s="31"/>
      <c r="Y10" s="31"/>
    </row>
    <row r="11" spans="1:30" x14ac:dyDescent="0.2">
      <c r="A11" s="33" t="s">
        <v>1</v>
      </c>
      <c r="B11" s="11">
        <v>4</v>
      </c>
      <c r="C11" s="11">
        <v>10</v>
      </c>
      <c r="D11" s="11">
        <v>10</v>
      </c>
      <c r="E11" s="12" t="s">
        <v>7</v>
      </c>
      <c r="F11" s="13">
        <v>11929</v>
      </c>
      <c r="G11" s="13">
        <v>11454</v>
      </c>
      <c r="H11" s="13">
        <v>11059</v>
      </c>
      <c r="I11" s="13">
        <v>10724</v>
      </c>
      <c r="J11" s="13">
        <v>10434</v>
      </c>
      <c r="K11" s="13">
        <v>10181</v>
      </c>
      <c r="L11" s="13">
        <v>9957</v>
      </c>
      <c r="M11" s="13">
        <v>9757</v>
      </c>
      <c r="N11" s="13">
        <v>8349</v>
      </c>
      <c r="O11" s="9"/>
      <c r="W11" s="31"/>
      <c r="X11" s="31"/>
      <c r="Y11" s="31"/>
    </row>
    <row r="12" spans="1:30" x14ac:dyDescent="0.2">
      <c r="A12" s="33" t="s">
        <v>1</v>
      </c>
      <c r="B12" s="11">
        <v>4</v>
      </c>
      <c r="C12" s="11">
        <v>15</v>
      </c>
      <c r="D12" s="11">
        <v>15</v>
      </c>
      <c r="E12" s="12" t="s">
        <v>7</v>
      </c>
      <c r="F12" s="13">
        <v>11828</v>
      </c>
      <c r="G12" s="13">
        <v>11358</v>
      </c>
      <c r="H12" s="13">
        <v>10967</v>
      </c>
      <c r="I12" s="13">
        <v>10635</v>
      </c>
      <c r="J12" s="13">
        <v>10349</v>
      </c>
      <c r="K12" s="13">
        <v>10099</v>
      </c>
      <c r="L12" s="13">
        <v>9877</v>
      </c>
      <c r="M12" s="13">
        <v>9679</v>
      </c>
      <c r="N12" s="13">
        <v>8284</v>
      </c>
      <c r="O12" s="9"/>
      <c r="W12" s="31"/>
      <c r="X12" s="31"/>
      <c r="Y12" s="31"/>
    </row>
    <row r="13" spans="1:30" x14ac:dyDescent="0.2">
      <c r="A13" s="33" t="s">
        <v>1</v>
      </c>
      <c r="B13" s="11">
        <v>4</v>
      </c>
      <c r="C13" s="11">
        <v>20</v>
      </c>
      <c r="D13" s="11">
        <v>20</v>
      </c>
      <c r="E13" s="12" t="s">
        <v>7</v>
      </c>
      <c r="F13" s="13">
        <v>11727</v>
      </c>
      <c r="G13" s="13">
        <v>11262</v>
      </c>
      <c r="H13" s="13">
        <v>10875</v>
      </c>
      <c r="I13" s="13">
        <v>10547</v>
      </c>
      <c r="J13" s="13">
        <v>10264</v>
      </c>
      <c r="K13" s="13">
        <v>10016</v>
      </c>
      <c r="L13" s="13">
        <v>9797</v>
      </c>
      <c r="M13" s="13">
        <v>9601</v>
      </c>
      <c r="N13" s="13">
        <v>8218</v>
      </c>
      <c r="O13" s="9"/>
      <c r="W13" s="31"/>
      <c r="X13" s="31"/>
      <c r="Y13" s="31"/>
    </row>
    <row r="14" spans="1:30" x14ac:dyDescent="0.2">
      <c r="A14" s="27" t="s">
        <v>1</v>
      </c>
      <c r="B14" s="7">
        <v>5</v>
      </c>
      <c r="C14" s="7">
        <v>10</v>
      </c>
      <c r="D14" s="7">
        <v>10</v>
      </c>
      <c r="E14" s="6" t="s">
        <v>10</v>
      </c>
      <c r="F14" s="14">
        <v>14070</v>
      </c>
      <c r="G14" s="14">
        <v>13532</v>
      </c>
      <c r="H14" s="14">
        <v>13084</v>
      </c>
      <c r="I14" s="14">
        <v>12704</v>
      </c>
      <c r="J14" s="14">
        <v>12375</v>
      </c>
      <c r="K14" s="14">
        <v>12086</v>
      </c>
      <c r="L14" s="14">
        <v>11831</v>
      </c>
      <c r="M14" s="14">
        <v>11602</v>
      </c>
      <c r="N14" s="14">
        <v>9884</v>
      </c>
      <c r="O14" s="9"/>
      <c r="W14" s="31"/>
      <c r="X14" s="31"/>
      <c r="Y14" s="31"/>
    </row>
    <row r="15" spans="1:30" x14ac:dyDescent="0.2">
      <c r="A15" s="27" t="s">
        <v>1</v>
      </c>
      <c r="B15" s="7">
        <v>5</v>
      </c>
      <c r="C15" s="7">
        <v>15</v>
      </c>
      <c r="D15" s="7">
        <v>15</v>
      </c>
      <c r="E15" s="6" t="s">
        <v>10</v>
      </c>
      <c r="F15" s="14">
        <v>13857</v>
      </c>
      <c r="G15" s="14">
        <v>13329</v>
      </c>
      <c r="H15" s="14">
        <v>12890</v>
      </c>
      <c r="I15" s="14">
        <v>12516</v>
      </c>
      <c r="J15" s="14">
        <v>12193</v>
      </c>
      <c r="K15" s="14">
        <v>11910</v>
      </c>
      <c r="L15" s="14">
        <v>11659</v>
      </c>
      <c r="M15" s="14">
        <v>11435</v>
      </c>
      <c r="N15" s="14">
        <v>9743</v>
      </c>
      <c r="O15" s="9"/>
      <c r="W15" s="31"/>
      <c r="X15" s="31"/>
      <c r="Y15" s="31"/>
    </row>
    <row r="16" spans="1:30" x14ac:dyDescent="0.2">
      <c r="A16" s="27" t="s">
        <v>1</v>
      </c>
      <c r="B16" s="7">
        <v>5</v>
      </c>
      <c r="C16" s="7">
        <v>20</v>
      </c>
      <c r="D16" s="7">
        <v>20</v>
      </c>
      <c r="E16" s="6" t="s">
        <v>10</v>
      </c>
      <c r="F16" s="14">
        <v>13643</v>
      </c>
      <c r="G16" s="14">
        <v>13126</v>
      </c>
      <c r="H16" s="14">
        <v>12695</v>
      </c>
      <c r="I16" s="14">
        <v>12328</v>
      </c>
      <c r="J16" s="14">
        <v>12012</v>
      </c>
      <c r="K16" s="14">
        <v>11734</v>
      </c>
      <c r="L16" s="14">
        <v>11488</v>
      </c>
      <c r="M16" s="14">
        <v>11268</v>
      </c>
      <c r="N16" s="14">
        <v>9603</v>
      </c>
      <c r="O16" s="9"/>
      <c r="W16" s="31"/>
      <c r="X16" s="31"/>
      <c r="Y16" s="31"/>
    </row>
    <row r="17" spans="1:35" x14ac:dyDescent="0.2">
      <c r="A17" s="34" t="s">
        <v>8</v>
      </c>
      <c r="B17" s="7">
        <v>1</v>
      </c>
      <c r="C17" s="7">
        <v>10</v>
      </c>
      <c r="D17" s="7">
        <v>10</v>
      </c>
      <c r="E17" s="6" t="s">
        <v>10</v>
      </c>
      <c r="F17" s="14">
        <v>11732</v>
      </c>
      <c r="G17" s="14">
        <v>11265</v>
      </c>
      <c r="H17" s="14">
        <v>10877</v>
      </c>
      <c r="I17" s="14">
        <v>10548</v>
      </c>
      <c r="J17" s="14">
        <v>10264</v>
      </c>
      <c r="K17" s="14">
        <v>10016</v>
      </c>
      <c r="L17" s="14">
        <v>9796</v>
      </c>
      <c r="M17" s="14">
        <v>9600</v>
      </c>
      <c r="N17" s="14">
        <v>8180</v>
      </c>
      <c r="O17" s="10"/>
      <c r="W17" s="32"/>
      <c r="X17" s="31"/>
      <c r="Y17" s="31"/>
    </row>
    <row r="18" spans="1:35" x14ac:dyDescent="0.2">
      <c r="A18" s="34" t="s">
        <v>8</v>
      </c>
      <c r="B18" s="7">
        <v>1</v>
      </c>
      <c r="C18" s="7">
        <v>15</v>
      </c>
      <c r="D18" s="7">
        <v>15</v>
      </c>
      <c r="E18" s="6" t="s">
        <v>10</v>
      </c>
      <c r="F18" s="14">
        <v>11600</v>
      </c>
      <c r="G18" s="14">
        <v>11139</v>
      </c>
      <c r="H18" s="14">
        <v>10755</v>
      </c>
      <c r="I18" s="14">
        <v>10430</v>
      </c>
      <c r="J18" s="14">
        <v>10150</v>
      </c>
      <c r="K18" s="14">
        <v>9905</v>
      </c>
      <c r="L18" s="14">
        <v>9688</v>
      </c>
      <c r="M18" s="14">
        <v>9494</v>
      </c>
      <c r="N18" s="14">
        <v>8093</v>
      </c>
      <c r="O18" s="10"/>
      <c r="W18" s="32"/>
      <c r="X18" s="31"/>
      <c r="Y18" s="31"/>
    </row>
    <row r="19" spans="1:35" x14ac:dyDescent="0.2">
      <c r="A19" s="34" t="s">
        <v>8</v>
      </c>
      <c r="B19" s="7">
        <v>1</v>
      </c>
      <c r="C19" s="7">
        <v>20</v>
      </c>
      <c r="D19" s="7">
        <v>20</v>
      </c>
      <c r="E19" s="6" t="s">
        <v>10</v>
      </c>
      <c r="F19" s="14">
        <v>11468</v>
      </c>
      <c r="G19" s="14">
        <v>11012</v>
      </c>
      <c r="H19" s="14">
        <v>10634</v>
      </c>
      <c r="I19" s="14">
        <v>10313</v>
      </c>
      <c r="J19" s="14">
        <v>10036</v>
      </c>
      <c r="K19" s="14">
        <v>9794</v>
      </c>
      <c r="L19" s="14">
        <v>9580</v>
      </c>
      <c r="M19" s="14">
        <v>9388</v>
      </c>
      <c r="N19" s="14">
        <v>8006</v>
      </c>
      <c r="O19" s="10"/>
      <c r="Q19" t="s">
        <v>48</v>
      </c>
      <c r="W19" s="32"/>
      <c r="X19" s="31"/>
      <c r="Y19" s="31"/>
    </row>
    <row r="20" spans="1:35" x14ac:dyDescent="0.2">
      <c r="A20" s="34" t="s">
        <v>8</v>
      </c>
      <c r="B20" s="7">
        <v>2</v>
      </c>
      <c r="C20" s="7">
        <v>10</v>
      </c>
      <c r="D20" s="7">
        <v>10</v>
      </c>
      <c r="E20" s="6" t="s">
        <v>10</v>
      </c>
      <c r="F20" s="14">
        <v>12718</v>
      </c>
      <c r="G20" s="14">
        <v>12222</v>
      </c>
      <c r="H20" s="14">
        <v>11809</v>
      </c>
      <c r="I20" s="14">
        <v>11459</v>
      </c>
      <c r="J20" s="14">
        <v>11157</v>
      </c>
      <c r="K20" s="14">
        <v>10892</v>
      </c>
      <c r="L20" s="14">
        <v>10657</v>
      </c>
      <c r="M20" s="14">
        <v>10448</v>
      </c>
      <c r="N20" s="14">
        <v>8923</v>
      </c>
      <c r="O20" s="10"/>
      <c r="Q20" t="s">
        <v>88</v>
      </c>
      <c r="R20">
        <v>2018</v>
      </c>
      <c r="S20">
        <v>2019</v>
      </c>
      <c r="T20">
        <v>2020</v>
      </c>
      <c r="U20">
        <v>2021</v>
      </c>
      <c r="V20">
        <v>2022</v>
      </c>
      <c r="W20">
        <v>2023</v>
      </c>
      <c r="X20">
        <v>2024</v>
      </c>
      <c r="Y20">
        <v>2025</v>
      </c>
      <c r="Z20">
        <v>2026</v>
      </c>
      <c r="AA20">
        <v>2027</v>
      </c>
      <c r="AB20">
        <v>2028</v>
      </c>
      <c r="AC20">
        <v>2029</v>
      </c>
      <c r="AD20">
        <v>2030</v>
      </c>
      <c r="AE20">
        <v>2031</v>
      </c>
      <c r="AF20">
        <v>2032</v>
      </c>
      <c r="AG20">
        <v>2033</v>
      </c>
      <c r="AH20">
        <v>2034</v>
      </c>
      <c r="AI20">
        <v>2035</v>
      </c>
    </row>
    <row r="21" spans="1:35" x14ac:dyDescent="0.2">
      <c r="A21" s="34" t="s">
        <v>8</v>
      </c>
      <c r="B21" s="7">
        <v>2</v>
      </c>
      <c r="C21" s="7">
        <v>15</v>
      </c>
      <c r="D21" s="7">
        <v>15</v>
      </c>
      <c r="E21" s="6" t="s">
        <v>10</v>
      </c>
      <c r="F21" s="14">
        <v>12540</v>
      </c>
      <c r="G21" s="14">
        <v>12053</v>
      </c>
      <c r="H21" s="14">
        <v>11647</v>
      </c>
      <c r="I21" s="14">
        <v>11303</v>
      </c>
      <c r="J21" s="14">
        <v>11005</v>
      </c>
      <c r="K21" s="14">
        <v>10745</v>
      </c>
      <c r="L21" s="14">
        <v>10514</v>
      </c>
      <c r="M21" s="14">
        <v>10308</v>
      </c>
      <c r="N21" s="14">
        <v>8805</v>
      </c>
      <c r="O21" s="10"/>
      <c r="Q21" t="s">
        <v>87</v>
      </c>
      <c r="R21">
        <v>175</v>
      </c>
      <c r="S21">
        <f>R21*0.93</f>
        <v>162.75</v>
      </c>
      <c r="T21">
        <f t="shared" ref="T21:AI21" si="0">S21*0.93</f>
        <v>151.35750000000002</v>
      </c>
      <c r="U21">
        <f t="shared" si="0"/>
        <v>140.76247500000002</v>
      </c>
      <c r="V21">
        <f t="shared" si="0"/>
        <v>130.90910175000002</v>
      </c>
      <c r="W21">
        <f t="shared" si="0"/>
        <v>121.74546462750003</v>
      </c>
      <c r="X21">
        <f t="shared" si="0"/>
        <v>113.22328210357503</v>
      </c>
      <c r="Y21">
        <f t="shared" si="0"/>
        <v>105.29765235632479</v>
      </c>
      <c r="Z21">
        <f t="shared" si="0"/>
        <v>97.926816691382058</v>
      </c>
      <c r="AA21">
        <f t="shared" si="0"/>
        <v>91.071939522985318</v>
      </c>
      <c r="AB21">
        <f t="shared" si="0"/>
        <v>84.696903756376344</v>
      </c>
      <c r="AC21">
        <f t="shared" si="0"/>
        <v>78.768120493430004</v>
      </c>
      <c r="AD21">
        <f t="shared" si="0"/>
        <v>73.254352058889907</v>
      </c>
      <c r="AE21">
        <f t="shared" si="0"/>
        <v>68.126547414767614</v>
      </c>
      <c r="AF21">
        <f t="shared" si="0"/>
        <v>63.357689095733882</v>
      </c>
      <c r="AG21">
        <f t="shared" si="0"/>
        <v>58.922650859032515</v>
      </c>
      <c r="AH21">
        <f t="shared" si="0"/>
        <v>54.798065298900241</v>
      </c>
      <c r="AI21">
        <f t="shared" si="0"/>
        <v>50.962200727977226</v>
      </c>
    </row>
    <row r="22" spans="1:35" x14ac:dyDescent="0.2">
      <c r="A22" s="34" t="s">
        <v>8</v>
      </c>
      <c r="B22" s="7">
        <v>2</v>
      </c>
      <c r="C22" s="7">
        <v>20</v>
      </c>
      <c r="D22" s="7">
        <v>20</v>
      </c>
      <c r="E22" s="6" t="s">
        <v>10</v>
      </c>
      <c r="F22" s="14">
        <v>12363</v>
      </c>
      <c r="G22" s="14">
        <v>11884</v>
      </c>
      <c r="H22" s="14">
        <v>11485</v>
      </c>
      <c r="I22" s="14">
        <v>11146</v>
      </c>
      <c r="J22" s="14">
        <v>10854</v>
      </c>
      <c r="K22" s="14">
        <v>10598</v>
      </c>
      <c r="L22" s="14">
        <v>10371</v>
      </c>
      <c r="M22" s="14">
        <v>10168</v>
      </c>
      <c r="N22" s="14">
        <v>8688</v>
      </c>
      <c r="O22" s="10"/>
      <c r="Q22" t="s">
        <v>89</v>
      </c>
      <c r="T22">
        <v>39000</v>
      </c>
      <c r="Y22" s="31">
        <v>32000</v>
      </c>
      <c r="AD22">
        <v>27000</v>
      </c>
    </row>
    <row r="23" spans="1:35" x14ac:dyDescent="0.2">
      <c r="A23" s="34" t="s">
        <v>8</v>
      </c>
      <c r="B23" s="7">
        <v>3</v>
      </c>
      <c r="C23" s="7">
        <v>10</v>
      </c>
      <c r="D23" s="7">
        <v>9</v>
      </c>
      <c r="E23" s="6" t="s">
        <v>10</v>
      </c>
      <c r="F23" s="14">
        <v>12465</v>
      </c>
      <c r="G23" s="14">
        <v>11969</v>
      </c>
      <c r="H23" s="14">
        <v>11558</v>
      </c>
      <c r="I23" s="14">
        <v>11209</v>
      </c>
      <c r="J23" s="14">
        <v>10909</v>
      </c>
      <c r="K23" s="14">
        <v>10646</v>
      </c>
      <c r="L23" s="14">
        <v>10414</v>
      </c>
      <c r="M23" s="14">
        <v>10207</v>
      </c>
      <c r="N23" s="14">
        <v>8594</v>
      </c>
      <c r="O23" s="10"/>
      <c r="Q23" t="s">
        <v>90</v>
      </c>
      <c r="T23">
        <f>T21*57</f>
        <v>8627.3775000000005</v>
      </c>
      <c r="W23" s="32"/>
      <c r="X23" s="31"/>
      <c r="Y23" s="31">
        <f>Y21*55</f>
        <v>5791.3708795978637</v>
      </c>
      <c r="AD23">
        <f>AD21*54</f>
        <v>3955.7350111800552</v>
      </c>
    </row>
    <row r="24" spans="1:35" x14ac:dyDescent="0.2">
      <c r="A24" s="34" t="s">
        <v>8</v>
      </c>
      <c r="B24" s="7">
        <v>3</v>
      </c>
      <c r="C24" s="7">
        <v>15</v>
      </c>
      <c r="D24" s="7">
        <v>14</v>
      </c>
      <c r="E24" s="6" t="s">
        <v>10</v>
      </c>
      <c r="F24" s="14">
        <v>12230</v>
      </c>
      <c r="G24" s="14">
        <v>11744</v>
      </c>
      <c r="H24" s="14">
        <v>11341</v>
      </c>
      <c r="I24" s="14">
        <v>11000</v>
      </c>
      <c r="J24" s="14">
        <v>10706</v>
      </c>
      <c r="K24" s="14">
        <v>10448</v>
      </c>
      <c r="L24" s="14">
        <v>10221</v>
      </c>
      <c r="M24" s="14">
        <v>10018</v>
      </c>
      <c r="N24" s="14">
        <v>8439</v>
      </c>
      <c r="O24" s="10"/>
      <c r="W24" s="32"/>
      <c r="X24" s="31"/>
    </row>
    <row r="25" spans="1:35" x14ac:dyDescent="0.2">
      <c r="A25" s="34" t="s">
        <v>8</v>
      </c>
      <c r="B25" s="7">
        <v>3</v>
      </c>
      <c r="C25" s="7">
        <v>20</v>
      </c>
      <c r="D25" s="7">
        <v>19</v>
      </c>
      <c r="E25" s="6" t="s">
        <v>10</v>
      </c>
      <c r="F25" s="14">
        <v>11995</v>
      </c>
      <c r="G25" s="14">
        <v>11519</v>
      </c>
      <c r="H25" s="14">
        <v>11125</v>
      </c>
      <c r="I25" s="14">
        <v>10791</v>
      </c>
      <c r="J25" s="14">
        <v>10503</v>
      </c>
      <c r="K25" s="14">
        <v>10251</v>
      </c>
      <c r="L25" s="14">
        <v>10028</v>
      </c>
      <c r="M25" s="14">
        <v>9830</v>
      </c>
      <c r="N25" s="14">
        <v>8283</v>
      </c>
      <c r="O25" s="10"/>
      <c r="W25" s="32"/>
      <c r="X25" s="31"/>
      <c r="Y25" s="31"/>
    </row>
    <row r="26" spans="1:35" x14ac:dyDescent="0.2">
      <c r="A26" s="34" t="s">
        <v>8</v>
      </c>
      <c r="B26" s="7">
        <v>4</v>
      </c>
      <c r="C26" s="7">
        <v>10</v>
      </c>
      <c r="D26" s="7">
        <v>10</v>
      </c>
      <c r="E26" s="6" t="s">
        <v>10</v>
      </c>
      <c r="F26" s="14">
        <v>13190</v>
      </c>
      <c r="G26" s="14">
        <v>12659</v>
      </c>
      <c r="H26" s="14">
        <v>12218</v>
      </c>
      <c r="I26" s="14">
        <v>11844</v>
      </c>
      <c r="J26" s="14">
        <v>11521</v>
      </c>
      <c r="K26" s="14">
        <v>11238</v>
      </c>
      <c r="L26" s="14">
        <v>10988</v>
      </c>
      <c r="M26" s="14">
        <v>10765</v>
      </c>
      <c r="N26" s="14">
        <v>9192</v>
      </c>
      <c r="O26" s="10"/>
      <c r="X26" s="31" t="s">
        <v>92</v>
      </c>
      <c r="Y26" s="31">
        <f>T22-Y22</f>
        <v>7000</v>
      </c>
      <c r="AC26" s="31" t="s">
        <v>92</v>
      </c>
      <c r="AD26">
        <f>Y22-AD22</f>
        <v>5000</v>
      </c>
    </row>
    <row r="27" spans="1:35" x14ac:dyDescent="0.2">
      <c r="A27" s="34" t="s">
        <v>8</v>
      </c>
      <c r="B27" s="7">
        <v>4</v>
      </c>
      <c r="C27" s="7">
        <v>15</v>
      </c>
      <c r="D27" s="7">
        <v>15</v>
      </c>
      <c r="E27" s="6" t="s">
        <v>10</v>
      </c>
      <c r="F27" s="14">
        <v>12853</v>
      </c>
      <c r="G27" s="14">
        <v>12338</v>
      </c>
      <c r="H27" s="14">
        <v>11910</v>
      </c>
      <c r="I27" s="14">
        <v>11546</v>
      </c>
      <c r="J27" s="14">
        <v>11233</v>
      </c>
      <c r="K27" s="14">
        <v>10958</v>
      </c>
      <c r="L27" s="14">
        <v>10715</v>
      </c>
      <c r="M27" s="14">
        <v>10498</v>
      </c>
      <c r="N27" s="14">
        <v>8969</v>
      </c>
      <c r="O27" s="10"/>
      <c r="W27" s="32"/>
      <c r="X27" t="s">
        <v>91</v>
      </c>
      <c r="Y27" s="31">
        <f>T23-Y23</f>
        <v>2836.0066204021368</v>
      </c>
      <c r="AC27" t="s">
        <v>91</v>
      </c>
      <c r="AD27">
        <f>Y23-AD23</f>
        <v>1835.6358684178085</v>
      </c>
    </row>
    <row r="28" spans="1:35" x14ac:dyDescent="0.2">
      <c r="A28" s="34" t="s">
        <v>8</v>
      </c>
      <c r="B28" s="7">
        <v>4</v>
      </c>
      <c r="C28" s="7">
        <v>20</v>
      </c>
      <c r="D28" s="7">
        <v>20</v>
      </c>
      <c r="E28" s="6" t="s">
        <v>10</v>
      </c>
      <c r="F28" s="14">
        <v>12516</v>
      </c>
      <c r="G28" s="14">
        <v>12016</v>
      </c>
      <c r="H28" s="14">
        <v>11601</v>
      </c>
      <c r="I28" s="14">
        <v>11248</v>
      </c>
      <c r="J28" s="14">
        <v>10944</v>
      </c>
      <c r="K28" s="14">
        <v>10678</v>
      </c>
      <c r="L28" s="14">
        <v>10442</v>
      </c>
      <c r="M28" s="14">
        <v>10232</v>
      </c>
      <c r="N28" s="14">
        <v>8746</v>
      </c>
      <c r="O28" s="10"/>
      <c r="W28" s="32"/>
      <c r="X28" s="31"/>
      <c r="Y28" s="31"/>
      <c r="AC28" t="s">
        <v>94</v>
      </c>
      <c r="AD28">
        <f>AD26-AD27</f>
        <v>3164.3641315821915</v>
      </c>
      <c r="AI28">
        <f>AI21*1.32*54</f>
        <v>3632.5856678902169</v>
      </c>
    </row>
    <row r="29" spans="1:35" x14ac:dyDescent="0.2">
      <c r="A29" s="34" t="s">
        <v>8</v>
      </c>
      <c r="B29" s="7">
        <v>5</v>
      </c>
      <c r="C29" s="7">
        <v>10</v>
      </c>
      <c r="D29" s="7">
        <v>10</v>
      </c>
      <c r="E29" s="6" t="s">
        <v>10</v>
      </c>
      <c r="F29" s="14">
        <v>15883</v>
      </c>
      <c r="G29" s="14">
        <v>15266</v>
      </c>
      <c r="H29" s="14">
        <v>14752</v>
      </c>
      <c r="I29" s="14">
        <v>14315</v>
      </c>
      <c r="J29" s="14">
        <v>13938</v>
      </c>
      <c r="K29" s="14">
        <v>13607</v>
      </c>
      <c r="L29" s="14">
        <v>13314</v>
      </c>
      <c r="M29" s="14">
        <v>13052</v>
      </c>
      <c r="N29" s="14">
        <v>11097</v>
      </c>
      <c r="O29" s="10"/>
      <c r="W29" s="32"/>
      <c r="X29" s="31"/>
      <c r="Y29" s="31" t="s">
        <v>93</v>
      </c>
      <c r="AD29" t="s">
        <v>95</v>
      </c>
    </row>
    <row r="30" spans="1:35" x14ac:dyDescent="0.2">
      <c r="A30" s="34" t="s">
        <v>8</v>
      </c>
      <c r="B30" s="7">
        <v>5</v>
      </c>
      <c r="C30" s="7">
        <v>15</v>
      </c>
      <c r="D30" s="7">
        <v>15</v>
      </c>
      <c r="E30" s="6" t="s">
        <v>10</v>
      </c>
      <c r="F30" s="14">
        <v>15212</v>
      </c>
      <c r="G30" s="14">
        <v>14625</v>
      </c>
      <c r="H30" s="14">
        <v>14136</v>
      </c>
      <c r="I30" s="14">
        <v>13721</v>
      </c>
      <c r="J30" s="14">
        <v>13361</v>
      </c>
      <c r="K30" s="14">
        <v>13047</v>
      </c>
      <c r="L30" s="14">
        <v>12768</v>
      </c>
      <c r="M30" s="14">
        <v>12518</v>
      </c>
      <c r="N30" s="14">
        <v>10650</v>
      </c>
      <c r="O30" s="10"/>
      <c r="P30" s="10"/>
      <c r="Q30" s="10"/>
      <c r="S30" s="31"/>
      <c r="T30" s="31"/>
      <c r="U30" s="31"/>
      <c r="V30" s="31"/>
      <c r="W30" s="32"/>
      <c r="X30" s="31"/>
      <c r="Y30" s="31"/>
      <c r="AD30" t="s">
        <v>96</v>
      </c>
    </row>
    <row r="31" spans="1:35" x14ac:dyDescent="0.2">
      <c r="A31" s="34" t="s">
        <v>8</v>
      </c>
      <c r="B31" s="7">
        <v>5</v>
      </c>
      <c r="C31" s="7">
        <v>20</v>
      </c>
      <c r="D31" s="7">
        <v>20</v>
      </c>
      <c r="E31" s="6" t="s">
        <v>10</v>
      </c>
      <c r="F31" s="14">
        <v>14541</v>
      </c>
      <c r="G31" s="14">
        <v>13984</v>
      </c>
      <c r="H31" s="14">
        <v>13520</v>
      </c>
      <c r="I31" s="14">
        <v>13126</v>
      </c>
      <c r="J31" s="14">
        <v>12785</v>
      </c>
      <c r="K31" s="14">
        <v>12486</v>
      </c>
      <c r="L31" s="14">
        <v>12221</v>
      </c>
      <c r="M31" s="14">
        <v>11985</v>
      </c>
      <c r="N31" s="14">
        <v>10203</v>
      </c>
      <c r="O31" s="10"/>
      <c r="P31" s="80"/>
      <c r="T31" s="80"/>
      <c r="U31" s="80"/>
      <c r="V31" s="80"/>
      <c r="W31" s="80"/>
      <c r="X31" s="80"/>
      <c r="Y31" s="31"/>
      <c r="AD31" t="s">
        <v>97</v>
      </c>
    </row>
    <row r="32" spans="1:35" ht="17" x14ac:dyDescent="0.2">
      <c r="A32" s="34" t="s">
        <v>9</v>
      </c>
      <c r="B32" s="7">
        <v>1</v>
      </c>
      <c r="C32" s="7">
        <v>20</v>
      </c>
      <c r="D32" s="7">
        <v>13</v>
      </c>
      <c r="E32" s="18" t="s">
        <v>10</v>
      </c>
      <c r="F32" s="14">
        <v>15433</v>
      </c>
      <c r="G32" s="14">
        <v>14803</v>
      </c>
      <c r="H32" s="14">
        <v>14280</v>
      </c>
      <c r="I32" s="14">
        <v>13837</v>
      </c>
      <c r="J32" s="14">
        <v>13454</v>
      </c>
      <c r="K32" s="14">
        <v>13119</v>
      </c>
      <c r="L32" s="14">
        <v>12823</v>
      </c>
      <c r="M32" s="14">
        <v>12558</v>
      </c>
      <c r="N32" s="14">
        <v>10657</v>
      </c>
      <c r="O32" s="10"/>
      <c r="P32" s="14"/>
      <c r="T32" s="14"/>
      <c r="U32" s="14"/>
      <c r="V32" s="14"/>
      <c r="W32" s="14"/>
      <c r="X32" s="14"/>
      <c r="Y32" s="31"/>
    </row>
    <row r="33" spans="1:25" ht="17" x14ac:dyDescent="0.2">
      <c r="A33" s="34" t="s">
        <v>9</v>
      </c>
      <c r="B33" s="7">
        <v>2</v>
      </c>
      <c r="C33" s="7">
        <v>20</v>
      </c>
      <c r="D33" s="7">
        <v>14</v>
      </c>
      <c r="E33" s="18" t="s">
        <v>10</v>
      </c>
      <c r="F33" s="14">
        <v>16546</v>
      </c>
      <c r="G33" s="14">
        <v>15882</v>
      </c>
      <c r="H33" s="14">
        <v>15331</v>
      </c>
      <c r="I33" s="14">
        <v>14862</v>
      </c>
      <c r="J33" s="14">
        <v>14458</v>
      </c>
      <c r="K33" s="14">
        <v>14103</v>
      </c>
      <c r="L33" s="14">
        <v>13790</v>
      </c>
      <c r="M33" s="14">
        <v>13509</v>
      </c>
      <c r="N33" s="14">
        <v>11485</v>
      </c>
      <c r="O33" s="10"/>
      <c r="P33" s="79"/>
      <c r="Q33" s="79"/>
      <c r="R33" s="79"/>
      <c r="S33" s="79"/>
      <c r="T33" s="79"/>
      <c r="U33" s="79"/>
      <c r="V33" s="79"/>
      <c r="W33" s="79"/>
      <c r="X33" s="79"/>
      <c r="Y33" s="31"/>
    </row>
    <row r="34" spans="1:25" ht="17" x14ac:dyDescent="0.2">
      <c r="A34" s="34" t="s">
        <v>9</v>
      </c>
      <c r="B34" s="7">
        <v>3</v>
      </c>
      <c r="C34" s="7">
        <v>20</v>
      </c>
      <c r="D34" s="7">
        <v>13</v>
      </c>
      <c r="E34" s="18" t="s">
        <v>10</v>
      </c>
      <c r="F34" s="14">
        <v>16361</v>
      </c>
      <c r="G34" s="14">
        <v>15694</v>
      </c>
      <c r="H34" s="14">
        <v>15141</v>
      </c>
      <c r="I34" s="14">
        <v>14671</v>
      </c>
      <c r="J34" s="14">
        <v>14267</v>
      </c>
      <c r="K34" s="14">
        <v>13913</v>
      </c>
      <c r="L34" s="14">
        <v>13600</v>
      </c>
      <c r="M34" s="14">
        <v>13321</v>
      </c>
      <c r="N34" s="14">
        <v>11202</v>
      </c>
      <c r="O34" s="10"/>
      <c r="P34" s="10"/>
      <c r="Q34" s="10"/>
      <c r="S34" s="31"/>
      <c r="T34" s="31"/>
      <c r="U34" s="31"/>
      <c r="V34" s="32"/>
      <c r="W34" s="31"/>
      <c r="X34" s="31"/>
      <c r="Y34" s="31"/>
    </row>
    <row r="35" spans="1:25" ht="17" x14ac:dyDescent="0.2">
      <c r="A35" s="34" t="s">
        <v>9</v>
      </c>
      <c r="B35" s="7">
        <v>4</v>
      </c>
      <c r="C35" s="7">
        <v>20</v>
      </c>
      <c r="D35" s="7">
        <v>14</v>
      </c>
      <c r="E35" s="18" t="s">
        <v>10</v>
      </c>
      <c r="F35" s="14">
        <v>17158</v>
      </c>
      <c r="G35" s="14">
        <v>16453</v>
      </c>
      <c r="H35" s="14">
        <v>15868</v>
      </c>
      <c r="I35" s="14">
        <v>15371</v>
      </c>
      <c r="J35" s="14">
        <v>14943</v>
      </c>
      <c r="K35" s="14">
        <v>14567</v>
      </c>
      <c r="L35" s="14">
        <v>14236</v>
      </c>
      <c r="M35" s="14">
        <v>13939</v>
      </c>
      <c r="N35" s="14">
        <v>11848</v>
      </c>
      <c r="O35" s="10"/>
      <c r="P35" s="10"/>
      <c r="Q35" s="10"/>
      <c r="S35" s="31"/>
      <c r="T35" s="31"/>
      <c r="U35" s="31"/>
      <c r="V35" s="32"/>
      <c r="W35" s="31"/>
      <c r="X35" s="31"/>
      <c r="Y35" s="31"/>
    </row>
    <row r="36" spans="1:25" ht="17" x14ac:dyDescent="0.2">
      <c r="A36" s="34" t="s">
        <v>9</v>
      </c>
      <c r="B36" s="7">
        <v>5</v>
      </c>
      <c r="C36" s="7">
        <v>20</v>
      </c>
      <c r="D36" s="7">
        <v>14</v>
      </c>
      <c r="E36" s="18" t="s">
        <v>10</v>
      </c>
      <c r="F36" s="14">
        <v>19636</v>
      </c>
      <c r="G36" s="14">
        <v>18856</v>
      </c>
      <c r="H36" s="14">
        <v>18207</v>
      </c>
      <c r="I36" s="14">
        <v>17656</v>
      </c>
      <c r="J36" s="14">
        <v>17180</v>
      </c>
      <c r="K36" s="14">
        <v>16762</v>
      </c>
      <c r="L36" s="14">
        <v>16393</v>
      </c>
      <c r="M36" s="14">
        <v>16062</v>
      </c>
      <c r="N36" s="14">
        <v>13615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31"/>
    </row>
    <row r="37" spans="1:25" x14ac:dyDescent="0.2">
      <c r="S37" s="31"/>
      <c r="T37" s="31"/>
      <c r="U37" s="31"/>
      <c r="V37" s="31"/>
      <c r="W37" s="31"/>
      <c r="X37" s="31"/>
      <c r="Y37" s="31"/>
    </row>
    <row r="38" spans="1: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S38" s="31"/>
      <c r="T38" s="31"/>
      <c r="U38" s="31"/>
      <c r="V38" s="31"/>
      <c r="W38" s="31"/>
      <c r="X38" s="31"/>
      <c r="Y38" s="31"/>
    </row>
    <row r="39" spans="1:25" x14ac:dyDescent="0.2">
      <c r="S39" s="31"/>
      <c r="T39" s="31"/>
      <c r="U39" s="31"/>
      <c r="V39" s="31"/>
      <c r="W39" s="31"/>
      <c r="X39" s="31"/>
      <c r="Y39" s="31"/>
    </row>
    <row r="40" spans="1:25" x14ac:dyDescent="0.2">
      <c r="S40" s="31"/>
      <c r="T40" s="31"/>
      <c r="U40" s="31"/>
      <c r="V40" s="31"/>
      <c r="W40" s="31"/>
      <c r="X40" s="31"/>
      <c r="Y40" s="31"/>
    </row>
    <row r="41" spans="1:25" x14ac:dyDescent="0.2">
      <c r="S41" s="31"/>
      <c r="T41" s="31"/>
      <c r="U41" s="31"/>
      <c r="V41" s="31"/>
      <c r="W41" s="31"/>
      <c r="X41" s="31"/>
      <c r="Y41" s="3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AB3C-DD97-2F44-857B-A4F822172270}">
  <dimension ref="A1:AR40"/>
  <sheetViews>
    <sheetView workbookViewId="0">
      <selection activeCell="V29" sqref="U29:V29"/>
    </sheetView>
  </sheetViews>
  <sheetFormatPr baseColWidth="10" defaultRowHeight="16" x14ac:dyDescent="0.2"/>
  <cols>
    <col min="1" max="1" width="14" customWidth="1"/>
  </cols>
  <sheetData>
    <row r="1" spans="1:43" x14ac:dyDescent="0.2">
      <c r="A1" s="26" t="s">
        <v>2</v>
      </c>
      <c r="B1" s="28" t="s">
        <v>3</v>
      </c>
      <c r="C1" s="16" t="s">
        <v>4</v>
      </c>
      <c r="D1" s="16" t="s">
        <v>5</v>
      </c>
      <c r="E1" s="16" t="s">
        <v>26</v>
      </c>
      <c r="F1" s="16" t="s">
        <v>100</v>
      </c>
      <c r="G1" s="35">
        <v>2017</v>
      </c>
      <c r="H1" s="35">
        <v>2018</v>
      </c>
      <c r="I1" s="35">
        <v>2019</v>
      </c>
      <c r="J1" s="35">
        <v>2020</v>
      </c>
      <c r="K1" s="35">
        <v>2021</v>
      </c>
      <c r="L1" s="35">
        <v>2022</v>
      </c>
      <c r="M1" s="35">
        <v>2023</v>
      </c>
      <c r="N1" s="35">
        <v>2024</v>
      </c>
      <c r="O1" s="35">
        <v>2025</v>
      </c>
      <c r="P1" s="29"/>
      <c r="Q1" s="29"/>
      <c r="R1" s="27"/>
      <c r="S1" s="29"/>
      <c r="T1" s="27"/>
      <c r="U1" s="27"/>
      <c r="V1" s="27"/>
      <c r="W1" s="27"/>
      <c r="X1" s="27"/>
      <c r="Y1" s="27"/>
      <c r="Z1" s="27"/>
      <c r="AA1" s="29"/>
      <c r="AB1" s="27"/>
      <c r="AC1" s="27"/>
      <c r="AD1" s="27"/>
      <c r="AE1" s="27"/>
      <c r="AF1" s="27"/>
    </row>
    <row r="2" spans="1:43" ht="17" x14ac:dyDescent="0.2">
      <c r="A2" s="26" t="s">
        <v>11</v>
      </c>
      <c r="B2" s="8">
        <v>1</v>
      </c>
      <c r="C2" s="8">
        <v>5</v>
      </c>
      <c r="D2" s="36">
        <v>1.5</v>
      </c>
      <c r="E2" s="19" t="s">
        <v>10</v>
      </c>
      <c r="F2" s="19"/>
      <c r="G2" s="15">
        <v>1073</v>
      </c>
      <c r="H2" s="15">
        <v>1035</v>
      </c>
      <c r="I2" s="37">
        <v>965</v>
      </c>
      <c r="J2" s="37">
        <v>944</v>
      </c>
      <c r="K2" s="37">
        <v>927</v>
      </c>
      <c r="L2" s="37">
        <v>913</v>
      </c>
      <c r="M2" s="37">
        <v>900</v>
      </c>
      <c r="N2" s="37">
        <v>889</v>
      </c>
      <c r="O2" s="37">
        <v>814</v>
      </c>
      <c r="P2" s="30"/>
      <c r="Q2" s="30"/>
      <c r="R2" s="27"/>
      <c r="S2" s="30"/>
      <c r="T2" s="27"/>
      <c r="U2" s="27"/>
      <c r="V2" s="27"/>
      <c r="W2" s="27"/>
      <c r="X2" s="27"/>
      <c r="Y2" s="27"/>
      <c r="Z2" s="27"/>
      <c r="AA2" s="30"/>
      <c r="AB2" s="27"/>
      <c r="AC2" s="27"/>
      <c r="AD2" s="27"/>
      <c r="AE2" s="27"/>
      <c r="AF2" s="27"/>
    </row>
    <row r="3" spans="1:43" ht="17" x14ac:dyDescent="0.2">
      <c r="A3" s="26" t="s">
        <v>11</v>
      </c>
      <c r="B3" s="8">
        <v>2</v>
      </c>
      <c r="C3" s="8">
        <v>5</v>
      </c>
      <c r="D3" s="8">
        <v>2</v>
      </c>
      <c r="E3" s="19" t="s">
        <v>10</v>
      </c>
      <c r="F3" s="19"/>
      <c r="G3" s="15">
        <v>1073</v>
      </c>
      <c r="H3" s="15">
        <v>1035</v>
      </c>
      <c r="I3" s="37">
        <v>965</v>
      </c>
      <c r="J3" s="37">
        <v>944</v>
      </c>
      <c r="K3" s="37">
        <v>927</v>
      </c>
      <c r="L3" s="37">
        <v>913</v>
      </c>
      <c r="M3" s="37">
        <v>900</v>
      </c>
      <c r="N3" s="37">
        <v>889</v>
      </c>
      <c r="O3" s="37">
        <v>814</v>
      </c>
      <c r="P3" s="30"/>
      <c r="Q3" s="30"/>
      <c r="R3" s="27"/>
      <c r="S3" s="30"/>
      <c r="T3" s="27"/>
      <c r="U3" s="27"/>
      <c r="V3" s="27"/>
      <c r="W3" s="27"/>
      <c r="X3" s="27"/>
      <c r="Y3" s="27"/>
      <c r="Z3" s="27"/>
      <c r="AA3" s="30"/>
      <c r="AB3" s="27"/>
      <c r="AC3" s="27"/>
      <c r="AD3" s="27"/>
      <c r="AE3" s="27"/>
      <c r="AF3" s="27"/>
    </row>
    <row r="4" spans="1:43" ht="17" x14ac:dyDescent="0.2">
      <c r="A4" s="26" t="s">
        <v>11</v>
      </c>
      <c r="B4" s="8">
        <v>3</v>
      </c>
      <c r="C4" s="8">
        <v>5</v>
      </c>
      <c r="D4" s="36">
        <v>2.5</v>
      </c>
      <c r="E4" s="19" t="s">
        <v>10</v>
      </c>
      <c r="F4" s="19"/>
      <c r="G4" s="15">
        <v>1073</v>
      </c>
      <c r="H4" s="15">
        <v>1035</v>
      </c>
      <c r="I4" s="37">
        <v>965</v>
      </c>
      <c r="J4" s="37">
        <v>944</v>
      </c>
      <c r="K4" s="37">
        <v>927</v>
      </c>
      <c r="L4" s="37">
        <v>913</v>
      </c>
      <c r="M4" s="37">
        <v>900</v>
      </c>
      <c r="N4" s="37">
        <v>889</v>
      </c>
      <c r="O4" s="37">
        <v>814</v>
      </c>
      <c r="P4" s="30"/>
      <c r="Q4" s="30"/>
      <c r="R4" s="27"/>
      <c r="S4" s="30"/>
      <c r="T4" s="27"/>
      <c r="U4" s="27"/>
      <c r="V4" s="27"/>
      <c r="W4" s="27"/>
      <c r="X4" s="27"/>
      <c r="Y4" s="27"/>
      <c r="Z4" s="27"/>
      <c r="AA4" s="30"/>
      <c r="AB4" s="27"/>
      <c r="AC4" s="27"/>
      <c r="AD4" s="27"/>
      <c r="AE4" s="27"/>
      <c r="AF4" s="27"/>
    </row>
    <row r="5" spans="1:43" ht="17" x14ac:dyDescent="0.2">
      <c r="A5" s="26" t="s">
        <v>11</v>
      </c>
      <c r="B5" s="8">
        <v>4</v>
      </c>
      <c r="C5" s="8">
        <v>5</v>
      </c>
      <c r="D5" s="36">
        <v>2.5</v>
      </c>
      <c r="E5" s="19" t="s">
        <v>10</v>
      </c>
      <c r="F5" s="19"/>
      <c r="G5" s="15">
        <v>1073</v>
      </c>
      <c r="H5" s="15">
        <v>1035</v>
      </c>
      <c r="I5" s="37">
        <v>965</v>
      </c>
      <c r="J5" s="37">
        <v>944</v>
      </c>
      <c r="K5" s="37">
        <v>927</v>
      </c>
      <c r="L5" s="37">
        <v>913</v>
      </c>
      <c r="M5" s="37">
        <v>900</v>
      </c>
      <c r="N5" s="37">
        <v>889</v>
      </c>
      <c r="O5" s="37">
        <v>814</v>
      </c>
      <c r="P5" s="30"/>
      <c r="Q5" s="30"/>
      <c r="R5" s="27"/>
      <c r="S5" s="30"/>
      <c r="T5" s="27"/>
      <c r="U5" s="27"/>
      <c r="V5" s="27"/>
      <c r="W5" s="27"/>
      <c r="X5" s="27"/>
      <c r="Y5" s="27"/>
      <c r="Z5" s="27"/>
      <c r="AA5" s="30"/>
      <c r="AB5" s="27"/>
      <c r="AC5" s="27"/>
      <c r="AD5" s="27"/>
      <c r="AE5" s="27"/>
      <c r="AF5" s="27"/>
    </row>
    <row r="6" spans="1:43" ht="17" x14ac:dyDescent="0.2">
      <c r="A6" s="26" t="s">
        <v>11</v>
      </c>
      <c r="B6" s="8">
        <v>5</v>
      </c>
      <c r="C6" s="8">
        <v>5</v>
      </c>
      <c r="D6" s="36">
        <v>2.5</v>
      </c>
      <c r="E6" s="19" t="s">
        <v>10</v>
      </c>
      <c r="F6" s="19"/>
      <c r="G6" s="15">
        <v>1073</v>
      </c>
      <c r="H6" s="15">
        <v>1035</v>
      </c>
      <c r="I6" s="37">
        <v>965</v>
      </c>
      <c r="J6" s="37">
        <v>944</v>
      </c>
      <c r="K6" s="37">
        <v>927</v>
      </c>
      <c r="L6" s="37">
        <v>913</v>
      </c>
      <c r="M6" s="37">
        <v>900</v>
      </c>
      <c r="N6" s="37">
        <v>889</v>
      </c>
      <c r="O6" s="37">
        <v>814</v>
      </c>
      <c r="P6" s="30"/>
      <c r="Q6" s="30"/>
      <c r="R6" s="27"/>
      <c r="S6" s="30"/>
      <c r="T6" s="27"/>
      <c r="U6" s="27"/>
      <c r="V6" s="27"/>
      <c r="W6" s="27"/>
      <c r="X6" s="27"/>
      <c r="Y6" s="27"/>
      <c r="Z6" s="27"/>
      <c r="AA6" s="30"/>
      <c r="AB6" s="27"/>
      <c r="AC6" s="27"/>
      <c r="AD6" s="27"/>
      <c r="AE6" s="27"/>
      <c r="AF6" s="27"/>
    </row>
    <row r="7" spans="1:43" ht="17" x14ac:dyDescent="0.2">
      <c r="A7" s="26" t="s">
        <v>11</v>
      </c>
      <c r="B7" s="8">
        <v>6</v>
      </c>
      <c r="C7" s="8">
        <v>5</v>
      </c>
      <c r="D7" s="8">
        <v>3</v>
      </c>
      <c r="E7" s="19" t="s">
        <v>10</v>
      </c>
      <c r="F7" s="19"/>
      <c r="G7" s="15">
        <v>1073</v>
      </c>
      <c r="H7" s="15">
        <v>1035</v>
      </c>
      <c r="I7" s="37">
        <v>965</v>
      </c>
      <c r="J7" s="37">
        <v>944</v>
      </c>
      <c r="K7" s="37">
        <v>927</v>
      </c>
      <c r="L7" s="37">
        <v>913</v>
      </c>
      <c r="M7" s="37">
        <v>900</v>
      </c>
      <c r="N7" s="37">
        <v>889</v>
      </c>
      <c r="O7" s="37">
        <v>814</v>
      </c>
      <c r="P7" s="30"/>
      <c r="Q7" s="30"/>
      <c r="T7" s="27"/>
      <c r="U7" s="27"/>
      <c r="V7" s="27"/>
      <c r="W7" s="27"/>
      <c r="X7" s="27"/>
      <c r="Y7" s="27"/>
      <c r="Z7" s="27"/>
      <c r="AA7" s="30"/>
      <c r="AB7" s="27"/>
      <c r="AC7" s="27"/>
      <c r="AD7" s="27"/>
      <c r="AE7" s="27"/>
      <c r="AF7" s="27"/>
    </row>
    <row r="8" spans="1:43" ht="17" x14ac:dyDescent="0.2">
      <c r="A8" s="26" t="s">
        <v>12</v>
      </c>
      <c r="B8" s="8">
        <v>1</v>
      </c>
      <c r="C8" s="8">
        <v>10</v>
      </c>
      <c r="D8" s="8">
        <v>6</v>
      </c>
      <c r="E8" s="19" t="s">
        <v>10</v>
      </c>
      <c r="F8" s="19"/>
      <c r="G8" s="15">
        <v>4225</v>
      </c>
      <c r="H8" s="15">
        <v>4097</v>
      </c>
      <c r="I8" s="15">
        <v>3615</v>
      </c>
      <c r="J8" s="15">
        <v>3545</v>
      </c>
      <c r="K8" s="15">
        <v>3486</v>
      </c>
      <c r="L8" s="15">
        <v>3436</v>
      </c>
      <c r="M8" s="15">
        <v>3392</v>
      </c>
      <c r="N8" s="15">
        <v>3353</v>
      </c>
      <c r="O8" s="15">
        <v>3112</v>
      </c>
      <c r="P8" s="14"/>
      <c r="Q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14"/>
      <c r="AF8" s="27"/>
      <c r="AQ8" s="1"/>
    </row>
    <row r="9" spans="1:43" ht="17" x14ac:dyDescent="0.2">
      <c r="A9" s="26" t="s">
        <v>12</v>
      </c>
      <c r="B9" s="8">
        <v>1</v>
      </c>
      <c r="C9" s="8">
        <v>15</v>
      </c>
      <c r="D9" s="8">
        <v>11</v>
      </c>
      <c r="E9" s="19" t="s">
        <v>10</v>
      </c>
      <c r="F9" s="19"/>
      <c r="G9" s="15">
        <v>4189</v>
      </c>
      <c r="H9" s="15">
        <v>4063</v>
      </c>
      <c r="I9" s="15">
        <v>3585</v>
      </c>
      <c r="J9" s="15">
        <v>3515</v>
      </c>
      <c r="K9" s="15">
        <v>3457</v>
      </c>
      <c r="L9" s="15">
        <v>3408</v>
      </c>
      <c r="M9" s="15">
        <v>3364</v>
      </c>
      <c r="N9" s="15">
        <v>3325</v>
      </c>
      <c r="O9" s="15">
        <v>3087</v>
      </c>
      <c r="P9" s="14"/>
      <c r="Q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14"/>
      <c r="AF9" s="27"/>
      <c r="AQ9" s="1"/>
    </row>
    <row r="10" spans="1:43" ht="17" x14ac:dyDescent="0.2">
      <c r="A10" s="26" t="s">
        <v>12</v>
      </c>
      <c r="B10" s="8">
        <v>1</v>
      </c>
      <c r="C10" s="8">
        <v>20</v>
      </c>
      <c r="D10" s="8">
        <v>16</v>
      </c>
      <c r="E10" s="19" t="s">
        <v>10</v>
      </c>
      <c r="F10" s="19"/>
      <c r="G10" s="15">
        <v>4154</v>
      </c>
      <c r="H10" s="15">
        <v>4029</v>
      </c>
      <c r="I10" s="15">
        <v>3554</v>
      </c>
      <c r="J10" s="15">
        <v>3485</v>
      </c>
      <c r="K10" s="15">
        <v>3428</v>
      </c>
      <c r="L10" s="15">
        <v>3379</v>
      </c>
      <c r="M10" s="15">
        <v>3336</v>
      </c>
      <c r="N10" s="15">
        <v>3297</v>
      </c>
      <c r="O10" s="15">
        <v>3061</v>
      </c>
      <c r="P10" s="14"/>
      <c r="Q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14"/>
      <c r="AF10" s="27"/>
      <c r="AQ10" s="1"/>
    </row>
    <row r="11" spans="1:43" ht="17" x14ac:dyDescent="0.2">
      <c r="A11" s="26" t="s">
        <v>12</v>
      </c>
      <c r="B11" s="8">
        <v>2</v>
      </c>
      <c r="C11" s="8">
        <v>10</v>
      </c>
      <c r="D11" s="8">
        <v>6</v>
      </c>
      <c r="E11" s="19" t="s">
        <v>10</v>
      </c>
      <c r="F11" s="19"/>
      <c r="G11" s="15">
        <v>4512</v>
      </c>
      <c r="H11" s="15">
        <v>4378</v>
      </c>
      <c r="I11" s="15">
        <v>3859</v>
      </c>
      <c r="J11" s="15">
        <v>3784</v>
      </c>
      <c r="K11" s="15">
        <v>3723</v>
      </c>
      <c r="L11" s="15">
        <v>3670</v>
      </c>
      <c r="M11" s="15">
        <v>3623</v>
      </c>
      <c r="N11" s="15">
        <v>3581</v>
      </c>
      <c r="O11" s="15">
        <v>3329</v>
      </c>
      <c r="P11" s="14"/>
      <c r="Q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14"/>
      <c r="AF11" s="27"/>
      <c r="AQ11" s="1"/>
    </row>
    <row r="12" spans="1:43" ht="17" x14ac:dyDescent="0.2">
      <c r="A12" s="26" t="s">
        <v>12</v>
      </c>
      <c r="B12" s="8">
        <v>2</v>
      </c>
      <c r="C12" s="8">
        <v>15</v>
      </c>
      <c r="D12" s="8">
        <v>11</v>
      </c>
      <c r="E12" s="19" t="s">
        <v>10</v>
      </c>
      <c r="F12" s="19"/>
      <c r="G12" s="15">
        <v>4468</v>
      </c>
      <c r="H12" s="15">
        <v>4335</v>
      </c>
      <c r="I12" s="15">
        <v>3821</v>
      </c>
      <c r="J12" s="15">
        <v>3747</v>
      </c>
      <c r="K12" s="15">
        <v>3686</v>
      </c>
      <c r="L12" s="15">
        <v>3634</v>
      </c>
      <c r="M12" s="15">
        <v>3588</v>
      </c>
      <c r="N12" s="15">
        <v>3547</v>
      </c>
      <c r="O12" s="15">
        <v>3297</v>
      </c>
      <c r="P12" s="14"/>
      <c r="Q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14"/>
      <c r="AF12" s="27"/>
      <c r="AQ12" s="1"/>
    </row>
    <row r="13" spans="1:43" ht="17" x14ac:dyDescent="0.2">
      <c r="A13" s="26" t="s">
        <v>12</v>
      </c>
      <c r="B13" s="8">
        <v>2</v>
      </c>
      <c r="C13" s="8">
        <v>20</v>
      </c>
      <c r="D13" s="8">
        <v>16</v>
      </c>
      <c r="E13" s="19" t="s">
        <v>10</v>
      </c>
      <c r="F13" s="19"/>
      <c r="G13" s="15">
        <v>4424</v>
      </c>
      <c r="H13" s="15">
        <v>4293</v>
      </c>
      <c r="I13" s="15">
        <v>3783</v>
      </c>
      <c r="J13" s="15">
        <v>3710</v>
      </c>
      <c r="K13" s="15">
        <v>3650</v>
      </c>
      <c r="L13" s="15">
        <v>3598</v>
      </c>
      <c r="M13" s="15">
        <v>3552</v>
      </c>
      <c r="N13" s="15">
        <v>3512</v>
      </c>
      <c r="O13" s="15">
        <v>3265</v>
      </c>
      <c r="P13" s="14"/>
      <c r="Q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14"/>
      <c r="AF13" s="27"/>
      <c r="AQ13" s="1"/>
    </row>
    <row r="14" spans="1:43" ht="17" x14ac:dyDescent="0.2">
      <c r="A14" s="26" t="s">
        <v>12</v>
      </c>
      <c r="B14" s="8">
        <v>3</v>
      </c>
      <c r="C14" s="8">
        <v>10</v>
      </c>
      <c r="D14" s="8">
        <v>5</v>
      </c>
      <c r="E14" s="19" t="s">
        <v>10</v>
      </c>
      <c r="F14" s="19"/>
      <c r="G14" s="15">
        <v>4628</v>
      </c>
      <c r="H14" s="15">
        <v>4491</v>
      </c>
      <c r="I14" s="15">
        <v>3957</v>
      </c>
      <c r="J14" s="15">
        <v>3881</v>
      </c>
      <c r="K14" s="15">
        <v>3818</v>
      </c>
      <c r="L14" s="15">
        <v>3764</v>
      </c>
      <c r="M14" s="15">
        <v>3716</v>
      </c>
      <c r="N14" s="15">
        <v>3673</v>
      </c>
      <c r="O14" s="15">
        <v>3416</v>
      </c>
      <c r="P14" s="14"/>
      <c r="Q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14"/>
      <c r="AF14" s="27"/>
      <c r="AQ14" s="1"/>
    </row>
    <row r="15" spans="1:43" ht="17" x14ac:dyDescent="0.2">
      <c r="A15" s="26" t="s">
        <v>12</v>
      </c>
      <c r="B15" s="8">
        <v>3</v>
      </c>
      <c r="C15" s="8">
        <v>15</v>
      </c>
      <c r="D15" s="8">
        <v>10</v>
      </c>
      <c r="E15" s="19" t="s">
        <v>10</v>
      </c>
      <c r="F15" s="19"/>
      <c r="G15" s="15">
        <v>4579</v>
      </c>
      <c r="H15" s="15">
        <v>4443</v>
      </c>
      <c r="I15" s="15">
        <v>3915</v>
      </c>
      <c r="J15" s="15">
        <v>3840</v>
      </c>
      <c r="K15" s="15">
        <v>3777</v>
      </c>
      <c r="L15" s="15">
        <v>3724</v>
      </c>
      <c r="M15" s="15">
        <v>3677</v>
      </c>
      <c r="N15" s="15">
        <v>3634</v>
      </c>
      <c r="O15" s="15">
        <v>3380</v>
      </c>
      <c r="P15" s="14"/>
      <c r="Q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14"/>
      <c r="AF15" s="27"/>
      <c r="AQ15" s="1"/>
    </row>
    <row r="16" spans="1:43" ht="17" x14ac:dyDescent="0.2">
      <c r="A16" s="26" t="s">
        <v>12</v>
      </c>
      <c r="B16" s="8">
        <v>3</v>
      </c>
      <c r="C16" s="8">
        <v>20</v>
      </c>
      <c r="D16" s="8">
        <v>15</v>
      </c>
      <c r="E16" s="19" t="s">
        <v>10</v>
      </c>
      <c r="F16" s="19"/>
      <c r="G16" s="15">
        <v>4530</v>
      </c>
      <c r="H16" s="15">
        <v>4396</v>
      </c>
      <c r="I16" s="15">
        <v>3873</v>
      </c>
      <c r="J16" s="15">
        <v>3799</v>
      </c>
      <c r="K16" s="15">
        <v>3737</v>
      </c>
      <c r="L16" s="15">
        <v>3684</v>
      </c>
      <c r="M16" s="15">
        <v>3637</v>
      </c>
      <c r="N16" s="15">
        <v>3595</v>
      </c>
      <c r="O16" s="15">
        <v>3343</v>
      </c>
      <c r="P16" s="14"/>
      <c r="Q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14"/>
      <c r="AF16" s="27"/>
      <c r="AQ16" s="1"/>
    </row>
    <row r="17" spans="1:44" ht="17" x14ac:dyDescent="0.2">
      <c r="A17" s="26" t="s">
        <v>12</v>
      </c>
      <c r="B17" s="8">
        <v>4</v>
      </c>
      <c r="C17" s="8">
        <v>10</v>
      </c>
      <c r="D17" s="8">
        <v>6</v>
      </c>
      <c r="E17" s="19" t="s">
        <v>10</v>
      </c>
      <c r="F17" s="19"/>
      <c r="G17" s="15">
        <v>4817</v>
      </c>
      <c r="H17" s="15">
        <v>4674</v>
      </c>
      <c r="I17" s="15">
        <v>4120</v>
      </c>
      <c r="J17" s="15">
        <v>4040</v>
      </c>
      <c r="K17" s="15">
        <v>3975</v>
      </c>
      <c r="L17" s="15">
        <v>3918</v>
      </c>
      <c r="M17" s="15">
        <v>3868</v>
      </c>
      <c r="N17" s="15">
        <v>3824</v>
      </c>
      <c r="O17" s="15">
        <v>3554</v>
      </c>
      <c r="P17" s="14"/>
      <c r="Q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14"/>
      <c r="AF17" s="27"/>
      <c r="AQ17" s="1"/>
    </row>
    <row r="18" spans="1:44" ht="17" x14ac:dyDescent="0.2">
      <c r="A18" s="26" t="s">
        <v>12</v>
      </c>
      <c r="B18" s="8">
        <v>4</v>
      </c>
      <c r="C18" s="8">
        <v>15</v>
      </c>
      <c r="D18" s="8">
        <v>11</v>
      </c>
      <c r="E18" s="19" t="s">
        <v>10</v>
      </c>
      <c r="F18" s="19"/>
      <c r="G18" s="15">
        <v>4757</v>
      </c>
      <c r="H18" s="15">
        <v>4615</v>
      </c>
      <c r="I18" s="15">
        <v>4068</v>
      </c>
      <c r="J18" s="15">
        <v>3989</v>
      </c>
      <c r="K18" s="15">
        <v>3924</v>
      </c>
      <c r="L18" s="15">
        <v>3869</v>
      </c>
      <c r="M18" s="15">
        <v>3819</v>
      </c>
      <c r="N18" s="15">
        <v>3776</v>
      </c>
      <c r="O18" s="15">
        <v>3509</v>
      </c>
      <c r="P18" s="14"/>
      <c r="Q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14"/>
      <c r="AF18" s="27"/>
      <c r="AQ18" s="1"/>
    </row>
    <row r="19" spans="1:44" ht="17" x14ac:dyDescent="0.2">
      <c r="A19" s="26" t="s">
        <v>12</v>
      </c>
      <c r="B19" s="8">
        <v>4</v>
      </c>
      <c r="C19" s="8">
        <v>20</v>
      </c>
      <c r="D19" s="8">
        <v>16</v>
      </c>
      <c r="E19" s="19" t="s">
        <v>10</v>
      </c>
      <c r="F19" s="19"/>
      <c r="G19" s="15">
        <v>4696</v>
      </c>
      <c r="H19" s="15">
        <v>4556</v>
      </c>
      <c r="I19" s="15">
        <v>4016</v>
      </c>
      <c r="J19" s="15">
        <v>3939</v>
      </c>
      <c r="K19" s="15">
        <v>3874</v>
      </c>
      <c r="L19" s="15">
        <v>3819</v>
      </c>
      <c r="M19" s="15">
        <v>3771</v>
      </c>
      <c r="N19" s="15">
        <v>3727</v>
      </c>
      <c r="O19" s="15">
        <v>3465</v>
      </c>
      <c r="P19" s="14"/>
      <c r="Q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4"/>
      <c r="AF19" s="27"/>
      <c r="AQ19" s="1"/>
    </row>
    <row r="20" spans="1:44" ht="17" x14ac:dyDescent="0.2">
      <c r="A20" s="26" t="s">
        <v>12</v>
      </c>
      <c r="B20" s="8">
        <v>5</v>
      </c>
      <c r="C20" s="8">
        <v>10</v>
      </c>
      <c r="D20" s="8">
        <v>6</v>
      </c>
      <c r="E20" s="19" t="s">
        <v>10</v>
      </c>
      <c r="F20" s="19"/>
      <c r="G20" s="15">
        <v>5222</v>
      </c>
      <c r="H20" s="15">
        <v>5070</v>
      </c>
      <c r="I20" s="15">
        <v>4463</v>
      </c>
      <c r="J20" s="15">
        <v>4378</v>
      </c>
      <c r="K20" s="15">
        <v>4307</v>
      </c>
      <c r="L20" s="15">
        <v>4246</v>
      </c>
      <c r="M20" s="15">
        <v>4193</v>
      </c>
      <c r="N20" s="15">
        <v>4145</v>
      </c>
      <c r="O20" s="15">
        <v>3861</v>
      </c>
      <c r="P20" s="14"/>
      <c r="Q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14"/>
      <c r="AF20" s="27"/>
      <c r="AQ20" s="1"/>
    </row>
    <row r="21" spans="1:44" ht="17" x14ac:dyDescent="0.2">
      <c r="A21" s="26" t="s">
        <v>12</v>
      </c>
      <c r="B21" s="8">
        <v>5</v>
      </c>
      <c r="C21" s="8">
        <v>15</v>
      </c>
      <c r="D21" s="8">
        <v>11</v>
      </c>
      <c r="E21" s="19" t="s">
        <v>10</v>
      </c>
      <c r="F21" s="19"/>
      <c r="G21" s="15">
        <v>5148</v>
      </c>
      <c r="H21" s="15">
        <v>4998</v>
      </c>
      <c r="I21" s="15">
        <v>4399</v>
      </c>
      <c r="J21" s="15">
        <v>4315</v>
      </c>
      <c r="K21" s="15">
        <v>4246</v>
      </c>
      <c r="L21" s="15">
        <v>4186</v>
      </c>
      <c r="M21" s="15">
        <v>4134</v>
      </c>
      <c r="N21" s="15">
        <v>4086</v>
      </c>
      <c r="O21" s="15">
        <v>3806</v>
      </c>
      <c r="P21" s="14"/>
      <c r="Q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14"/>
      <c r="AF21" s="27"/>
      <c r="AQ21" s="1"/>
    </row>
    <row r="22" spans="1:44" ht="17" x14ac:dyDescent="0.2">
      <c r="A22" s="26" t="s">
        <v>12</v>
      </c>
      <c r="B22" s="8">
        <v>5</v>
      </c>
      <c r="C22" s="8">
        <v>20</v>
      </c>
      <c r="D22" s="8">
        <v>16</v>
      </c>
      <c r="E22" s="19" t="s">
        <v>10</v>
      </c>
      <c r="F22" s="19"/>
      <c r="G22" s="15">
        <v>5074</v>
      </c>
      <c r="H22" s="15">
        <v>4926</v>
      </c>
      <c r="I22" s="15">
        <v>4336</v>
      </c>
      <c r="J22" s="15">
        <v>4253</v>
      </c>
      <c r="K22" s="15">
        <v>4185</v>
      </c>
      <c r="L22" s="15">
        <v>4126</v>
      </c>
      <c r="M22" s="15">
        <v>4074</v>
      </c>
      <c r="N22" s="15">
        <v>4028</v>
      </c>
      <c r="O22" s="15">
        <v>3752</v>
      </c>
      <c r="P22" s="14"/>
      <c r="Q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14"/>
      <c r="AF22" s="27"/>
      <c r="AQ22" s="1"/>
    </row>
    <row r="23" spans="1:44" ht="17" x14ac:dyDescent="0.2">
      <c r="A23" s="26" t="s">
        <v>12</v>
      </c>
      <c r="B23" s="8">
        <v>6</v>
      </c>
      <c r="C23" s="8">
        <v>10</v>
      </c>
      <c r="D23" s="8">
        <v>6</v>
      </c>
      <c r="E23" s="19" t="s">
        <v>10</v>
      </c>
      <c r="F23" s="19"/>
      <c r="G23" s="15">
        <v>5256</v>
      </c>
      <c r="H23" s="15">
        <v>5102</v>
      </c>
      <c r="I23" s="15">
        <v>4492</v>
      </c>
      <c r="J23" s="15">
        <v>4406</v>
      </c>
      <c r="K23" s="15">
        <v>4335</v>
      </c>
      <c r="L23" s="15">
        <v>4274</v>
      </c>
      <c r="M23" s="15">
        <v>4220</v>
      </c>
      <c r="N23" s="15">
        <v>4172</v>
      </c>
      <c r="O23" s="15">
        <v>3884</v>
      </c>
      <c r="P23" s="14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14"/>
      <c r="AF23" s="27"/>
      <c r="AQ23" s="1"/>
    </row>
    <row r="24" spans="1:44" ht="17" x14ac:dyDescent="0.2">
      <c r="A24" s="26" t="s">
        <v>12</v>
      </c>
      <c r="B24" s="8">
        <v>6</v>
      </c>
      <c r="C24" s="8">
        <v>15</v>
      </c>
      <c r="D24" s="8">
        <v>11</v>
      </c>
      <c r="E24" s="19" t="s">
        <v>10</v>
      </c>
      <c r="F24" s="19"/>
      <c r="G24" s="15">
        <v>5179</v>
      </c>
      <c r="H24" s="15">
        <v>5027</v>
      </c>
      <c r="I24" s="15">
        <v>4426</v>
      </c>
      <c r="J24" s="15">
        <v>4342</v>
      </c>
      <c r="K24" s="15">
        <v>4271</v>
      </c>
      <c r="L24" s="15">
        <v>4211</v>
      </c>
      <c r="M24" s="15">
        <v>4158</v>
      </c>
      <c r="N24" s="15">
        <v>4111</v>
      </c>
      <c r="O24" s="15">
        <v>3828</v>
      </c>
      <c r="P24" s="14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14"/>
      <c r="AF24" s="27"/>
      <c r="AQ24" s="1"/>
    </row>
    <row r="25" spans="1:44" ht="17" x14ac:dyDescent="0.2">
      <c r="A25" s="26" t="s">
        <v>12</v>
      </c>
      <c r="B25" s="8">
        <v>6</v>
      </c>
      <c r="C25" s="8">
        <v>20</v>
      </c>
      <c r="D25" s="8">
        <v>16</v>
      </c>
      <c r="E25" s="19" t="s">
        <v>10</v>
      </c>
      <c r="F25" s="19"/>
      <c r="G25" s="15">
        <v>5102</v>
      </c>
      <c r="H25" s="15">
        <v>4952</v>
      </c>
      <c r="I25" s="15">
        <v>4360</v>
      </c>
      <c r="J25" s="15">
        <v>4277</v>
      </c>
      <c r="K25" s="15">
        <v>4208</v>
      </c>
      <c r="L25" s="15">
        <v>4149</v>
      </c>
      <c r="M25" s="15">
        <v>4096</v>
      </c>
      <c r="N25" s="15">
        <v>4050</v>
      </c>
      <c r="O25" s="15">
        <v>3771</v>
      </c>
      <c r="P25" s="14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14"/>
      <c r="AF25" s="27"/>
      <c r="AQ25" s="1"/>
    </row>
    <row r="26" spans="1:44" ht="17" x14ac:dyDescent="0.2">
      <c r="A26" s="26" t="s">
        <v>13</v>
      </c>
      <c r="B26" s="8">
        <v>1</v>
      </c>
      <c r="C26" s="8">
        <v>15</v>
      </c>
      <c r="D26" s="8">
        <v>6</v>
      </c>
      <c r="E26" s="19" t="s">
        <v>10</v>
      </c>
      <c r="F26" s="19"/>
      <c r="G26" s="15">
        <v>10259</v>
      </c>
      <c r="H26" s="15">
        <v>9964</v>
      </c>
      <c r="I26" s="15">
        <v>9248</v>
      </c>
      <c r="J26" s="15">
        <v>9036</v>
      </c>
      <c r="K26" s="15">
        <v>8851</v>
      </c>
      <c r="L26" s="15">
        <v>8688</v>
      </c>
      <c r="M26" s="15">
        <v>8542</v>
      </c>
      <c r="N26" s="15">
        <v>8410</v>
      </c>
      <c r="O26" s="15">
        <v>7614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14"/>
      <c r="AF26" s="27"/>
      <c r="AR26" s="21"/>
    </row>
    <row r="27" spans="1:44" ht="17" x14ac:dyDescent="0.2">
      <c r="A27" s="26" t="s">
        <v>13</v>
      </c>
      <c r="B27" s="8">
        <v>1</v>
      </c>
      <c r="C27" s="8">
        <v>20</v>
      </c>
      <c r="D27" s="8">
        <v>11</v>
      </c>
      <c r="E27" s="19" t="s">
        <v>10</v>
      </c>
      <c r="F27" s="19"/>
      <c r="G27" s="15">
        <v>10209</v>
      </c>
      <c r="H27" s="15">
        <v>9916</v>
      </c>
      <c r="I27" s="15">
        <v>9202</v>
      </c>
      <c r="J27" s="15">
        <v>8991</v>
      </c>
      <c r="K27" s="15">
        <v>8808</v>
      </c>
      <c r="L27" s="15">
        <v>8646</v>
      </c>
      <c r="M27" s="15">
        <v>8501</v>
      </c>
      <c r="N27" s="15">
        <v>8370</v>
      </c>
      <c r="O27" s="15">
        <v>7581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14"/>
      <c r="AF27" s="27"/>
      <c r="AR27" s="21"/>
    </row>
    <row r="28" spans="1:44" ht="17" x14ac:dyDescent="0.2">
      <c r="A28" s="26" t="s">
        <v>13</v>
      </c>
      <c r="B28" s="8">
        <v>2</v>
      </c>
      <c r="C28" s="8">
        <v>15</v>
      </c>
      <c r="D28" s="8">
        <v>6</v>
      </c>
      <c r="E28" s="19" t="s">
        <v>10</v>
      </c>
      <c r="F28" s="19"/>
      <c r="G28" s="15">
        <v>10827</v>
      </c>
      <c r="H28" s="15">
        <v>10518</v>
      </c>
      <c r="I28" s="15">
        <v>9743</v>
      </c>
      <c r="J28" s="15">
        <v>9520</v>
      </c>
      <c r="K28" s="15">
        <v>9326</v>
      </c>
      <c r="L28" s="15">
        <v>9155</v>
      </c>
      <c r="M28" s="15">
        <v>9001</v>
      </c>
      <c r="N28" s="15">
        <v>8863</v>
      </c>
      <c r="O28" s="15">
        <v>8033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14"/>
      <c r="AF28" s="27"/>
      <c r="AR28" s="21"/>
    </row>
    <row r="29" spans="1:44" ht="17" x14ac:dyDescent="0.2">
      <c r="A29" s="26" t="s">
        <v>13</v>
      </c>
      <c r="B29" s="8">
        <v>2</v>
      </c>
      <c r="C29" s="8">
        <v>20</v>
      </c>
      <c r="D29" s="8">
        <v>11</v>
      </c>
      <c r="E29" s="19" t="s">
        <v>10</v>
      </c>
      <c r="F29" s="19"/>
      <c r="G29" s="15">
        <v>10692</v>
      </c>
      <c r="H29" s="15">
        <v>10389</v>
      </c>
      <c r="I29" s="15">
        <v>9618</v>
      </c>
      <c r="J29" s="15">
        <v>9400</v>
      </c>
      <c r="K29" s="15">
        <v>9209</v>
      </c>
      <c r="L29" s="15">
        <v>9041</v>
      </c>
      <c r="M29" s="15">
        <v>8891</v>
      </c>
      <c r="N29" s="15">
        <v>8755</v>
      </c>
      <c r="O29" s="15">
        <v>7943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14"/>
      <c r="AF29" s="27"/>
      <c r="AR29" s="21"/>
    </row>
    <row r="30" spans="1:44" ht="17" x14ac:dyDescent="0.2">
      <c r="A30" s="26" t="s">
        <v>13</v>
      </c>
      <c r="B30" s="8">
        <v>3</v>
      </c>
      <c r="C30" s="8">
        <v>15</v>
      </c>
      <c r="D30" s="8">
        <v>6</v>
      </c>
      <c r="E30" s="19" t="s">
        <v>10</v>
      </c>
      <c r="F30" s="19"/>
      <c r="G30" s="15">
        <v>11164</v>
      </c>
      <c r="H30" s="15">
        <v>10844</v>
      </c>
      <c r="I30" s="15">
        <v>10042</v>
      </c>
      <c r="J30" s="15">
        <v>9811</v>
      </c>
      <c r="K30" s="15">
        <v>9611</v>
      </c>
      <c r="L30" s="15">
        <v>9433</v>
      </c>
      <c r="M30" s="15">
        <v>9275</v>
      </c>
      <c r="N30" s="15">
        <v>9132</v>
      </c>
      <c r="O30" s="15">
        <v>8273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14"/>
      <c r="AF30" s="27"/>
      <c r="AR30" s="21"/>
    </row>
    <row r="31" spans="1:44" ht="17" x14ac:dyDescent="0.2">
      <c r="A31" s="26" t="s">
        <v>13</v>
      </c>
      <c r="B31" s="8">
        <v>3</v>
      </c>
      <c r="C31" s="8">
        <v>20</v>
      </c>
      <c r="D31" s="8">
        <v>11</v>
      </c>
      <c r="E31" s="19" t="s">
        <v>10</v>
      </c>
      <c r="F31" s="19"/>
      <c r="G31" s="15">
        <v>11107</v>
      </c>
      <c r="H31" s="15">
        <v>10790</v>
      </c>
      <c r="I31" s="15">
        <v>9989</v>
      </c>
      <c r="J31" s="15">
        <v>9761</v>
      </c>
      <c r="K31" s="15">
        <v>9562</v>
      </c>
      <c r="L31" s="15">
        <v>9386</v>
      </c>
      <c r="M31" s="15">
        <v>9229</v>
      </c>
      <c r="N31" s="15">
        <v>9087</v>
      </c>
      <c r="O31" s="15">
        <v>8236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14"/>
      <c r="AF31" s="27"/>
      <c r="AR31" s="21"/>
    </row>
    <row r="32" spans="1:44" ht="17" x14ac:dyDescent="0.2">
      <c r="A32" s="26" t="s">
        <v>13</v>
      </c>
      <c r="B32" s="8">
        <v>4</v>
      </c>
      <c r="C32" s="8">
        <v>15</v>
      </c>
      <c r="D32" s="8">
        <v>6</v>
      </c>
      <c r="E32" s="19" t="s">
        <v>10</v>
      </c>
      <c r="F32" s="19"/>
      <c r="G32" s="15">
        <v>11768</v>
      </c>
      <c r="H32" s="15">
        <v>11430</v>
      </c>
      <c r="I32" s="15">
        <v>10576</v>
      </c>
      <c r="J32" s="15">
        <v>10333</v>
      </c>
      <c r="K32" s="15">
        <v>10120</v>
      </c>
      <c r="L32" s="15">
        <v>9933</v>
      </c>
      <c r="M32" s="15">
        <v>9765</v>
      </c>
      <c r="N32" s="15">
        <v>9614</v>
      </c>
      <c r="O32" s="15">
        <v>8707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14"/>
      <c r="AF32" s="27"/>
      <c r="AR32" s="21"/>
    </row>
    <row r="33" spans="1:44" ht="17" x14ac:dyDescent="0.2">
      <c r="A33" s="26" t="s">
        <v>13</v>
      </c>
      <c r="B33" s="8">
        <v>4</v>
      </c>
      <c r="C33" s="8">
        <v>20</v>
      </c>
      <c r="D33" s="8">
        <v>11</v>
      </c>
      <c r="E33" s="19" t="s">
        <v>10</v>
      </c>
      <c r="F33" s="19"/>
      <c r="G33" s="15">
        <v>11709</v>
      </c>
      <c r="H33" s="15">
        <v>11374</v>
      </c>
      <c r="I33" s="15">
        <v>10522</v>
      </c>
      <c r="J33" s="15">
        <v>10280</v>
      </c>
      <c r="K33" s="15">
        <v>10070</v>
      </c>
      <c r="L33" s="15">
        <v>9883</v>
      </c>
      <c r="M33" s="15">
        <v>9717</v>
      </c>
      <c r="N33" s="15">
        <v>9567</v>
      </c>
      <c r="O33" s="15">
        <v>8668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14"/>
      <c r="AF33" s="27"/>
      <c r="AR33" s="21"/>
    </row>
    <row r="34" spans="1:44" ht="17" x14ac:dyDescent="0.2">
      <c r="A34" s="26" t="s">
        <v>13</v>
      </c>
      <c r="B34" s="8">
        <v>5</v>
      </c>
      <c r="C34" s="8">
        <v>15</v>
      </c>
      <c r="D34" s="8">
        <v>6</v>
      </c>
      <c r="E34" s="19" t="s">
        <v>10</v>
      </c>
      <c r="F34" s="19"/>
      <c r="G34" s="15">
        <v>12750</v>
      </c>
      <c r="H34" s="15">
        <v>12384</v>
      </c>
      <c r="I34" s="15">
        <v>11439</v>
      </c>
      <c r="J34" s="15">
        <v>11176</v>
      </c>
      <c r="K34" s="15">
        <v>10946</v>
      </c>
      <c r="L34" s="15">
        <v>10743</v>
      </c>
      <c r="M34" s="15">
        <v>10561</v>
      </c>
      <c r="N34" s="15">
        <v>10397</v>
      </c>
      <c r="O34" s="15">
        <v>9419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14"/>
      <c r="AF34" s="27"/>
      <c r="AR34" s="21"/>
    </row>
    <row r="35" spans="1:44" ht="18" customHeight="1" x14ac:dyDescent="0.2">
      <c r="A35" s="26" t="s">
        <v>13</v>
      </c>
      <c r="B35" s="8">
        <v>5</v>
      </c>
      <c r="C35" s="8">
        <v>20</v>
      </c>
      <c r="D35" s="8">
        <v>11</v>
      </c>
      <c r="E35" s="19" t="s">
        <v>10</v>
      </c>
      <c r="F35" s="19"/>
      <c r="G35" s="15">
        <v>12653</v>
      </c>
      <c r="H35" s="15">
        <v>12292</v>
      </c>
      <c r="I35" s="15">
        <v>11349</v>
      </c>
      <c r="J35" s="15">
        <v>11089</v>
      </c>
      <c r="K35" s="15">
        <v>10862</v>
      </c>
      <c r="L35" s="15">
        <v>10661</v>
      </c>
      <c r="M35" s="15">
        <v>10481</v>
      </c>
      <c r="N35" s="15">
        <v>10319</v>
      </c>
      <c r="O35" s="15">
        <v>9355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14"/>
      <c r="AF35" s="27"/>
      <c r="AR35" s="21"/>
    </row>
    <row r="36" spans="1:44" ht="17" x14ac:dyDescent="0.2">
      <c r="A36" s="26" t="s">
        <v>14</v>
      </c>
      <c r="B36" s="8">
        <v>1</v>
      </c>
      <c r="C36" s="8">
        <v>20</v>
      </c>
      <c r="D36" s="8">
        <v>7</v>
      </c>
      <c r="E36" s="19" t="s">
        <v>10</v>
      </c>
      <c r="F36" s="19"/>
      <c r="G36" s="15">
        <v>13163</v>
      </c>
      <c r="H36" s="15">
        <v>12763</v>
      </c>
      <c r="I36" s="15">
        <v>11855</v>
      </c>
      <c r="J36" s="15">
        <v>11568</v>
      </c>
      <c r="K36" s="15">
        <v>11318</v>
      </c>
      <c r="L36" s="15">
        <v>11098</v>
      </c>
      <c r="M36" s="15">
        <v>10901</v>
      </c>
      <c r="N36" s="15">
        <v>10724</v>
      </c>
      <c r="O36" s="15">
        <v>9641</v>
      </c>
      <c r="P36" s="14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Q36" s="20"/>
      <c r="AR36" s="21"/>
    </row>
    <row r="37" spans="1:44" ht="17" x14ac:dyDescent="0.2">
      <c r="A37" s="26" t="s">
        <v>14</v>
      </c>
      <c r="B37" s="8">
        <v>2</v>
      </c>
      <c r="C37" s="8">
        <v>20</v>
      </c>
      <c r="D37" s="8">
        <v>6</v>
      </c>
      <c r="E37" s="19" t="s">
        <v>10</v>
      </c>
      <c r="F37" s="19"/>
      <c r="G37" s="15">
        <v>14370</v>
      </c>
      <c r="H37" s="15">
        <v>13936</v>
      </c>
      <c r="I37" s="15">
        <v>12917</v>
      </c>
      <c r="J37" s="15">
        <v>12605</v>
      </c>
      <c r="K37" s="15">
        <v>12333</v>
      </c>
      <c r="L37" s="15">
        <v>12092</v>
      </c>
      <c r="M37" s="15">
        <v>11878</v>
      </c>
      <c r="N37" s="15">
        <v>11685</v>
      </c>
      <c r="O37" s="15">
        <v>10515</v>
      </c>
      <c r="P37" s="14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Q37" s="20"/>
      <c r="AR37" s="21"/>
    </row>
    <row r="38" spans="1:44" ht="17" x14ac:dyDescent="0.2">
      <c r="A38" s="26" t="s">
        <v>14</v>
      </c>
      <c r="B38" s="8">
        <v>3</v>
      </c>
      <c r="C38" s="8">
        <v>20</v>
      </c>
      <c r="D38" s="8">
        <v>5</v>
      </c>
      <c r="E38" s="19" t="s">
        <v>10</v>
      </c>
      <c r="F38" s="19"/>
      <c r="G38" s="15">
        <v>14990</v>
      </c>
      <c r="H38" s="15">
        <v>14535</v>
      </c>
      <c r="I38" s="15">
        <v>13467</v>
      </c>
      <c r="J38" s="15">
        <v>13141</v>
      </c>
      <c r="K38" s="15">
        <v>12856</v>
      </c>
      <c r="L38" s="15">
        <v>12605</v>
      </c>
      <c r="M38" s="15">
        <v>12381</v>
      </c>
      <c r="N38" s="15">
        <v>12179</v>
      </c>
      <c r="O38" s="15">
        <v>10955</v>
      </c>
      <c r="P38" s="14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Q38" s="20"/>
      <c r="AR38" s="21"/>
    </row>
    <row r="39" spans="1:44" ht="17" x14ac:dyDescent="0.2">
      <c r="A39" s="26" t="s">
        <v>14</v>
      </c>
      <c r="B39" s="8">
        <v>4</v>
      </c>
      <c r="C39" s="8">
        <v>20</v>
      </c>
      <c r="D39" s="8">
        <v>5</v>
      </c>
      <c r="E39" s="19" t="s">
        <v>10</v>
      </c>
      <c r="F39" s="19"/>
      <c r="G39" s="15">
        <v>16479</v>
      </c>
      <c r="H39" s="15">
        <v>15978</v>
      </c>
      <c r="I39" s="15">
        <v>14791</v>
      </c>
      <c r="J39" s="15">
        <v>14430</v>
      </c>
      <c r="K39" s="15">
        <v>14116</v>
      </c>
      <c r="L39" s="15">
        <v>13839</v>
      </c>
      <c r="M39" s="15">
        <v>13591</v>
      </c>
      <c r="N39" s="15">
        <v>13368</v>
      </c>
      <c r="O39" s="15">
        <v>12017</v>
      </c>
      <c r="P39" s="1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Q39" s="20"/>
      <c r="AR39" s="21"/>
    </row>
    <row r="40" spans="1:44" ht="17" x14ac:dyDescent="0.2">
      <c r="A40" s="26" t="s">
        <v>14</v>
      </c>
      <c r="B40" s="8">
        <v>5</v>
      </c>
      <c r="C40" s="8">
        <v>20</v>
      </c>
      <c r="D40" s="8">
        <v>7</v>
      </c>
      <c r="E40" s="19" t="s">
        <v>10</v>
      </c>
      <c r="F40" s="19"/>
      <c r="G40" s="15">
        <v>18327</v>
      </c>
      <c r="H40" s="15">
        <v>17769</v>
      </c>
      <c r="I40" s="15">
        <v>16427</v>
      </c>
      <c r="J40" s="15">
        <v>16026</v>
      </c>
      <c r="K40" s="15">
        <v>15676</v>
      </c>
      <c r="L40" s="15">
        <v>15367</v>
      </c>
      <c r="M40" s="15">
        <v>15091</v>
      </c>
      <c r="N40" s="15">
        <v>14842</v>
      </c>
      <c r="O40" s="15">
        <v>13342</v>
      </c>
      <c r="P40" s="1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Q40" s="20"/>
      <c r="AR40" s="2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088E-B61B-F443-9479-0C63A48EEC82}">
  <dimension ref="A1:F17"/>
  <sheetViews>
    <sheetView tabSelected="1" workbookViewId="0">
      <selection activeCell="H32" sqref="H32"/>
    </sheetView>
  </sheetViews>
  <sheetFormatPr baseColWidth="10" defaultRowHeight="16" x14ac:dyDescent="0.2"/>
  <sheetData>
    <row r="1" spans="1:6" x14ac:dyDescent="0.2">
      <c r="A1" t="s">
        <v>101</v>
      </c>
      <c r="B1" t="s">
        <v>102</v>
      </c>
      <c r="C1" t="s">
        <v>100</v>
      </c>
      <c r="D1" t="s">
        <v>115</v>
      </c>
    </row>
    <row r="2" spans="1:6" x14ac:dyDescent="0.2">
      <c r="A2" t="s">
        <v>11</v>
      </c>
      <c r="B2" t="s">
        <v>104</v>
      </c>
      <c r="C2">
        <v>9.5000000000000001E-2</v>
      </c>
      <c r="F2" t="s">
        <v>103</v>
      </c>
    </row>
    <row r="3" spans="1:6" x14ac:dyDescent="0.2">
      <c r="A3" t="s">
        <v>11</v>
      </c>
      <c r="B3" t="s">
        <v>105</v>
      </c>
      <c r="C3">
        <v>9.4E-2</v>
      </c>
    </row>
    <row r="4" spans="1:6" x14ac:dyDescent="0.2">
      <c r="A4" t="s">
        <v>11</v>
      </c>
      <c r="B4" t="s">
        <v>106</v>
      </c>
      <c r="C4">
        <v>9.1999999999999998E-2</v>
      </c>
      <c r="F4" t="s">
        <v>111</v>
      </c>
    </row>
    <row r="5" spans="1:6" x14ac:dyDescent="0.2">
      <c r="A5" t="s">
        <v>11</v>
      </c>
      <c r="B5" t="s">
        <v>107</v>
      </c>
      <c r="C5">
        <v>8.8000000000000009E-2</v>
      </c>
      <c r="F5" t="s">
        <v>112</v>
      </c>
    </row>
    <row r="6" spans="1:6" x14ac:dyDescent="0.2">
      <c r="A6" t="s">
        <v>11</v>
      </c>
      <c r="B6" t="s">
        <v>108</v>
      </c>
      <c r="C6">
        <v>8.900000000000001E-2</v>
      </c>
      <c r="F6" t="s">
        <v>113</v>
      </c>
    </row>
    <row r="7" spans="1:6" x14ac:dyDescent="0.2">
      <c r="A7" t="s">
        <v>11</v>
      </c>
      <c r="B7" t="s">
        <v>109</v>
      </c>
      <c r="C7">
        <v>8.199999999999999E-2</v>
      </c>
      <c r="F7" t="s">
        <v>114</v>
      </c>
    </row>
    <row r="8" spans="1:6" x14ac:dyDescent="0.2">
      <c r="A8" t="s">
        <v>11</v>
      </c>
      <c r="B8" t="s">
        <v>110</v>
      </c>
      <c r="C8">
        <v>8.3000000000000004E-2</v>
      </c>
      <c r="F8" t="s">
        <v>116</v>
      </c>
    </row>
    <row r="9" spans="1:6" x14ac:dyDescent="0.2">
      <c r="A9" t="s">
        <v>12</v>
      </c>
      <c r="B9" t="s">
        <v>104</v>
      </c>
      <c r="C9">
        <v>0.19</v>
      </c>
    </row>
    <row r="10" spans="1:6" x14ac:dyDescent="0.2">
      <c r="A10" t="s">
        <v>12</v>
      </c>
      <c r="B10" t="s">
        <v>105</v>
      </c>
      <c r="C10">
        <v>0.20100000000000001</v>
      </c>
    </row>
    <row r="11" spans="1:6" x14ac:dyDescent="0.2">
      <c r="A11" t="s">
        <v>12</v>
      </c>
      <c r="B11" t="s">
        <v>106</v>
      </c>
      <c r="C11">
        <v>0.19899999999999998</v>
      </c>
    </row>
    <row r="12" spans="1:6" x14ac:dyDescent="0.2">
      <c r="A12" t="s">
        <v>12</v>
      </c>
      <c r="B12" t="s">
        <v>107</v>
      </c>
      <c r="C12">
        <v>0.188</v>
      </c>
    </row>
    <row r="13" spans="1:6" x14ac:dyDescent="0.2">
      <c r="A13" t="s">
        <v>12</v>
      </c>
      <c r="B13" t="s">
        <v>108</v>
      </c>
      <c r="C13">
        <v>0.19100000000000003</v>
      </c>
    </row>
    <row r="14" spans="1:6" x14ac:dyDescent="0.2">
      <c r="A14" t="s">
        <v>12</v>
      </c>
      <c r="B14" t="s">
        <v>109</v>
      </c>
      <c r="C14">
        <v>0.17199999999999999</v>
      </c>
    </row>
    <row r="15" spans="1:6" x14ac:dyDescent="0.2">
      <c r="A15" t="s">
        <v>12</v>
      </c>
      <c r="B15" t="s">
        <v>110</v>
      </c>
      <c r="C15">
        <v>0.17699999999999999</v>
      </c>
    </row>
    <row r="16" spans="1:6" x14ac:dyDescent="0.2">
      <c r="A16" t="s">
        <v>13</v>
      </c>
      <c r="C16">
        <f>1-D16</f>
        <v>0.47540000000000004</v>
      </c>
      <c r="D16">
        <v>0.52459999999999996</v>
      </c>
    </row>
    <row r="17" spans="1:4" x14ac:dyDescent="0.2">
      <c r="A17" t="s">
        <v>14</v>
      </c>
      <c r="C17">
        <f>1-D17</f>
        <v>0.25529999999999997</v>
      </c>
      <c r="D17">
        <v>0.74470000000000003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042D-5998-4248-9969-E8592C2844F2}">
  <dimension ref="A1:Z107"/>
  <sheetViews>
    <sheetView workbookViewId="0">
      <selection activeCell="F16" sqref="F16"/>
    </sheetView>
  </sheetViews>
  <sheetFormatPr baseColWidth="10" defaultRowHeight="16" x14ac:dyDescent="0.2"/>
  <sheetData>
    <row r="1" spans="1:26" x14ac:dyDescent="0.2">
      <c r="A1" s="27" t="s">
        <v>2</v>
      </c>
      <c r="B1" s="6" t="s">
        <v>18</v>
      </c>
      <c r="C1" s="6" t="s">
        <v>24</v>
      </c>
      <c r="D1" s="6" t="s">
        <v>25</v>
      </c>
      <c r="E1" s="6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5" t="s">
        <v>19</v>
      </c>
      <c r="P1" s="5" t="s">
        <v>20</v>
      </c>
      <c r="Q1" s="10"/>
    </row>
    <row r="2" spans="1:26" x14ac:dyDescent="0.2">
      <c r="A2" s="27" t="s">
        <v>9</v>
      </c>
      <c r="B2" s="7">
        <v>1</v>
      </c>
      <c r="C2" s="7">
        <v>20</v>
      </c>
      <c r="D2" s="7">
        <v>13</v>
      </c>
      <c r="E2" s="6" t="s">
        <v>21</v>
      </c>
      <c r="F2" s="14">
        <v>9208</v>
      </c>
      <c r="G2" s="14">
        <v>8641</v>
      </c>
      <c r="H2" s="14">
        <v>8170</v>
      </c>
      <c r="I2" s="14">
        <v>7770</v>
      </c>
      <c r="J2" s="14">
        <v>7425</v>
      </c>
      <c r="K2" s="14">
        <v>7123</v>
      </c>
      <c r="L2" s="14">
        <v>6856</v>
      </c>
      <c r="M2" s="14">
        <v>6617</v>
      </c>
      <c r="N2" s="14">
        <v>6402</v>
      </c>
      <c r="O2" s="14">
        <v>5709</v>
      </c>
      <c r="P2" s="7">
        <v>26</v>
      </c>
      <c r="Q2" s="10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27" t="s">
        <v>9</v>
      </c>
      <c r="B3" s="7">
        <v>2</v>
      </c>
      <c r="C3" s="7">
        <v>20</v>
      </c>
      <c r="D3" s="7">
        <v>14</v>
      </c>
      <c r="E3" s="6" t="s">
        <v>21</v>
      </c>
      <c r="F3" s="14">
        <v>9580</v>
      </c>
      <c r="G3" s="14">
        <v>8989</v>
      </c>
      <c r="H3" s="14">
        <v>8499</v>
      </c>
      <c r="I3" s="14">
        <v>8083</v>
      </c>
      <c r="J3" s="14">
        <v>7724</v>
      </c>
      <c r="K3" s="14">
        <v>7410</v>
      </c>
      <c r="L3" s="14">
        <v>7132</v>
      </c>
      <c r="M3" s="14">
        <v>6884</v>
      </c>
      <c r="N3" s="14">
        <v>6661</v>
      </c>
      <c r="O3" s="14">
        <v>5939</v>
      </c>
      <c r="P3" s="7">
        <v>26</v>
      </c>
      <c r="Q3" s="10"/>
    </row>
    <row r="4" spans="1:26" x14ac:dyDescent="0.2">
      <c r="A4" s="27" t="s">
        <v>9</v>
      </c>
      <c r="B4" s="7">
        <v>3</v>
      </c>
      <c r="C4" s="7">
        <v>20</v>
      </c>
      <c r="D4" s="7">
        <v>13</v>
      </c>
      <c r="E4" s="6" t="s">
        <v>21</v>
      </c>
      <c r="F4" s="14">
        <v>9871</v>
      </c>
      <c r="G4" s="14">
        <v>9263</v>
      </c>
      <c r="H4" s="14">
        <v>8758</v>
      </c>
      <c r="I4" s="14">
        <v>8329</v>
      </c>
      <c r="J4" s="14">
        <v>7960</v>
      </c>
      <c r="K4" s="14">
        <v>7636</v>
      </c>
      <c r="L4" s="14">
        <v>7350</v>
      </c>
      <c r="M4" s="14">
        <v>7094</v>
      </c>
      <c r="N4" s="14">
        <v>6863</v>
      </c>
      <c r="O4" s="14">
        <v>6120</v>
      </c>
      <c r="P4" s="7">
        <v>26</v>
      </c>
      <c r="Q4" s="10"/>
    </row>
    <row r="5" spans="1:26" x14ac:dyDescent="0.2">
      <c r="A5" s="27" t="s">
        <v>9</v>
      </c>
      <c r="B5" s="7">
        <v>4</v>
      </c>
      <c r="C5" s="7">
        <v>20</v>
      </c>
      <c r="D5" s="7">
        <v>14</v>
      </c>
      <c r="E5" s="6" t="s">
        <v>21</v>
      </c>
      <c r="F5" s="14">
        <v>10285</v>
      </c>
      <c r="G5" s="14">
        <v>9652</v>
      </c>
      <c r="H5" s="14">
        <v>9125</v>
      </c>
      <c r="I5" s="14">
        <v>8679</v>
      </c>
      <c r="J5" s="14">
        <v>8293</v>
      </c>
      <c r="K5" s="14">
        <v>7956</v>
      </c>
      <c r="L5" s="14">
        <v>7658</v>
      </c>
      <c r="M5" s="14">
        <v>7391</v>
      </c>
      <c r="N5" s="14">
        <v>7151</v>
      </c>
      <c r="O5" s="14">
        <v>6377</v>
      </c>
      <c r="P5" s="7">
        <v>26</v>
      </c>
      <c r="Q5" s="10"/>
    </row>
    <row r="6" spans="1:26" x14ac:dyDescent="0.2">
      <c r="A6" s="27" t="s">
        <v>9</v>
      </c>
      <c r="B6" s="7">
        <v>5</v>
      </c>
      <c r="C6" s="7">
        <v>20</v>
      </c>
      <c r="D6" s="7">
        <v>14</v>
      </c>
      <c r="E6" s="6" t="s">
        <v>21</v>
      </c>
      <c r="F6" s="14">
        <v>11215</v>
      </c>
      <c r="G6" s="14">
        <v>10524</v>
      </c>
      <c r="H6" s="14">
        <v>9950</v>
      </c>
      <c r="I6" s="14">
        <v>9463</v>
      </c>
      <c r="J6" s="14">
        <v>9043</v>
      </c>
      <c r="K6" s="14">
        <v>8675</v>
      </c>
      <c r="L6" s="14">
        <v>8350</v>
      </c>
      <c r="M6" s="14">
        <v>8059</v>
      </c>
      <c r="N6" s="14">
        <v>7798</v>
      </c>
      <c r="O6" s="14">
        <v>6953</v>
      </c>
      <c r="P6" s="7">
        <v>26</v>
      </c>
      <c r="Q6" s="10"/>
    </row>
    <row r="7" spans="1:26" x14ac:dyDescent="0.2">
      <c r="A7" s="27" t="s">
        <v>9</v>
      </c>
      <c r="B7" s="7">
        <v>1</v>
      </c>
      <c r="C7" s="7">
        <v>20</v>
      </c>
      <c r="D7" s="7">
        <v>13</v>
      </c>
      <c r="E7" s="6" t="s">
        <v>22</v>
      </c>
      <c r="F7" s="14">
        <v>4654</v>
      </c>
      <c r="G7" s="14">
        <v>4612</v>
      </c>
      <c r="H7" s="14">
        <v>4577</v>
      </c>
      <c r="I7" s="14">
        <v>4548</v>
      </c>
      <c r="J7" s="14">
        <v>4522</v>
      </c>
      <c r="K7" s="14">
        <v>4500</v>
      </c>
      <c r="L7" s="14">
        <v>4480</v>
      </c>
      <c r="M7" s="14">
        <v>4463</v>
      </c>
      <c r="N7" s="14">
        <v>2869</v>
      </c>
      <c r="O7" s="6" t="s">
        <v>23</v>
      </c>
      <c r="P7" s="7">
        <v>2024</v>
      </c>
      <c r="Q7" s="10"/>
    </row>
    <row r="8" spans="1:26" x14ac:dyDescent="0.2">
      <c r="A8" s="27" t="s">
        <v>9</v>
      </c>
      <c r="B8" s="7">
        <v>2</v>
      </c>
      <c r="C8" s="7">
        <v>20</v>
      </c>
      <c r="D8" s="7">
        <v>14</v>
      </c>
      <c r="E8" s="6" t="s">
        <v>22</v>
      </c>
      <c r="F8" s="14">
        <v>4841</v>
      </c>
      <c r="G8" s="14">
        <v>4798</v>
      </c>
      <c r="H8" s="14">
        <v>4762</v>
      </c>
      <c r="I8" s="14">
        <v>4731</v>
      </c>
      <c r="J8" s="14">
        <v>4705</v>
      </c>
      <c r="K8" s="14">
        <v>4682</v>
      </c>
      <c r="L8" s="14">
        <v>4661</v>
      </c>
      <c r="M8" s="14">
        <v>4643</v>
      </c>
      <c r="N8" s="14">
        <v>2985</v>
      </c>
      <c r="O8" s="6" t="s">
        <v>23</v>
      </c>
      <c r="P8" s="7">
        <v>2024</v>
      </c>
      <c r="Q8" s="10"/>
    </row>
    <row r="9" spans="1:26" x14ac:dyDescent="0.2">
      <c r="A9" s="27" t="s">
        <v>9</v>
      </c>
      <c r="B9" s="7">
        <v>3</v>
      </c>
      <c r="C9" s="7">
        <v>20</v>
      </c>
      <c r="D9" s="7">
        <v>13</v>
      </c>
      <c r="E9" s="6" t="s">
        <v>22</v>
      </c>
      <c r="F9" s="14">
        <v>4989</v>
      </c>
      <c r="G9" s="14">
        <v>4944</v>
      </c>
      <c r="H9" s="14">
        <v>4907</v>
      </c>
      <c r="I9" s="14">
        <v>4875</v>
      </c>
      <c r="J9" s="14">
        <v>4848</v>
      </c>
      <c r="K9" s="14">
        <v>4824</v>
      </c>
      <c r="L9" s="14">
        <v>4803</v>
      </c>
      <c r="M9" s="14">
        <v>4784</v>
      </c>
      <c r="N9" s="14">
        <v>3076</v>
      </c>
      <c r="O9" s="6" t="s">
        <v>23</v>
      </c>
      <c r="P9" s="7">
        <v>2024</v>
      </c>
      <c r="Q9" s="10"/>
    </row>
    <row r="10" spans="1:26" x14ac:dyDescent="0.2">
      <c r="A10" s="27" t="s">
        <v>9</v>
      </c>
      <c r="B10" s="7">
        <v>4</v>
      </c>
      <c r="C10" s="7">
        <v>20</v>
      </c>
      <c r="D10" s="7">
        <v>14</v>
      </c>
      <c r="E10" s="6" t="s">
        <v>22</v>
      </c>
      <c r="F10" s="14">
        <v>5198</v>
      </c>
      <c r="G10" s="14">
        <v>5151</v>
      </c>
      <c r="H10" s="14">
        <v>5113</v>
      </c>
      <c r="I10" s="14">
        <v>5080</v>
      </c>
      <c r="J10" s="14">
        <v>5051</v>
      </c>
      <c r="K10" s="14">
        <v>5027</v>
      </c>
      <c r="L10" s="14">
        <v>5005</v>
      </c>
      <c r="M10" s="14">
        <v>4985</v>
      </c>
      <c r="N10" s="14">
        <v>3205</v>
      </c>
      <c r="O10" s="6" t="s">
        <v>23</v>
      </c>
      <c r="P10" s="7">
        <v>2024</v>
      </c>
      <c r="Q10" s="10"/>
    </row>
    <row r="11" spans="1:26" x14ac:dyDescent="0.2">
      <c r="A11" s="27" t="s">
        <v>9</v>
      </c>
      <c r="B11" s="7">
        <v>5</v>
      </c>
      <c r="C11" s="7">
        <v>20</v>
      </c>
      <c r="D11" s="7">
        <v>14</v>
      </c>
      <c r="E11" s="6" t="s">
        <v>22</v>
      </c>
      <c r="F11" s="14">
        <v>5668</v>
      </c>
      <c r="G11" s="14">
        <v>5617</v>
      </c>
      <c r="H11" s="14">
        <v>5575</v>
      </c>
      <c r="I11" s="14">
        <v>5539</v>
      </c>
      <c r="J11" s="14">
        <v>5508</v>
      </c>
      <c r="K11" s="14">
        <v>5481</v>
      </c>
      <c r="L11" s="14">
        <v>5457</v>
      </c>
      <c r="M11" s="14">
        <v>5435</v>
      </c>
      <c r="N11" s="14">
        <v>3494</v>
      </c>
      <c r="O11" s="6" t="s">
        <v>23</v>
      </c>
      <c r="P11" s="7">
        <v>2024</v>
      </c>
      <c r="Q11" s="10"/>
    </row>
    <row r="12" spans="1:26" x14ac:dyDescent="0.2">
      <c r="A12" s="103" t="s">
        <v>9</v>
      </c>
      <c r="B12" s="104">
        <v>1</v>
      </c>
      <c r="C12" s="104">
        <v>20</v>
      </c>
      <c r="D12" s="104">
        <v>13</v>
      </c>
      <c r="E12" s="105" t="s">
        <v>10</v>
      </c>
      <c r="F12" s="106">
        <v>13861</v>
      </c>
      <c r="G12" s="106">
        <v>13253</v>
      </c>
      <c r="H12" s="106">
        <v>12747</v>
      </c>
      <c r="I12" s="106">
        <v>12317</v>
      </c>
      <c r="J12" s="106">
        <v>11947</v>
      </c>
      <c r="K12" s="106">
        <v>11623</v>
      </c>
      <c r="L12" s="106">
        <v>11336</v>
      </c>
      <c r="M12" s="106">
        <v>11080</v>
      </c>
      <c r="N12" s="106">
        <v>9271</v>
      </c>
      <c r="O12" s="103"/>
      <c r="P12" s="27"/>
      <c r="Q12" s="10"/>
    </row>
    <row r="13" spans="1:26" x14ac:dyDescent="0.2">
      <c r="A13" s="103" t="s">
        <v>9</v>
      </c>
      <c r="B13" s="104">
        <v>2</v>
      </c>
      <c r="C13" s="104">
        <v>20</v>
      </c>
      <c r="D13" s="104">
        <v>14</v>
      </c>
      <c r="E13" s="105" t="s">
        <v>10</v>
      </c>
      <c r="F13" s="106">
        <v>14421</v>
      </c>
      <c r="G13" s="106">
        <v>13787</v>
      </c>
      <c r="H13" s="106">
        <v>13261</v>
      </c>
      <c r="I13" s="106">
        <v>12815</v>
      </c>
      <c r="J13" s="106">
        <v>12429</v>
      </c>
      <c r="K13" s="106">
        <v>12092</v>
      </c>
      <c r="L13" s="106">
        <v>11794</v>
      </c>
      <c r="M13" s="106">
        <v>11527</v>
      </c>
      <c r="N13" s="106">
        <v>9645</v>
      </c>
      <c r="O13" s="103"/>
      <c r="P13" s="27"/>
      <c r="Q13" s="10"/>
    </row>
    <row r="14" spans="1:26" x14ac:dyDescent="0.2">
      <c r="A14" s="103" t="s">
        <v>9</v>
      </c>
      <c r="B14" s="104">
        <v>3</v>
      </c>
      <c r="C14" s="104">
        <v>20</v>
      </c>
      <c r="D14" s="104">
        <v>13</v>
      </c>
      <c r="E14" s="105" t="s">
        <v>10</v>
      </c>
      <c r="F14" s="106">
        <v>14860</v>
      </c>
      <c r="G14" s="106">
        <v>14207</v>
      </c>
      <c r="H14" s="106">
        <v>13665</v>
      </c>
      <c r="I14" s="106">
        <v>13205</v>
      </c>
      <c r="J14" s="106">
        <v>12808</v>
      </c>
      <c r="K14" s="106">
        <v>12460</v>
      </c>
      <c r="L14" s="106">
        <v>12153</v>
      </c>
      <c r="M14" s="106">
        <v>11878</v>
      </c>
      <c r="N14" s="106">
        <v>9939</v>
      </c>
      <c r="O14" s="103"/>
      <c r="P14" s="27"/>
      <c r="Q14" s="10"/>
    </row>
    <row r="15" spans="1:26" x14ac:dyDescent="0.2">
      <c r="A15" s="103" t="s">
        <v>9</v>
      </c>
      <c r="B15" s="104">
        <v>4</v>
      </c>
      <c r="C15" s="104">
        <v>20</v>
      </c>
      <c r="D15" s="104">
        <v>14</v>
      </c>
      <c r="E15" s="105" t="s">
        <v>10</v>
      </c>
      <c r="F15" s="106">
        <v>15483</v>
      </c>
      <c r="G15" s="106">
        <v>14803</v>
      </c>
      <c r="H15" s="106">
        <v>14238</v>
      </c>
      <c r="I15" s="106">
        <v>13759</v>
      </c>
      <c r="J15" s="106">
        <v>13345</v>
      </c>
      <c r="K15" s="106">
        <v>12983</v>
      </c>
      <c r="L15" s="106">
        <v>12662</v>
      </c>
      <c r="M15" s="106">
        <v>12376</v>
      </c>
      <c r="N15" s="106">
        <v>10356</v>
      </c>
      <c r="O15" s="103"/>
      <c r="P15" s="27"/>
      <c r="Q15" s="10"/>
    </row>
    <row r="16" spans="1:26" x14ac:dyDescent="0.2">
      <c r="A16" s="103" t="s">
        <v>9</v>
      </c>
      <c r="B16" s="104">
        <v>5</v>
      </c>
      <c r="C16" s="104">
        <v>20</v>
      </c>
      <c r="D16" s="104">
        <v>14</v>
      </c>
      <c r="E16" s="105" t="s">
        <v>10</v>
      </c>
      <c r="F16" s="106">
        <v>16883</v>
      </c>
      <c r="G16" s="106">
        <v>16141</v>
      </c>
      <c r="H16" s="106">
        <v>15525</v>
      </c>
      <c r="I16" s="106">
        <v>15002</v>
      </c>
      <c r="J16" s="106">
        <v>14551</v>
      </c>
      <c r="K16" s="106">
        <v>14156</v>
      </c>
      <c r="L16" s="106">
        <v>13807</v>
      </c>
      <c r="M16" s="106">
        <v>13495</v>
      </c>
      <c r="N16" s="106">
        <v>11292</v>
      </c>
      <c r="O16" s="103"/>
      <c r="P16" s="27"/>
      <c r="Q16" s="10"/>
    </row>
    <row r="17" spans="1:17" x14ac:dyDescent="0.2">
      <c r="A17" s="27" t="s">
        <v>8</v>
      </c>
      <c r="B17" s="7">
        <v>1</v>
      </c>
      <c r="C17" s="7">
        <v>10</v>
      </c>
      <c r="D17" s="7">
        <v>10</v>
      </c>
      <c r="E17" s="6" t="s">
        <v>21</v>
      </c>
      <c r="F17" s="14">
        <v>6750</v>
      </c>
      <c r="G17" s="14">
        <v>6334</v>
      </c>
      <c r="H17" s="14">
        <v>5989</v>
      </c>
      <c r="I17" s="14">
        <v>5696</v>
      </c>
      <c r="J17" s="14">
        <v>5443</v>
      </c>
      <c r="K17" s="14">
        <v>5221</v>
      </c>
      <c r="L17" s="14">
        <v>5026</v>
      </c>
      <c r="M17" s="14">
        <v>4851</v>
      </c>
      <c r="N17" s="14">
        <v>4693</v>
      </c>
      <c r="O17" s="14">
        <v>4185</v>
      </c>
      <c r="P17" s="7">
        <v>26</v>
      </c>
      <c r="Q17" s="10"/>
    </row>
    <row r="18" spans="1:17" x14ac:dyDescent="0.2">
      <c r="A18" s="27" t="s">
        <v>8</v>
      </c>
      <c r="B18" s="7">
        <v>1</v>
      </c>
      <c r="C18" s="7">
        <v>15</v>
      </c>
      <c r="D18" s="7">
        <v>15</v>
      </c>
      <c r="E18" s="6" t="s">
        <v>21</v>
      </c>
      <c r="F18" s="14">
        <v>6661</v>
      </c>
      <c r="G18" s="14">
        <v>6251</v>
      </c>
      <c r="H18" s="14">
        <v>5910</v>
      </c>
      <c r="I18" s="14">
        <v>5621</v>
      </c>
      <c r="J18" s="14">
        <v>5371</v>
      </c>
      <c r="K18" s="14">
        <v>5153</v>
      </c>
      <c r="L18" s="14">
        <v>4960</v>
      </c>
      <c r="M18" s="14">
        <v>4787</v>
      </c>
      <c r="N18" s="14">
        <v>4632</v>
      </c>
      <c r="O18" s="14">
        <v>4130</v>
      </c>
      <c r="P18" s="7">
        <v>26</v>
      </c>
      <c r="Q18" s="10"/>
    </row>
    <row r="19" spans="1:17" x14ac:dyDescent="0.2">
      <c r="A19" s="27" t="s">
        <v>8</v>
      </c>
      <c r="B19" s="7">
        <v>1</v>
      </c>
      <c r="C19" s="7">
        <v>20</v>
      </c>
      <c r="D19" s="7">
        <v>20</v>
      </c>
      <c r="E19" s="6" t="s">
        <v>21</v>
      </c>
      <c r="F19" s="14">
        <v>6573</v>
      </c>
      <c r="G19" s="14">
        <v>6168</v>
      </c>
      <c r="H19" s="14">
        <v>5832</v>
      </c>
      <c r="I19" s="14">
        <v>5546</v>
      </c>
      <c r="J19" s="14">
        <v>5300</v>
      </c>
      <c r="K19" s="14">
        <v>5085</v>
      </c>
      <c r="L19" s="14">
        <v>4894</v>
      </c>
      <c r="M19" s="14">
        <v>4724</v>
      </c>
      <c r="N19" s="14">
        <v>4570</v>
      </c>
      <c r="O19" s="14">
        <v>4075</v>
      </c>
      <c r="P19" s="7">
        <v>26</v>
      </c>
      <c r="Q19" s="10"/>
    </row>
    <row r="20" spans="1:17" x14ac:dyDescent="0.2">
      <c r="A20" s="27" t="s">
        <v>8</v>
      </c>
      <c r="B20" s="7">
        <v>2</v>
      </c>
      <c r="C20" s="7">
        <v>10</v>
      </c>
      <c r="D20" s="7">
        <v>10</v>
      </c>
      <c r="E20" s="6" t="s">
        <v>21</v>
      </c>
      <c r="F20" s="14">
        <v>7044</v>
      </c>
      <c r="G20" s="14">
        <v>6610</v>
      </c>
      <c r="H20" s="14">
        <v>6249</v>
      </c>
      <c r="I20" s="14">
        <v>5943</v>
      </c>
      <c r="J20" s="14">
        <v>5680</v>
      </c>
      <c r="K20" s="14">
        <v>5449</v>
      </c>
      <c r="L20" s="14">
        <v>5244</v>
      </c>
      <c r="M20" s="14">
        <v>5062</v>
      </c>
      <c r="N20" s="14">
        <v>4897</v>
      </c>
      <c r="O20" s="14">
        <v>4367</v>
      </c>
      <c r="P20" s="7">
        <v>26</v>
      </c>
      <c r="Q20" s="10"/>
    </row>
    <row r="21" spans="1:17" x14ac:dyDescent="0.2">
      <c r="A21" s="27" t="s">
        <v>8</v>
      </c>
      <c r="B21" s="7">
        <v>2</v>
      </c>
      <c r="C21" s="7">
        <v>15</v>
      </c>
      <c r="D21" s="7">
        <v>15</v>
      </c>
      <c r="E21" s="6" t="s">
        <v>21</v>
      </c>
      <c r="F21" s="14">
        <v>6917</v>
      </c>
      <c r="G21" s="14">
        <v>6491</v>
      </c>
      <c r="H21" s="14">
        <v>6137</v>
      </c>
      <c r="I21" s="14">
        <v>5837</v>
      </c>
      <c r="J21" s="14">
        <v>5578</v>
      </c>
      <c r="K21" s="14">
        <v>5351</v>
      </c>
      <c r="L21" s="14">
        <v>5150</v>
      </c>
      <c r="M21" s="14">
        <v>4971</v>
      </c>
      <c r="N21" s="14">
        <v>4810</v>
      </c>
      <c r="O21" s="14">
        <v>4289</v>
      </c>
      <c r="P21" s="7">
        <v>26</v>
      </c>
      <c r="Q21" s="10"/>
    </row>
    <row r="22" spans="1:17" x14ac:dyDescent="0.2">
      <c r="A22" s="27" t="s">
        <v>8</v>
      </c>
      <c r="B22" s="7">
        <v>2</v>
      </c>
      <c r="C22" s="7">
        <v>20</v>
      </c>
      <c r="D22" s="7">
        <v>20</v>
      </c>
      <c r="E22" s="6" t="s">
        <v>21</v>
      </c>
      <c r="F22" s="14">
        <v>6791</v>
      </c>
      <c r="G22" s="14">
        <v>6373</v>
      </c>
      <c r="H22" s="14">
        <v>6025</v>
      </c>
      <c r="I22" s="14">
        <v>5731</v>
      </c>
      <c r="J22" s="14">
        <v>5476</v>
      </c>
      <c r="K22" s="14">
        <v>5253</v>
      </c>
      <c r="L22" s="14">
        <v>5056</v>
      </c>
      <c r="M22" s="14">
        <v>4880</v>
      </c>
      <c r="N22" s="14">
        <v>4722</v>
      </c>
      <c r="O22" s="14">
        <v>4210</v>
      </c>
      <c r="P22" s="7">
        <v>26</v>
      </c>
      <c r="Q22" s="10"/>
    </row>
    <row r="23" spans="1:17" x14ac:dyDescent="0.2">
      <c r="A23" s="27" t="s">
        <v>8</v>
      </c>
      <c r="B23" s="7">
        <v>3</v>
      </c>
      <c r="C23" s="7">
        <v>10</v>
      </c>
      <c r="D23" s="7">
        <v>9</v>
      </c>
      <c r="E23" s="6" t="s">
        <v>21</v>
      </c>
      <c r="F23" s="14">
        <v>7284</v>
      </c>
      <c r="G23" s="14">
        <v>6835</v>
      </c>
      <c r="H23" s="14">
        <v>6463</v>
      </c>
      <c r="I23" s="14">
        <v>6146</v>
      </c>
      <c r="J23" s="14">
        <v>5873</v>
      </c>
      <c r="K23" s="14">
        <v>5635</v>
      </c>
      <c r="L23" s="14">
        <v>5423</v>
      </c>
      <c r="M23" s="14">
        <v>5234</v>
      </c>
      <c r="N23" s="14">
        <v>5065</v>
      </c>
      <c r="O23" s="14">
        <v>4516</v>
      </c>
      <c r="P23" s="7">
        <v>26</v>
      </c>
      <c r="Q23" s="10"/>
    </row>
    <row r="24" spans="1:17" x14ac:dyDescent="0.2">
      <c r="A24" s="27" t="s">
        <v>8</v>
      </c>
      <c r="B24" s="7">
        <v>3</v>
      </c>
      <c r="C24" s="7">
        <v>15</v>
      </c>
      <c r="D24" s="7">
        <v>14</v>
      </c>
      <c r="E24" s="6" t="s">
        <v>21</v>
      </c>
      <c r="F24" s="14">
        <v>7127</v>
      </c>
      <c r="G24" s="14">
        <v>6688</v>
      </c>
      <c r="H24" s="14">
        <v>6323</v>
      </c>
      <c r="I24" s="14">
        <v>6014</v>
      </c>
      <c r="J24" s="14">
        <v>5746</v>
      </c>
      <c r="K24" s="14">
        <v>5513</v>
      </c>
      <c r="L24" s="14">
        <v>5306</v>
      </c>
      <c r="M24" s="14">
        <v>5121</v>
      </c>
      <c r="N24" s="14">
        <v>4955</v>
      </c>
      <c r="O24" s="14">
        <v>4418</v>
      </c>
      <c r="P24" s="7">
        <v>26</v>
      </c>
      <c r="Q24" s="10"/>
    </row>
    <row r="25" spans="1:17" x14ac:dyDescent="0.2">
      <c r="A25" s="27" t="s">
        <v>8</v>
      </c>
      <c r="B25" s="7">
        <v>3</v>
      </c>
      <c r="C25" s="7">
        <v>20</v>
      </c>
      <c r="D25" s="7">
        <v>19</v>
      </c>
      <c r="E25" s="6" t="s">
        <v>21</v>
      </c>
      <c r="F25" s="14">
        <v>6969</v>
      </c>
      <c r="G25" s="14">
        <v>6540</v>
      </c>
      <c r="H25" s="14">
        <v>6183</v>
      </c>
      <c r="I25" s="14">
        <v>5881</v>
      </c>
      <c r="J25" s="14">
        <v>5620</v>
      </c>
      <c r="K25" s="14">
        <v>5391</v>
      </c>
      <c r="L25" s="14">
        <v>5189</v>
      </c>
      <c r="M25" s="14">
        <v>5008</v>
      </c>
      <c r="N25" s="14">
        <v>4846</v>
      </c>
      <c r="O25" s="14">
        <v>4321</v>
      </c>
      <c r="P25" s="7">
        <v>26</v>
      </c>
      <c r="Q25" s="10"/>
    </row>
    <row r="26" spans="1:17" x14ac:dyDescent="0.2">
      <c r="A26" s="27" t="s">
        <v>8</v>
      </c>
      <c r="B26" s="7">
        <v>4</v>
      </c>
      <c r="C26" s="7">
        <v>10</v>
      </c>
      <c r="D26" s="7">
        <v>10</v>
      </c>
      <c r="E26" s="6" t="s">
        <v>21</v>
      </c>
      <c r="F26" s="14">
        <v>7659</v>
      </c>
      <c r="G26" s="14">
        <v>7187</v>
      </c>
      <c r="H26" s="14">
        <v>6795</v>
      </c>
      <c r="I26" s="14">
        <v>6462</v>
      </c>
      <c r="J26" s="14">
        <v>6176</v>
      </c>
      <c r="K26" s="14">
        <v>5924</v>
      </c>
      <c r="L26" s="14">
        <v>5702</v>
      </c>
      <c r="M26" s="14">
        <v>5504</v>
      </c>
      <c r="N26" s="14">
        <v>5325</v>
      </c>
      <c r="O26" s="14">
        <v>4748</v>
      </c>
      <c r="P26" s="7">
        <v>26</v>
      </c>
      <c r="Q26" s="10"/>
    </row>
    <row r="27" spans="1:17" x14ac:dyDescent="0.2">
      <c r="A27" s="27" t="s">
        <v>8</v>
      </c>
      <c r="B27" s="7">
        <v>4</v>
      </c>
      <c r="C27" s="7">
        <v>15</v>
      </c>
      <c r="D27" s="7">
        <v>15</v>
      </c>
      <c r="E27" s="6" t="s">
        <v>21</v>
      </c>
      <c r="F27" s="14">
        <v>7423</v>
      </c>
      <c r="G27" s="14">
        <v>6966</v>
      </c>
      <c r="H27" s="14">
        <v>6586</v>
      </c>
      <c r="I27" s="14">
        <v>6263</v>
      </c>
      <c r="J27" s="14">
        <v>5985</v>
      </c>
      <c r="K27" s="14">
        <v>5742</v>
      </c>
      <c r="L27" s="14">
        <v>5527</v>
      </c>
      <c r="M27" s="14">
        <v>5334</v>
      </c>
      <c r="N27" s="14">
        <v>5161</v>
      </c>
      <c r="O27" s="14">
        <v>4602</v>
      </c>
      <c r="P27" s="7">
        <v>26</v>
      </c>
      <c r="Q27" s="10"/>
    </row>
    <row r="28" spans="1:17" x14ac:dyDescent="0.2">
      <c r="A28" s="27" t="s">
        <v>8</v>
      </c>
      <c r="B28" s="7">
        <v>4</v>
      </c>
      <c r="C28" s="7">
        <v>20</v>
      </c>
      <c r="D28" s="7">
        <v>20</v>
      </c>
      <c r="E28" s="6" t="s">
        <v>21</v>
      </c>
      <c r="F28" s="14">
        <v>7187</v>
      </c>
      <c r="G28" s="14">
        <v>6744</v>
      </c>
      <c r="H28" s="14">
        <v>6376</v>
      </c>
      <c r="I28" s="14">
        <v>6064</v>
      </c>
      <c r="J28" s="14">
        <v>5795</v>
      </c>
      <c r="K28" s="14">
        <v>5559</v>
      </c>
      <c r="L28" s="14">
        <v>5351</v>
      </c>
      <c r="M28" s="14">
        <v>5165</v>
      </c>
      <c r="N28" s="14">
        <v>4997</v>
      </c>
      <c r="O28" s="14">
        <v>4456</v>
      </c>
      <c r="P28" s="7">
        <v>26</v>
      </c>
      <c r="Q28" s="10"/>
    </row>
    <row r="29" spans="1:17" x14ac:dyDescent="0.2">
      <c r="A29" s="27" t="s">
        <v>8</v>
      </c>
      <c r="B29" s="7">
        <v>5</v>
      </c>
      <c r="C29" s="7">
        <v>10</v>
      </c>
      <c r="D29" s="7">
        <v>10</v>
      </c>
      <c r="E29" s="6" t="s">
        <v>21</v>
      </c>
      <c r="F29" s="14">
        <v>8776</v>
      </c>
      <c r="G29" s="14">
        <v>8235</v>
      </c>
      <c r="H29" s="14">
        <v>7786</v>
      </c>
      <c r="I29" s="14">
        <v>7405</v>
      </c>
      <c r="J29" s="14">
        <v>7076</v>
      </c>
      <c r="K29" s="14">
        <v>6789</v>
      </c>
      <c r="L29" s="14">
        <v>6534</v>
      </c>
      <c r="M29" s="14">
        <v>6307</v>
      </c>
      <c r="N29" s="14">
        <v>6102</v>
      </c>
      <c r="O29" s="14">
        <v>5441</v>
      </c>
      <c r="P29" s="7">
        <v>26</v>
      </c>
      <c r="Q29" s="10"/>
    </row>
    <row r="30" spans="1:17" x14ac:dyDescent="0.2">
      <c r="A30" s="27" t="s">
        <v>8</v>
      </c>
      <c r="B30" s="7">
        <v>5</v>
      </c>
      <c r="C30" s="7">
        <v>15</v>
      </c>
      <c r="D30" s="7">
        <v>15</v>
      </c>
      <c r="E30" s="6" t="s">
        <v>21</v>
      </c>
      <c r="F30" s="14">
        <v>8315</v>
      </c>
      <c r="G30" s="14">
        <v>7803</v>
      </c>
      <c r="H30" s="14">
        <v>7377</v>
      </c>
      <c r="I30" s="14">
        <v>7016</v>
      </c>
      <c r="J30" s="14">
        <v>6705</v>
      </c>
      <c r="K30" s="14">
        <v>6432</v>
      </c>
      <c r="L30" s="14">
        <v>6191</v>
      </c>
      <c r="M30" s="14">
        <v>5976</v>
      </c>
      <c r="N30" s="14">
        <v>5782</v>
      </c>
      <c r="O30" s="14">
        <v>5155</v>
      </c>
      <c r="P30" s="7">
        <v>26</v>
      </c>
      <c r="Q30" s="10"/>
    </row>
    <row r="31" spans="1:17" x14ac:dyDescent="0.2">
      <c r="A31" s="27" t="s">
        <v>8</v>
      </c>
      <c r="B31" s="7">
        <v>5</v>
      </c>
      <c r="C31" s="7">
        <v>20</v>
      </c>
      <c r="D31" s="7">
        <v>20</v>
      </c>
      <c r="E31" s="6" t="s">
        <v>21</v>
      </c>
      <c r="F31" s="14">
        <v>7854</v>
      </c>
      <c r="G31" s="14">
        <v>7370</v>
      </c>
      <c r="H31" s="14">
        <v>6969</v>
      </c>
      <c r="I31" s="14">
        <v>6628</v>
      </c>
      <c r="J31" s="14">
        <v>6333</v>
      </c>
      <c r="K31" s="14">
        <v>6076</v>
      </c>
      <c r="L31" s="14">
        <v>5848</v>
      </c>
      <c r="M31" s="14">
        <v>5644</v>
      </c>
      <c r="N31" s="14">
        <v>5461</v>
      </c>
      <c r="O31" s="14">
        <v>4870</v>
      </c>
      <c r="P31" s="7">
        <v>26</v>
      </c>
      <c r="Q31" s="10"/>
    </row>
    <row r="32" spans="1:17" x14ac:dyDescent="0.2">
      <c r="A32" s="27" t="s">
        <v>8</v>
      </c>
      <c r="B32" s="7">
        <v>1</v>
      </c>
      <c r="C32" s="7">
        <v>10</v>
      </c>
      <c r="D32" s="7">
        <v>10</v>
      </c>
      <c r="E32" s="6" t="s">
        <v>22</v>
      </c>
      <c r="F32" s="14">
        <v>3411</v>
      </c>
      <c r="G32" s="14">
        <v>3381</v>
      </c>
      <c r="H32" s="14">
        <v>3355</v>
      </c>
      <c r="I32" s="14">
        <v>3334</v>
      </c>
      <c r="J32" s="14">
        <v>3315</v>
      </c>
      <c r="K32" s="14">
        <v>3299</v>
      </c>
      <c r="L32" s="14">
        <v>3284</v>
      </c>
      <c r="M32" s="14">
        <v>3272</v>
      </c>
      <c r="N32" s="14">
        <v>2103</v>
      </c>
      <c r="O32" s="6" t="s">
        <v>23</v>
      </c>
      <c r="P32" s="7">
        <v>2024</v>
      </c>
      <c r="Q32" s="10"/>
    </row>
    <row r="33" spans="1:17" x14ac:dyDescent="0.2">
      <c r="A33" s="27" t="s">
        <v>8</v>
      </c>
      <c r="B33" s="7">
        <v>1</v>
      </c>
      <c r="C33" s="7">
        <v>15</v>
      </c>
      <c r="D33" s="7">
        <v>15</v>
      </c>
      <c r="E33" s="6" t="s">
        <v>22</v>
      </c>
      <c r="F33" s="14">
        <v>3367</v>
      </c>
      <c r="G33" s="14">
        <v>3336</v>
      </c>
      <c r="H33" s="14">
        <v>3311</v>
      </c>
      <c r="I33" s="14">
        <v>3290</v>
      </c>
      <c r="J33" s="14">
        <v>3272</v>
      </c>
      <c r="K33" s="14">
        <v>3256</v>
      </c>
      <c r="L33" s="14">
        <v>3241</v>
      </c>
      <c r="M33" s="14">
        <v>3229</v>
      </c>
      <c r="N33" s="14">
        <v>2075</v>
      </c>
      <c r="O33" s="6" t="s">
        <v>23</v>
      </c>
      <c r="P33" s="7">
        <v>2024</v>
      </c>
      <c r="Q33" s="10"/>
    </row>
    <row r="34" spans="1:17" x14ac:dyDescent="0.2">
      <c r="A34" s="27" t="s">
        <v>8</v>
      </c>
      <c r="B34" s="7">
        <v>1</v>
      </c>
      <c r="C34" s="7">
        <v>20</v>
      </c>
      <c r="D34" s="7">
        <v>20</v>
      </c>
      <c r="E34" s="6" t="s">
        <v>22</v>
      </c>
      <c r="F34" s="14">
        <v>3322</v>
      </c>
      <c r="G34" s="14">
        <v>3292</v>
      </c>
      <c r="H34" s="14">
        <v>3267</v>
      </c>
      <c r="I34" s="14">
        <v>3246</v>
      </c>
      <c r="J34" s="14">
        <v>3228</v>
      </c>
      <c r="K34" s="14">
        <v>3212</v>
      </c>
      <c r="L34" s="14">
        <v>3198</v>
      </c>
      <c r="M34" s="14">
        <v>3186</v>
      </c>
      <c r="N34" s="14">
        <v>2048</v>
      </c>
      <c r="O34" s="6" t="s">
        <v>23</v>
      </c>
      <c r="P34" s="7">
        <v>2024</v>
      </c>
      <c r="Q34" s="10"/>
    </row>
    <row r="35" spans="1:17" x14ac:dyDescent="0.2">
      <c r="A35" s="27" t="s">
        <v>8</v>
      </c>
      <c r="B35" s="7">
        <v>2</v>
      </c>
      <c r="C35" s="7">
        <v>10</v>
      </c>
      <c r="D35" s="7">
        <v>10</v>
      </c>
      <c r="E35" s="6" t="s">
        <v>22</v>
      </c>
      <c r="F35" s="14">
        <v>3560</v>
      </c>
      <c r="G35" s="14">
        <v>3528</v>
      </c>
      <c r="H35" s="14">
        <v>3501</v>
      </c>
      <c r="I35" s="14">
        <v>3479</v>
      </c>
      <c r="J35" s="14">
        <v>3459</v>
      </c>
      <c r="K35" s="14">
        <v>3442</v>
      </c>
      <c r="L35" s="14">
        <v>3427</v>
      </c>
      <c r="M35" s="14">
        <v>3414</v>
      </c>
      <c r="N35" s="14">
        <v>2195</v>
      </c>
      <c r="O35" s="6" t="s">
        <v>23</v>
      </c>
      <c r="P35" s="7">
        <v>2024</v>
      </c>
      <c r="Q35" s="10"/>
    </row>
    <row r="36" spans="1:17" x14ac:dyDescent="0.2">
      <c r="A36" s="27" t="s">
        <v>8</v>
      </c>
      <c r="B36" s="7">
        <v>2</v>
      </c>
      <c r="C36" s="7">
        <v>15</v>
      </c>
      <c r="D36" s="7">
        <v>15</v>
      </c>
      <c r="E36" s="6" t="s">
        <v>22</v>
      </c>
      <c r="F36" s="14">
        <v>3496</v>
      </c>
      <c r="G36" s="14">
        <v>3465</v>
      </c>
      <c r="H36" s="14">
        <v>3439</v>
      </c>
      <c r="I36" s="14">
        <v>3416</v>
      </c>
      <c r="J36" s="14">
        <v>3397</v>
      </c>
      <c r="K36" s="14">
        <v>3381</v>
      </c>
      <c r="L36" s="14">
        <v>3366</v>
      </c>
      <c r="M36" s="14">
        <v>3353</v>
      </c>
      <c r="N36" s="14">
        <v>2155</v>
      </c>
      <c r="O36" s="6" t="s">
        <v>23</v>
      </c>
      <c r="P36" s="7">
        <v>2024</v>
      </c>
      <c r="Q36" s="10"/>
    </row>
    <row r="37" spans="1:17" x14ac:dyDescent="0.2">
      <c r="A37" s="27" t="s">
        <v>8</v>
      </c>
      <c r="B37" s="7">
        <v>2</v>
      </c>
      <c r="C37" s="7">
        <v>20</v>
      </c>
      <c r="D37" s="7">
        <v>20</v>
      </c>
      <c r="E37" s="6" t="s">
        <v>22</v>
      </c>
      <c r="F37" s="14">
        <v>3432</v>
      </c>
      <c r="G37" s="14">
        <v>3401</v>
      </c>
      <c r="H37" s="14">
        <v>3376</v>
      </c>
      <c r="I37" s="14">
        <v>3354</v>
      </c>
      <c r="J37" s="14">
        <v>3335</v>
      </c>
      <c r="K37" s="14">
        <v>3319</v>
      </c>
      <c r="L37" s="14">
        <v>3305</v>
      </c>
      <c r="M37" s="14">
        <v>3292</v>
      </c>
      <c r="N37" s="14">
        <v>2116</v>
      </c>
      <c r="O37" s="6" t="s">
        <v>23</v>
      </c>
      <c r="P37" s="7">
        <v>2024</v>
      </c>
      <c r="Q37" s="10"/>
    </row>
    <row r="38" spans="1:17" x14ac:dyDescent="0.2">
      <c r="A38" s="27" t="s">
        <v>8</v>
      </c>
      <c r="B38" s="7">
        <v>3</v>
      </c>
      <c r="C38" s="7">
        <v>10</v>
      </c>
      <c r="D38" s="7">
        <v>9</v>
      </c>
      <c r="E38" s="6" t="s">
        <v>22</v>
      </c>
      <c r="F38" s="14">
        <v>3681</v>
      </c>
      <c r="G38" s="14">
        <v>3648</v>
      </c>
      <c r="H38" s="14">
        <v>3621</v>
      </c>
      <c r="I38" s="14">
        <v>3597</v>
      </c>
      <c r="J38" s="14">
        <v>3577</v>
      </c>
      <c r="K38" s="14">
        <v>3560</v>
      </c>
      <c r="L38" s="14">
        <v>3544</v>
      </c>
      <c r="M38" s="14">
        <v>3530</v>
      </c>
      <c r="N38" s="14">
        <v>2269</v>
      </c>
      <c r="O38" s="6" t="s">
        <v>23</v>
      </c>
      <c r="P38" s="7">
        <v>2024</v>
      </c>
      <c r="Q38" s="10"/>
    </row>
    <row r="39" spans="1:17" x14ac:dyDescent="0.2">
      <c r="A39" s="27" t="s">
        <v>8</v>
      </c>
      <c r="B39" s="7">
        <v>3</v>
      </c>
      <c r="C39" s="7">
        <v>15</v>
      </c>
      <c r="D39" s="7">
        <v>14</v>
      </c>
      <c r="E39" s="6" t="s">
        <v>22</v>
      </c>
      <c r="F39" s="14">
        <v>3602</v>
      </c>
      <c r="G39" s="14">
        <v>3569</v>
      </c>
      <c r="H39" s="14">
        <v>3543</v>
      </c>
      <c r="I39" s="14">
        <v>3520</v>
      </c>
      <c r="J39" s="14">
        <v>3500</v>
      </c>
      <c r="K39" s="14">
        <v>3483</v>
      </c>
      <c r="L39" s="14">
        <v>3468</v>
      </c>
      <c r="M39" s="14">
        <v>3454</v>
      </c>
      <c r="N39" s="14">
        <v>2220</v>
      </c>
      <c r="O39" s="6" t="s">
        <v>23</v>
      </c>
      <c r="P39" s="7">
        <v>2024</v>
      </c>
      <c r="Q39" s="10"/>
    </row>
    <row r="40" spans="1:17" x14ac:dyDescent="0.2">
      <c r="A40" s="27" t="s">
        <v>8</v>
      </c>
      <c r="B40" s="7">
        <v>3</v>
      </c>
      <c r="C40" s="7">
        <v>20</v>
      </c>
      <c r="D40" s="7">
        <v>19</v>
      </c>
      <c r="E40" s="6" t="s">
        <v>22</v>
      </c>
      <c r="F40" s="14">
        <v>3522</v>
      </c>
      <c r="G40" s="14">
        <v>3491</v>
      </c>
      <c r="H40" s="14">
        <v>3464</v>
      </c>
      <c r="I40" s="14">
        <v>3442</v>
      </c>
      <c r="J40" s="14">
        <v>3423</v>
      </c>
      <c r="K40" s="14">
        <v>3406</v>
      </c>
      <c r="L40" s="14">
        <v>3391</v>
      </c>
      <c r="M40" s="14">
        <v>3378</v>
      </c>
      <c r="N40" s="14">
        <v>2171</v>
      </c>
      <c r="O40" s="6" t="s">
        <v>23</v>
      </c>
      <c r="P40" s="7">
        <v>2024</v>
      </c>
      <c r="Q40" s="10"/>
    </row>
    <row r="41" spans="1:17" x14ac:dyDescent="0.2">
      <c r="A41" s="27" t="s">
        <v>8</v>
      </c>
      <c r="B41" s="7">
        <v>4</v>
      </c>
      <c r="C41" s="7">
        <v>10</v>
      </c>
      <c r="D41" s="7">
        <v>10</v>
      </c>
      <c r="E41" s="6" t="s">
        <v>22</v>
      </c>
      <c r="F41" s="14">
        <v>3871</v>
      </c>
      <c r="G41" s="14">
        <v>3836</v>
      </c>
      <c r="H41" s="14">
        <v>3807</v>
      </c>
      <c r="I41" s="14">
        <v>3783</v>
      </c>
      <c r="J41" s="14">
        <v>3761</v>
      </c>
      <c r="K41" s="14">
        <v>3743</v>
      </c>
      <c r="L41" s="14">
        <v>3727</v>
      </c>
      <c r="M41" s="14">
        <v>3712</v>
      </c>
      <c r="N41" s="14">
        <v>2386</v>
      </c>
      <c r="O41" s="6" t="s">
        <v>23</v>
      </c>
      <c r="P41" s="7">
        <v>2024</v>
      </c>
      <c r="Q41" s="10"/>
    </row>
    <row r="42" spans="1:17" x14ac:dyDescent="0.2">
      <c r="A42" s="27" t="s">
        <v>8</v>
      </c>
      <c r="B42" s="7">
        <v>4</v>
      </c>
      <c r="C42" s="7">
        <v>15</v>
      </c>
      <c r="D42" s="7">
        <v>15</v>
      </c>
      <c r="E42" s="6" t="s">
        <v>22</v>
      </c>
      <c r="F42" s="14">
        <v>3751</v>
      </c>
      <c r="G42" s="14">
        <v>3718</v>
      </c>
      <c r="H42" s="14">
        <v>3690</v>
      </c>
      <c r="I42" s="14">
        <v>3666</v>
      </c>
      <c r="J42" s="14">
        <v>3646</v>
      </c>
      <c r="K42" s="14">
        <v>3628</v>
      </c>
      <c r="L42" s="14">
        <v>3612</v>
      </c>
      <c r="M42" s="14">
        <v>3598</v>
      </c>
      <c r="N42" s="14">
        <v>2313</v>
      </c>
      <c r="O42" s="6" t="s">
        <v>23</v>
      </c>
      <c r="P42" s="7">
        <v>2024</v>
      </c>
      <c r="Q42" s="10"/>
    </row>
    <row r="43" spans="1:17" x14ac:dyDescent="0.2">
      <c r="A43" s="27" t="s">
        <v>8</v>
      </c>
      <c r="B43" s="7">
        <v>4</v>
      </c>
      <c r="C43" s="7">
        <v>20</v>
      </c>
      <c r="D43" s="7">
        <v>20</v>
      </c>
      <c r="E43" s="6" t="s">
        <v>22</v>
      </c>
      <c r="F43" s="14">
        <v>3632</v>
      </c>
      <c r="G43" s="14">
        <v>3600</v>
      </c>
      <c r="H43" s="14">
        <v>3572</v>
      </c>
      <c r="I43" s="14">
        <v>3550</v>
      </c>
      <c r="J43" s="14">
        <v>3530</v>
      </c>
      <c r="K43" s="14">
        <v>3512</v>
      </c>
      <c r="L43" s="14">
        <v>3497</v>
      </c>
      <c r="M43" s="14">
        <v>3483</v>
      </c>
      <c r="N43" s="14">
        <v>2239</v>
      </c>
      <c r="O43" s="6" t="s">
        <v>23</v>
      </c>
      <c r="P43" s="7">
        <v>2024</v>
      </c>
      <c r="Q43" s="10"/>
    </row>
    <row r="44" spans="1:17" x14ac:dyDescent="0.2">
      <c r="A44" s="27" t="s">
        <v>8</v>
      </c>
      <c r="B44" s="7">
        <v>5</v>
      </c>
      <c r="C44" s="7">
        <v>10</v>
      </c>
      <c r="D44" s="7">
        <v>10</v>
      </c>
      <c r="E44" s="6" t="s">
        <v>22</v>
      </c>
      <c r="F44" s="14">
        <v>4435</v>
      </c>
      <c r="G44" s="14">
        <v>4395</v>
      </c>
      <c r="H44" s="14">
        <v>4362</v>
      </c>
      <c r="I44" s="14">
        <v>4334</v>
      </c>
      <c r="J44" s="14">
        <v>4310</v>
      </c>
      <c r="K44" s="14">
        <v>4289</v>
      </c>
      <c r="L44" s="14">
        <v>4270</v>
      </c>
      <c r="M44" s="14">
        <v>4253</v>
      </c>
      <c r="N44" s="14">
        <v>2734</v>
      </c>
      <c r="O44" s="6" t="s">
        <v>23</v>
      </c>
      <c r="P44" s="7">
        <v>2024</v>
      </c>
      <c r="Q44" s="10"/>
    </row>
    <row r="45" spans="1:17" x14ac:dyDescent="0.2">
      <c r="A45" s="27" t="s">
        <v>8</v>
      </c>
      <c r="B45" s="7">
        <v>5</v>
      </c>
      <c r="C45" s="7">
        <v>15</v>
      </c>
      <c r="D45" s="7">
        <v>15</v>
      </c>
      <c r="E45" s="6" t="s">
        <v>22</v>
      </c>
      <c r="F45" s="14">
        <v>4202</v>
      </c>
      <c r="G45" s="14">
        <v>4165</v>
      </c>
      <c r="H45" s="14">
        <v>4133</v>
      </c>
      <c r="I45" s="14">
        <v>4107</v>
      </c>
      <c r="J45" s="14">
        <v>4084</v>
      </c>
      <c r="K45" s="14">
        <v>4064</v>
      </c>
      <c r="L45" s="14">
        <v>4046</v>
      </c>
      <c r="M45" s="14">
        <v>4030</v>
      </c>
      <c r="N45" s="14">
        <v>2591</v>
      </c>
      <c r="O45" s="6" t="s">
        <v>23</v>
      </c>
      <c r="P45" s="7">
        <v>2024</v>
      </c>
      <c r="Q45" s="10"/>
    </row>
    <row r="46" spans="1:17" x14ac:dyDescent="0.2">
      <c r="A46" s="27" t="s">
        <v>8</v>
      </c>
      <c r="B46" s="7">
        <v>5</v>
      </c>
      <c r="C46" s="7">
        <v>20</v>
      </c>
      <c r="D46" s="7">
        <v>20</v>
      </c>
      <c r="E46" s="6" t="s">
        <v>22</v>
      </c>
      <c r="F46" s="14">
        <v>3969</v>
      </c>
      <c r="G46" s="14">
        <v>3934</v>
      </c>
      <c r="H46" s="14">
        <v>3904</v>
      </c>
      <c r="I46" s="14">
        <v>3879</v>
      </c>
      <c r="J46" s="14">
        <v>3857</v>
      </c>
      <c r="K46" s="14">
        <v>3839</v>
      </c>
      <c r="L46" s="14">
        <v>3822</v>
      </c>
      <c r="M46" s="14">
        <v>3807</v>
      </c>
      <c r="N46" s="14">
        <v>2447</v>
      </c>
      <c r="O46" s="6" t="s">
        <v>23</v>
      </c>
      <c r="P46" s="7">
        <v>2024</v>
      </c>
      <c r="Q46" s="10"/>
    </row>
    <row r="47" spans="1:17" x14ac:dyDescent="0.2">
      <c r="A47" s="103" t="s">
        <v>8</v>
      </c>
      <c r="B47" s="104">
        <v>1</v>
      </c>
      <c r="C47" s="104">
        <v>10</v>
      </c>
      <c r="D47" s="104">
        <v>10</v>
      </c>
      <c r="E47" s="105" t="s">
        <v>10</v>
      </c>
      <c r="F47" s="106">
        <v>10161</v>
      </c>
      <c r="G47" s="106">
        <v>9715</v>
      </c>
      <c r="H47" s="106">
        <v>9344</v>
      </c>
      <c r="I47" s="106">
        <v>9029</v>
      </c>
      <c r="J47" s="106">
        <v>8758</v>
      </c>
      <c r="K47" s="106">
        <v>8520</v>
      </c>
      <c r="L47" s="106">
        <v>8310</v>
      </c>
      <c r="M47" s="106">
        <v>8122</v>
      </c>
      <c r="N47" s="106">
        <v>6796</v>
      </c>
      <c r="O47" s="103"/>
      <c r="P47" s="103"/>
      <c r="Q47" s="10"/>
    </row>
    <row r="48" spans="1:17" x14ac:dyDescent="0.2">
      <c r="A48" s="103" t="s">
        <v>8</v>
      </c>
      <c r="B48" s="104">
        <v>1</v>
      </c>
      <c r="C48" s="104">
        <v>15</v>
      </c>
      <c r="D48" s="104">
        <v>15</v>
      </c>
      <c r="E48" s="105" t="s">
        <v>10</v>
      </c>
      <c r="F48" s="106">
        <v>10028</v>
      </c>
      <c r="G48" s="106">
        <v>9587</v>
      </c>
      <c r="H48" s="106">
        <v>9222</v>
      </c>
      <c r="I48" s="106">
        <v>8911</v>
      </c>
      <c r="J48" s="106">
        <v>8643</v>
      </c>
      <c r="K48" s="106">
        <v>8409</v>
      </c>
      <c r="L48" s="106">
        <v>8201</v>
      </c>
      <c r="M48" s="106">
        <v>8016</v>
      </c>
      <c r="N48" s="106">
        <v>6707</v>
      </c>
      <c r="O48" s="103"/>
      <c r="P48" s="103"/>
      <c r="Q48" s="10"/>
    </row>
    <row r="49" spans="1:17" x14ac:dyDescent="0.2">
      <c r="A49" s="103" t="s">
        <v>8</v>
      </c>
      <c r="B49" s="104">
        <v>1</v>
      </c>
      <c r="C49" s="104">
        <v>20</v>
      </c>
      <c r="D49" s="104">
        <v>20</v>
      </c>
      <c r="E49" s="105" t="s">
        <v>10</v>
      </c>
      <c r="F49" s="106">
        <v>9895</v>
      </c>
      <c r="G49" s="106">
        <v>9460</v>
      </c>
      <c r="H49" s="106">
        <v>9099</v>
      </c>
      <c r="I49" s="106">
        <v>8793</v>
      </c>
      <c r="J49" s="106">
        <v>8528</v>
      </c>
      <c r="K49" s="106">
        <v>8297</v>
      </c>
      <c r="L49" s="106">
        <v>8092</v>
      </c>
      <c r="M49" s="106">
        <v>7909</v>
      </c>
      <c r="N49" s="106">
        <v>6618</v>
      </c>
      <c r="O49" s="103"/>
      <c r="P49" s="103"/>
      <c r="Q49" s="10"/>
    </row>
    <row r="50" spans="1:17" x14ac:dyDescent="0.2">
      <c r="A50" s="103" t="s">
        <v>8</v>
      </c>
      <c r="B50" s="104">
        <v>2</v>
      </c>
      <c r="C50" s="104">
        <v>10</v>
      </c>
      <c r="D50" s="104">
        <v>10</v>
      </c>
      <c r="E50" s="105" t="s">
        <v>10</v>
      </c>
      <c r="F50" s="106">
        <v>10603</v>
      </c>
      <c r="G50" s="106">
        <v>10137</v>
      </c>
      <c r="H50" s="106">
        <v>9751</v>
      </c>
      <c r="I50" s="106">
        <v>9422</v>
      </c>
      <c r="J50" s="106">
        <v>9139</v>
      </c>
      <c r="K50" s="106">
        <v>8891</v>
      </c>
      <c r="L50" s="106">
        <v>8672</v>
      </c>
      <c r="M50" s="106">
        <v>8476</v>
      </c>
      <c r="N50" s="106">
        <v>7092</v>
      </c>
      <c r="O50" s="103"/>
      <c r="P50" s="103"/>
      <c r="Q50" s="10"/>
    </row>
    <row r="51" spans="1:17" x14ac:dyDescent="0.2">
      <c r="A51" s="103" t="s">
        <v>8</v>
      </c>
      <c r="B51" s="104">
        <v>2</v>
      </c>
      <c r="C51" s="104">
        <v>15</v>
      </c>
      <c r="D51" s="104">
        <v>15</v>
      </c>
      <c r="E51" s="105" t="s">
        <v>10</v>
      </c>
      <c r="F51" s="106">
        <v>10413</v>
      </c>
      <c r="G51" s="106">
        <v>9956</v>
      </c>
      <c r="H51" s="106">
        <v>9576</v>
      </c>
      <c r="I51" s="106">
        <v>9253</v>
      </c>
      <c r="J51" s="106">
        <v>8975</v>
      </c>
      <c r="K51" s="106">
        <v>8732</v>
      </c>
      <c r="L51" s="106">
        <v>8516</v>
      </c>
      <c r="M51" s="106">
        <v>8324</v>
      </c>
      <c r="N51" s="106">
        <v>6965</v>
      </c>
      <c r="O51" s="103"/>
      <c r="P51" s="103"/>
      <c r="Q51" s="10"/>
    </row>
    <row r="52" spans="1:17" x14ac:dyDescent="0.2">
      <c r="A52" s="103" t="s">
        <v>8</v>
      </c>
      <c r="B52" s="104">
        <v>2</v>
      </c>
      <c r="C52" s="104">
        <v>20</v>
      </c>
      <c r="D52" s="104">
        <v>20</v>
      </c>
      <c r="E52" s="105" t="s">
        <v>10</v>
      </c>
      <c r="F52" s="106">
        <v>10224</v>
      </c>
      <c r="G52" s="106">
        <v>9774</v>
      </c>
      <c r="H52" s="106">
        <v>9401</v>
      </c>
      <c r="I52" s="106">
        <v>9085</v>
      </c>
      <c r="J52" s="106">
        <v>8811</v>
      </c>
      <c r="K52" s="106">
        <v>8572</v>
      </c>
      <c r="L52" s="106">
        <v>8361</v>
      </c>
      <c r="M52" s="106">
        <v>8172</v>
      </c>
      <c r="N52" s="106">
        <v>6838</v>
      </c>
      <c r="O52" s="103"/>
      <c r="P52" s="103"/>
      <c r="Q52" s="10"/>
    </row>
    <row r="53" spans="1:17" x14ac:dyDescent="0.2">
      <c r="A53" s="103" t="s">
        <v>8</v>
      </c>
      <c r="B53" s="104">
        <v>3</v>
      </c>
      <c r="C53" s="104">
        <v>10</v>
      </c>
      <c r="D53" s="104">
        <v>9</v>
      </c>
      <c r="E53" s="105" t="s">
        <v>10</v>
      </c>
      <c r="F53" s="106">
        <v>10965</v>
      </c>
      <c r="G53" s="106">
        <v>10483</v>
      </c>
      <c r="H53" s="106">
        <v>10083</v>
      </c>
      <c r="I53" s="106">
        <v>9744</v>
      </c>
      <c r="J53" s="106">
        <v>9451</v>
      </c>
      <c r="K53" s="106">
        <v>9194</v>
      </c>
      <c r="L53" s="106">
        <v>8967</v>
      </c>
      <c r="M53" s="106">
        <v>8765</v>
      </c>
      <c r="N53" s="106">
        <v>7334</v>
      </c>
      <c r="O53" s="103"/>
      <c r="P53" s="103"/>
      <c r="Q53" s="10"/>
    </row>
    <row r="54" spans="1:17" x14ac:dyDescent="0.2">
      <c r="A54" s="103" t="s">
        <v>8</v>
      </c>
      <c r="B54" s="104">
        <v>3</v>
      </c>
      <c r="C54" s="104">
        <v>15</v>
      </c>
      <c r="D54" s="104">
        <v>14</v>
      </c>
      <c r="E54" s="105" t="s">
        <v>10</v>
      </c>
      <c r="F54" s="106">
        <v>10728</v>
      </c>
      <c r="G54" s="106">
        <v>10257</v>
      </c>
      <c r="H54" s="106">
        <v>9865</v>
      </c>
      <c r="I54" s="106">
        <v>9533</v>
      </c>
      <c r="J54" s="106">
        <v>9247</v>
      </c>
      <c r="K54" s="106">
        <v>8996</v>
      </c>
      <c r="L54" s="106">
        <v>8774</v>
      </c>
      <c r="M54" s="106">
        <v>8575</v>
      </c>
      <c r="N54" s="106">
        <v>7176</v>
      </c>
      <c r="O54" s="103"/>
      <c r="P54" s="103"/>
      <c r="Q54" s="10"/>
    </row>
    <row r="55" spans="1:17" x14ac:dyDescent="0.2">
      <c r="A55" s="103" t="s">
        <v>8</v>
      </c>
      <c r="B55" s="104">
        <v>3</v>
      </c>
      <c r="C55" s="104">
        <v>20</v>
      </c>
      <c r="D55" s="104">
        <v>19</v>
      </c>
      <c r="E55" s="105" t="s">
        <v>10</v>
      </c>
      <c r="F55" s="106">
        <v>10491</v>
      </c>
      <c r="G55" s="106">
        <v>10031</v>
      </c>
      <c r="H55" s="106">
        <v>9648</v>
      </c>
      <c r="I55" s="106">
        <v>9323</v>
      </c>
      <c r="J55" s="106">
        <v>9042</v>
      </c>
      <c r="K55" s="106">
        <v>8797</v>
      </c>
      <c r="L55" s="106">
        <v>8580</v>
      </c>
      <c r="M55" s="106">
        <v>8386</v>
      </c>
      <c r="N55" s="106">
        <v>7017</v>
      </c>
      <c r="O55" s="103"/>
      <c r="P55" s="103"/>
      <c r="Q55" s="10"/>
    </row>
    <row r="56" spans="1:17" x14ac:dyDescent="0.2">
      <c r="A56" s="103" t="s">
        <v>8</v>
      </c>
      <c r="B56" s="104">
        <v>4</v>
      </c>
      <c r="C56" s="104">
        <v>10</v>
      </c>
      <c r="D56" s="104">
        <v>10</v>
      </c>
      <c r="E56" s="105" t="s">
        <v>10</v>
      </c>
      <c r="F56" s="106">
        <v>11529</v>
      </c>
      <c r="G56" s="106">
        <v>11023</v>
      </c>
      <c r="H56" s="106">
        <v>10602</v>
      </c>
      <c r="I56" s="106">
        <v>10245</v>
      </c>
      <c r="J56" s="106">
        <v>9937</v>
      </c>
      <c r="K56" s="106">
        <v>9667</v>
      </c>
      <c r="L56" s="106">
        <v>9429</v>
      </c>
      <c r="M56" s="106">
        <v>9216</v>
      </c>
      <c r="N56" s="106">
        <v>7711</v>
      </c>
      <c r="O56" s="103"/>
      <c r="P56" s="103"/>
      <c r="Q56" s="10"/>
    </row>
    <row r="57" spans="1:17" x14ac:dyDescent="0.2">
      <c r="A57" s="103" t="s">
        <v>8</v>
      </c>
      <c r="B57" s="104">
        <v>4</v>
      </c>
      <c r="C57" s="104">
        <v>15</v>
      </c>
      <c r="D57" s="104">
        <v>15</v>
      </c>
      <c r="E57" s="105" t="s">
        <v>10</v>
      </c>
      <c r="F57" s="106">
        <v>11174</v>
      </c>
      <c r="G57" s="106">
        <v>10683</v>
      </c>
      <c r="H57" s="106">
        <v>10275</v>
      </c>
      <c r="I57" s="106">
        <v>9929</v>
      </c>
      <c r="J57" s="106">
        <v>9631</v>
      </c>
      <c r="K57" s="106">
        <v>9370</v>
      </c>
      <c r="L57" s="106">
        <v>9138</v>
      </c>
      <c r="M57" s="106">
        <v>8932</v>
      </c>
      <c r="N57" s="106">
        <v>7474</v>
      </c>
      <c r="O57" s="103"/>
      <c r="P57" s="103"/>
      <c r="Q57" s="10"/>
    </row>
    <row r="58" spans="1:17" x14ac:dyDescent="0.2">
      <c r="A58" s="103" t="s">
        <v>8</v>
      </c>
      <c r="B58" s="104">
        <v>4</v>
      </c>
      <c r="C58" s="104">
        <v>20</v>
      </c>
      <c r="D58" s="104">
        <v>20</v>
      </c>
      <c r="E58" s="105" t="s">
        <v>10</v>
      </c>
      <c r="F58" s="106">
        <v>10819</v>
      </c>
      <c r="G58" s="106">
        <v>10344</v>
      </c>
      <c r="H58" s="106">
        <v>9949</v>
      </c>
      <c r="I58" s="106">
        <v>9614</v>
      </c>
      <c r="J58" s="106">
        <v>9325</v>
      </c>
      <c r="K58" s="106">
        <v>9072</v>
      </c>
      <c r="L58" s="106">
        <v>8848</v>
      </c>
      <c r="M58" s="106">
        <v>8648</v>
      </c>
      <c r="N58" s="106">
        <v>7236</v>
      </c>
      <c r="O58" s="103"/>
      <c r="P58" s="103"/>
      <c r="Q58" s="10"/>
    </row>
    <row r="59" spans="1:17" x14ac:dyDescent="0.2">
      <c r="A59" s="103" t="s">
        <v>8</v>
      </c>
      <c r="B59" s="104">
        <v>5</v>
      </c>
      <c r="C59" s="104">
        <v>10</v>
      </c>
      <c r="D59" s="104">
        <v>10</v>
      </c>
      <c r="E59" s="105" t="s">
        <v>10</v>
      </c>
      <c r="F59" s="106">
        <v>13211</v>
      </c>
      <c r="G59" s="106">
        <v>12631</v>
      </c>
      <c r="H59" s="106">
        <v>12149</v>
      </c>
      <c r="I59" s="106">
        <v>11740</v>
      </c>
      <c r="J59" s="106">
        <v>11387</v>
      </c>
      <c r="K59" s="106">
        <v>11078</v>
      </c>
      <c r="L59" s="106">
        <v>10804</v>
      </c>
      <c r="M59" s="106">
        <v>10560</v>
      </c>
      <c r="N59" s="106">
        <v>8836</v>
      </c>
      <c r="O59" s="103"/>
      <c r="P59" s="103"/>
      <c r="Q59" s="10"/>
    </row>
    <row r="60" spans="1:17" x14ac:dyDescent="0.2">
      <c r="A60" s="103" t="s">
        <v>8</v>
      </c>
      <c r="B60" s="104">
        <v>5</v>
      </c>
      <c r="C60" s="104">
        <v>15</v>
      </c>
      <c r="D60" s="104">
        <v>15</v>
      </c>
      <c r="E60" s="105" t="s">
        <v>10</v>
      </c>
      <c r="F60" s="106">
        <v>12518</v>
      </c>
      <c r="G60" s="106">
        <v>11968</v>
      </c>
      <c r="H60" s="106">
        <v>11511</v>
      </c>
      <c r="I60" s="106">
        <v>11123</v>
      </c>
      <c r="J60" s="106">
        <v>10789</v>
      </c>
      <c r="K60" s="106">
        <v>10496</v>
      </c>
      <c r="L60" s="106">
        <v>10237</v>
      </c>
      <c r="M60" s="106">
        <v>10006</v>
      </c>
      <c r="N60" s="106">
        <v>8372</v>
      </c>
      <c r="O60" s="103"/>
      <c r="P60" s="103"/>
      <c r="Q60" s="10"/>
    </row>
    <row r="61" spans="1:17" ht="17" customHeight="1" x14ac:dyDescent="0.2">
      <c r="A61" s="103" t="s">
        <v>8</v>
      </c>
      <c r="B61" s="104">
        <v>5</v>
      </c>
      <c r="C61" s="104">
        <v>20</v>
      </c>
      <c r="D61" s="104">
        <v>20</v>
      </c>
      <c r="E61" s="105" t="s">
        <v>10</v>
      </c>
      <c r="F61" s="106">
        <v>11824</v>
      </c>
      <c r="G61" s="106">
        <v>11304</v>
      </c>
      <c r="H61" s="106">
        <v>10873</v>
      </c>
      <c r="I61" s="106">
        <v>10507</v>
      </c>
      <c r="J61" s="106">
        <v>10191</v>
      </c>
      <c r="K61" s="106">
        <v>9914</v>
      </c>
      <c r="L61" s="106">
        <v>9670</v>
      </c>
      <c r="M61" s="106">
        <v>9451</v>
      </c>
      <c r="N61" s="106">
        <v>7908</v>
      </c>
      <c r="O61" s="103"/>
      <c r="P61" s="103"/>
      <c r="Q61" s="10"/>
    </row>
    <row r="62" spans="1:17" x14ac:dyDescent="0.2">
      <c r="A62" s="27" t="s">
        <v>1</v>
      </c>
      <c r="B62" s="7">
        <v>1</v>
      </c>
      <c r="C62" s="7">
        <v>10</v>
      </c>
      <c r="D62" s="7">
        <v>10</v>
      </c>
      <c r="E62" s="6" t="s">
        <v>21</v>
      </c>
      <c r="F62" s="14">
        <v>6038</v>
      </c>
      <c r="G62" s="14">
        <v>5666</v>
      </c>
      <c r="H62" s="14">
        <v>5357</v>
      </c>
      <c r="I62" s="14">
        <v>5095</v>
      </c>
      <c r="J62" s="14">
        <v>4869</v>
      </c>
      <c r="K62" s="14">
        <v>4671</v>
      </c>
      <c r="L62" s="14">
        <v>4496</v>
      </c>
      <c r="M62" s="14">
        <v>4339</v>
      </c>
      <c r="N62" s="14">
        <v>4198</v>
      </c>
      <c r="O62" s="14">
        <v>3743</v>
      </c>
      <c r="P62" s="7">
        <v>26</v>
      </c>
      <c r="Q62" s="10"/>
    </row>
    <row r="63" spans="1:17" x14ac:dyDescent="0.2">
      <c r="A63" s="27" t="s">
        <v>1</v>
      </c>
      <c r="B63" s="7">
        <v>1</v>
      </c>
      <c r="C63" s="7">
        <v>15</v>
      </c>
      <c r="D63" s="7">
        <v>15</v>
      </c>
      <c r="E63" s="6" t="s">
        <v>21</v>
      </c>
      <c r="F63" s="14">
        <v>5977</v>
      </c>
      <c r="G63" s="14">
        <v>5609</v>
      </c>
      <c r="H63" s="14">
        <v>5303</v>
      </c>
      <c r="I63" s="14">
        <v>5043</v>
      </c>
      <c r="J63" s="14">
        <v>4819</v>
      </c>
      <c r="K63" s="14">
        <v>4623</v>
      </c>
      <c r="L63" s="14">
        <v>4450</v>
      </c>
      <c r="M63" s="14">
        <v>4295</v>
      </c>
      <c r="N63" s="14">
        <v>4156</v>
      </c>
      <c r="O63" s="14">
        <v>3705</v>
      </c>
      <c r="P63" s="7">
        <v>26</v>
      </c>
      <c r="Q63" s="10"/>
    </row>
    <row r="64" spans="1:17" x14ac:dyDescent="0.2">
      <c r="A64" s="27" t="s">
        <v>1</v>
      </c>
      <c r="B64" s="7">
        <v>1</v>
      </c>
      <c r="C64" s="7">
        <v>20</v>
      </c>
      <c r="D64" s="7">
        <v>20</v>
      </c>
      <c r="E64" s="6" t="s">
        <v>21</v>
      </c>
      <c r="F64" s="14">
        <v>5915</v>
      </c>
      <c r="G64" s="14">
        <v>5551</v>
      </c>
      <c r="H64" s="14">
        <v>5248</v>
      </c>
      <c r="I64" s="14">
        <v>4991</v>
      </c>
      <c r="J64" s="14">
        <v>4770</v>
      </c>
      <c r="K64" s="14">
        <v>4576</v>
      </c>
      <c r="L64" s="14">
        <v>4404</v>
      </c>
      <c r="M64" s="14">
        <v>4251</v>
      </c>
      <c r="N64" s="14">
        <v>4113</v>
      </c>
      <c r="O64" s="14">
        <v>3667</v>
      </c>
      <c r="P64" s="7">
        <v>26</v>
      </c>
      <c r="Q64" s="10"/>
    </row>
    <row r="65" spans="1:17" x14ac:dyDescent="0.2">
      <c r="A65" s="27" t="s">
        <v>1</v>
      </c>
      <c r="B65" s="7">
        <v>2</v>
      </c>
      <c r="C65" s="7">
        <v>10</v>
      </c>
      <c r="D65" s="7">
        <v>10</v>
      </c>
      <c r="E65" s="6" t="s">
        <v>21</v>
      </c>
      <c r="F65" s="14">
        <v>6248</v>
      </c>
      <c r="G65" s="14">
        <v>5863</v>
      </c>
      <c r="H65" s="14">
        <v>5543</v>
      </c>
      <c r="I65" s="14">
        <v>5272</v>
      </c>
      <c r="J65" s="14">
        <v>5038</v>
      </c>
      <c r="K65" s="14">
        <v>4833</v>
      </c>
      <c r="L65" s="14">
        <v>4652</v>
      </c>
      <c r="M65" s="14">
        <v>4490</v>
      </c>
      <c r="N65" s="14">
        <v>4344</v>
      </c>
      <c r="O65" s="14">
        <v>3874</v>
      </c>
      <c r="P65" s="7">
        <v>26</v>
      </c>
      <c r="Q65" s="10"/>
    </row>
    <row r="66" spans="1:17" x14ac:dyDescent="0.2">
      <c r="A66" s="27" t="s">
        <v>1</v>
      </c>
      <c r="B66" s="7">
        <v>2</v>
      </c>
      <c r="C66" s="7">
        <v>15</v>
      </c>
      <c r="D66" s="7">
        <v>15</v>
      </c>
      <c r="E66" s="6" t="s">
        <v>21</v>
      </c>
      <c r="F66" s="14">
        <v>6156</v>
      </c>
      <c r="G66" s="14">
        <v>5777</v>
      </c>
      <c r="H66" s="14">
        <v>5462</v>
      </c>
      <c r="I66" s="14">
        <v>5195</v>
      </c>
      <c r="J66" s="14">
        <v>4964</v>
      </c>
      <c r="K66" s="14">
        <v>4762</v>
      </c>
      <c r="L66" s="14">
        <v>4584</v>
      </c>
      <c r="M66" s="14">
        <v>4424</v>
      </c>
      <c r="N66" s="14">
        <v>4280</v>
      </c>
      <c r="O66" s="14">
        <v>3817</v>
      </c>
      <c r="P66" s="7">
        <v>26</v>
      </c>
      <c r="Q66" s="10"/>
    </row>
    <row r="67" spans="1:17" x14ac:dyDescent="0.2">
      <c r="A67" s="27" t="s">
        <v>1</v>
      </c>
      <c r="B67" s="7">
        <v>2</v>
      </c>
      <c r="C67" s="7">
        <v>20</v>
      </c>
      <c r="D67" s="7">
        <v>20</v>
      </c>
      <c r="E67" s="6" t="s">
        <v>21</v>
      </c>
      <c r="F67" s="14">
        <v>6064</v>
      </c>
      <c r="G67" s="14">
        <v>5691</v>
      </c>
      <c r="H67" s="14">
        <v>5381</v>
      </c>
      <c r="I67" s="14">
        <v>5117</v>
      </c>
      <c r="J67" s="14">
        <v>4890</v>
      </c>
      <c r="K67" s="14">
        <v>4691</v>
      </c>
      <c r="L67" s="14">
        <v>4515</v>
      </c>
      <c r="M67" s="14">
        <v>4358</v>
      </c>
      <c r="N67" s="14">
        <v>4217</v>
      </c>
      <c r="O67" s="14">
        <v>3760</v>
      </c>
      <c r="P67" s="7">
        <v>26</v>
      </c>
      <c r="Q67" s="10"/>
    </row>
    <row r="68" spans="1:17" x14ac:dyDescent="0.2">
      <c r="A68" s="27" t="s">
        <v>1</v>
      </c>
      <c r="B68" s="7">
        <v>3</v>
      </c>
      <c r="C68" s="7">
        <v>10</v>
      </c>
      <c r="D68" s="7">
        <v>10</v>
      </c>
      <c r="E68" s="6" t="s">
        <v>21</v>
      </c>
      <c r="F68" s="14">
        <v>6395</v>
      </c>
      <c r="G68" s="14">
        <v>6001</v>
      </c>
      <c r="H68" s="14">
        <v>5674</v>
      </c>
      <c r="I68" s="14">
        <v>5396</v>
      </c>
      <c r="J68" s="14">
        <v>5157</v>
      </c>
      <c r="K68" s="14">
        <v>4947</v>
      </c>
      <c r="L68" s="14">
        <v>4762</v>
      </c>
      <c r="M68" s="14">
        <v>4596</v>
      </c>
      <c r="N68" s="14">
        <v>4447</v>
      </c>
      <c r="O68" s="14">
        <v>3965</v>
      </c>
      <c r="P68" s="7">
        <v>26</v>
      </c>
      <c r="Q68" s="10"/>
    </row>
    <row r="69" spans="1:17" x14ac:dyDescent="0.2">
      <c r="A69" s="27" t="s">
        <v>1</v>
      </c>
      <c r="B69" s="7">
        <v>3</v>
      </c>
      <c r="C69" s="7">
        <v>15</v>
      </c>
      <c r="D69" s="7">
        <v>15</v>
      </c>
      <c r="E69" s="6" t="s">
        <v>21</v>
      </c>
      <c r="F69" s="14">
        <v>6289</v>
      </c>
      <c r="G69" s="14">
        <v>5902</v>
      </c>
      <c r="H69" s="14">
        <v>5580</v>
      </c>
      <c r="I69" s="14">
        <v>5307</v>
      </c>
      <c r="J69" s="14">
        <v>5071</v>
      </c>
      <c r="K69" s="14">
        <v>4865</v>
      </c>
      <c r="L69" s="14">
        <v>4683</v>
      </c>
      <c r="M69" s="14">
        <v>4520</v>
      </c>
      <c r="N69" s="14">
        <v>4373</v>
      </c>
      <c r="O69" s="14">
        <v>3899</v>
      </c>
      <c r="P69" s="7">
        <v>26</v>
      </c>
      <c r="Q69" s="10"/>
    </row>
    <row r="70" spans="1:17" x14ac:dyDescent="0.2">
      <c r="A70" s="27" t="s">
        <v>1</v>
      </c>
      <c r="B70" s="7">
        <v>3</v>
      </c>
      <c r="C70" s="7">
        <v>20</v>
      </c>
      <c r="D70" s="7">
        <v>20</v>
      </c>
      <c r="E70" s="6" t="s">
        <v>21</v>
      </c>
      <c r="F70" s="14">
        <v>6183</v>
      </c>
      <c r="G70" s="14">
        <v>5803</v>
      </c>
      <c r="H70" s="14">
        <v>5486</v>
      </c>
      <c r="I70" s="14">
        <v>5218</v>
      </c>
      <c r="J70" s="14">
        <v>4986</v>
      </c>
      <c r="K70" s="14">
        <v>4783</v>
      </c>
      <c r="L70" s="14">
        <v>4604</v>
      </c>
      <c r="M70" s="14">
        <v>4444</v>
      </c>
      <c r="N70" s="14">
        <v>4299</v>
      </c>
      <c r="O70" s="14">
        <v>3834</v>
      </c>
      <c r="P70" s="7">
        <v>26</v>
      </c>
      <c r="Q70" s="10"/>
    </row>
    <row r="71" spans="1:17" x14ac:dyDescent="0.2">
      <c r="A71" s="27" t="s">
        <v>1</v>
      </c>
      <c r="B71" s="7">
        <v>4</v>
      </c>
      <c r="C71" s="7">
        <v>10</v>
      </c>
      <c r="D71" s="7">
        <v>10</v>
      </c>
      <c r="E71" s="6" t="s">
        <v>21</v>
      </c>
      <c r="F71" s="14">
        <v>6821</v>
      </c>
      <c r="G71" s="14">
        <v>6401</v>
      </c>
      <c r="H71" s="14">
        <v>6052</v>
      </c>
      <c r="I71" s="14">
        <v>5756</v>
      </c>
      <c r="J71" s="14">
        <v>5500</v>
      </c>
      <c r="K71" s="14">
        <v>5277</v>
      </c>
      <c r="L71" s="14">
        <v>5079</v>
      </c>
      <c r="M71" s="14">
        <v>4902</v>
      </c>
      <c r="N71" s="14">
        <v>4743</v>
      </c>
      <c r="O71" s="14">
        <v>4229</v>
      </c>
      <c r="P71" s="7">
        <v>26</v>
      </c>
      <c r="Q71" s="10"/>
    </row>
    <row r="72" spans="1:17" x14ac:dyDescent="0.2">
      <c r="A72" s="27" t="s">
        <v>1</v>
      </c>
      <c r="B72" s="7">
        <v>4</v>
      </c>
      <c r="C72" s="7">
        <v>15</v>
      </c>
      <c r="D72" s="7">
        <v>15</v>
      </c>
      <c r="E72" s="6" t="s">
        <v>21</v>
      </c>
      <c r="F72" s="14">
        <v>6742</v>
      </c>
      <c r="G72" s="14">
        <v>6326</v>
      </c>
      <c r="H72" s="14">
        <v>5981</v>
      </c>
      <c r="I72" s="14">
        <v>5689</v>
      </c>
      <c r="J72" s="14">
        <v>5436</v>
      </c>
      <c r="K72" s="14">
        <v>5215</v>
      </c>
      <c r="L72" s="14">
        <v>5020</v>
      </c>
      <c r="M72" s="14">
        <v>4845</v>
      </c>
      <c r="N72" s="14">
        <v>4688</v>
      </c>
      <c r="O72" s="14">
        <v>4180</v>
      </c>
      <c r="P72" s="7">
        <v>26</v>
      </c>
      <c r="Q72" s="10"/>
    </row>
    <row r="73" spans="1:17" x14ac:dyDescent="0.2">
      <c r="A73" s="27" t="s">
        <v>1</v>
      </c>
      <c r="B73" s="7">
        <v>4</v>
      </c>
      <c r="C73" s="7">
        <v>20</v>
      </c>
      <c r="D73" s="7">
        <v>20</v>
      </c>
      <c r="E73" s="6" t="s">
        <v>21</v>
      </c>
      <c r="F73" s="14">
        <v>6662</v>
      </c>
      <c r="G73" s="14">
        <v>6252</v>
      </c>
      <c r="H73" s="14">
        <v>5911</v>
      </c>
      <c r="I73" s="14">
        <v>5622</v>
      </c>
      <c r="J73" s="14">
        <v>5372</v>
      </c>
      <c r="K73" s="14">
        <v>5154</v>
      </c>
      <c r="L73" s="14">
        <v>4960</v>
      </c>
      <c r="M73" s="14">
        <v>4788</v>
      </c>
      <c r="N73" s="14">
        <v>4632</v>
      </c>
      <c r="O73" s="14">
        <v>4131</v>
      </c>
      <c r="P73" s="7">
        <v>26</v>
      </c>
      <c r="Q73" s="10"/>
    </row>
    <row r="74" spans="1:17" x14ac:dyDescent="0.2">
      <c r="A74" s="27" t="s">
        <v>1</v>
      </c>
      <c r="B74" s="7">
        <v>5</v>
      </c>
      <c r="C74" s="7">
        <v>10</v>
      </c>
      <c r="D74" s="7">
        <v>10</v>
      </c>
      <c r="E74" s="6" t="s">
        <v>21</v>
      </c>
      <c r="F74" s="14">
        <v>7571</v>
      </c>
      <c r="G74" s="14">
        <v>7105</v>
      </c>
      <c r="H74" s="14">
        <v>6717</v>
      </c>
      <c r="I74" s="14">
        <v>6389</v>
      </c>
      <c r="J74" s="14">
        <v>6105</v>
      </c>
      <c r="K74" s="14">
        <v>5857</v>
      </c>
      <c r="L74" s="14">
        <v>5637</v>
      </c>
      <c r="M74" s="14">
        <v>5441</v>
      </c>
      <c r="N74" s="14">
        <v>5264</v>
      </c>
      <c r="O74" s="14">
        <v>4694</v>
      </c>
      <c r="P74" s="7">
        <v>26</v>
      </c>
      <c r="Q74" s="10"/>
    </row>
    <row r="75" spans="1:17" x14ac:dyDescent="0.2">
      <c r="A75" s="27" t="s">
        <v>1</v>
      </c>
      <c r="B75" s="7">
        <v>5</v>
      </c>
      <c r="C75" s="7">
        <v>15</v>
      </c>
      <c r="D75" s="7">
        <v>15</v>
      </c>
      <c r="E75" s="6" t="s">
        <v>21</v>
      </c>
      <c r="F75" s="14">
        <v>7414</v>
      </c>
      <c r="G75" s="14">
        <v>6958</v>
      </c>
      <c r="H75" s="14">
        <v>6578</v>
      </c>
      <c r="I75" s="14">
        <v>6256</v>
      </c>
      <c r="J75" s="14">
        <v>5979</v>
      </c>
      <c r="K75" s="14">
        <v>5735</v>
      </c>
      <c r="L75" s="14">
        <v>5520</v>
      </c>
      <c r="M75" s="14">
        <v>5328</v>
      </c>
      <c r="N75" s="14">
        <v>5155</v>
      </c>
      <c r="O75" s="14">
        <v>4597</v>
      </c>
      <c r="P75" s="7">
        <v>26</v>
      </c>
      <c r="Q75" s="10"/>
    </row>
    <row r="76" spans="1:17" x14ac:dyDescent="0.2">
      <c r="A76" s="27" t="s">
        <v>1</v>
      </c>
      <c r="B76" s="7">
        <v>5</v>
      </c>
      <c r="C76" s="7">
        <v>20</v>
      </c>
      <c r="D76" s="7">
        <v>20</v>
      </c>
      <c r="E76" s="6" t="s">
        <v>21</v>
      </c>
      <c r="F76" s="14">
        <v>7258</v>
      </c>
      <c r="G76" s="14">
        <v>6811</v>
      </c>
      <c r="H76" s="14">
        <v>6439</v>
      </c>
      <c r="I76" s="14">
        <v>6124</v>
      </c>
      <c r="J76" s="14">
        <v>5852</v>
      </c>
      <c r="K76" s="14">
        <v>5614</v>
      </c>
      <c r="L76" s="14">
        <v>5404</v>
      </c>
      <c r="M76" s="14">
        <v>5216</v>
      </c>
      <c r="N76" s="14">
        <v>5046</v>
      </c>
      <c r="O76" s="14">
        <v>4500</v>
      </c>
      <c r="P76" s="7">
        <v>26</v>
      </c>
      <c r="Q76" s="10"/>
    </row>
    <row r="77" spans="1:17" x14ac:dyDescent="0.2">
      <c r="A77" s="27" t="s">
        <v>1</v>
      </c>
      <c r="B77" s="7">
        <v>1</v>
      </c>
      <c r="C77" s="7">
        <v>10</v>
      </c>
      <c r="D77" s="7">
        <v>10</v>
      </c>
      <c r="E77" s="6" t="s">
        <v>22</v>
      </c>
      <c r="F77" s="14">
        <v>3052</v>
      </c>
      <c r="G77" s="14">
        <v>3024</v>
      </c>
      <c r="H77" s="14">
        <v>3001</v>
      </c>
      <c r="I77" s="14">
        <v>2982</v>
      </c>
      <c r="J77" s="14">
        <v>2965</v>
      </c>
      <c r="K77" s="14">
        <v>2951</v>
      </c>
      <c r="L77" s="14">
        <v>2938</v>
      </c>
      <c r="M77" s="14">
        <v>2926</v>
      </c>
      <c r="N77" s="14">
        <v>1881</v>
      </c>
      <c r="O77" s="6" t="s">
        <v>23</v>
      </c>
      <c r="P77" s="7">
        <v>2024</v>
      </c>
      <c r="Q77" s="10"/>
    </row>
    <row r="78" spans="1:17" x14ac:dyDescent="0.2">
      <c r="A78" s="27" t="s">
        <v>1</v>
      </c>
      <c r="B78" s="7">
        <v>1</v>
      </c>
      <c r="C78" s="7">
        <v>15</v>
      </c>
      <c r="D78" s="7">
        <v>15</v>
      </c>
      <c r="E78" s="6" t="s">
        <v>22</v>
      </c>
      <c r="F78" s="14">
        <v>3021</v>
      </c>
      <c r="G78" s="14">
        <v>2993</v>
      </c>
      <c r="H78" s="14">
        <v>2971</v>
      </c>
      <c r="I78" s="14">
        <v>2952</v>
      </c>
      <c r="J78" s="14">
        <v>2935</v>
      </c>
      <c r="K78" s="14">
        <v>2921</v>
      </c>
      <c r="L78" s="14">
        <v>2908</v>
      </c>
      <c r="M78" s="14">
        <v>2897</v>
      </c>
      <c r="N78" s="14">
        <v>1862</v>
      </c>
      <c r="O78" s="6" t="s">
        <v>23</v>
      </c>
      <c r="P78" s="7">
        <v>2024</v>
      </c>
      <c r="Q78" s="10"/>
    </row>
    <row r="79" spans="1:17" x14ac:dyDescent="0.2">
      <c r="A79" s="27" t="s">
        <v>1</v>
      </c>
      <c r="B79" s="7">
        <v>1</v>
      </c>
      <c r="C79" s="7">
        <v>20</v>
      </c>
      <c r="D79" s="7">
        <v>20</v>
      </c>
      <c r="E79" s="6" t="s">
        <v>22</v>
      </c>
      <c r="F79" s="14">
        <v>2990</v>
      </c>
      <c r="G79" s="14">
        <v>2963</v>
      </c>
      <c r="H79" s="14">
        <v>2940</v>
      </c>
      <c r="I79" s="14">
        <v>2922</v>
      </c>
      <c r="J79" s="14">
        <v>2905</v>
      </c>
      <c r="K79" s="14">
        <v>2891</v>
      </c>
      <c r="L79" s="14">
        <v>2878</v>
      </c>
      <c r="M79" s="14">
        <v>2867</v>
      </c>
      <c r="N79" s="14">
        <v>1843</v>
      </c>
      <c r="O79" s="6" t="s">
        <v>23</v>
      </c>
      <c r="P79" s="7">
        <v>2024</v>
      </c>
      <c r="Q79" s="10"/>
    </row>
    <row r="80" spans="1:17" x14ac:dyDescent="0.2">
      <c r="A80" s="27" t="s">
        <v>1</v>
      </c>
      <c r="B80" s="7">
        <v>2</v>
      </c>
      <c r="C80" s="7">
        <v>10</v>
      </c>
      <c r="D80" s="7">
        <v>10</v>
      </c>
      <c r="E80" s="6" t="s">
        <v>22</v>
      </c>
      <c r="F80" s="14">
        <v>3158</v>
      </c>
      <c r="G80" s="14">
        <v>3129</v>
      </c>
      <c r="H80" s="14">
        <v>3106</v>
      </c>
      <c r="I80" s="14">
        <v>3086</v>
      </c>
      <c r="J80" s="14">
        <v>3068</v>
      </c>
      <c r="K80" s="14">
        <v>3053</v>
      </c>
      <c r="L80" s="14">
        <v>3040</v>
      </c>
      <c r="M80" s="14">
        <v>3028</v>
      </c>
      <c r="N80" s="14">
        <v>1947</v>
      </c>
      <c r="O80" s="6" t="s">
        <v>23</v>
      </c>
      <c r="P80" s="7">
        <v>2024</v>
      </c>
      <c r="Q80" s="10"/>
    </row>
    <row r="81" spans="1:17" x14ac:dyDescent="0.2">
      <c r="A81" s="27" t="s">
        <v>1</v>
      </c>
      <c r="B81" s="7">
        <v>2</v>
      </c>
      <c r="C81" s="7">
        <v>15</v>
      </c>
      <c r="D81" s="7">
        <v>15</v>
      </c>
      <c r="E81" s="6" t="s">
        <v>22</v>
      </c>
      <c r="F81" s="14">
        <v>3111</v>
      </c>
      <c r="G81" s="14">
        <v>3083</v>
      </c>
      <c r="H81" s="14">
        <v>3060</v>
      </c>
      <c r="I81" s="14">
        <v>3040</v>
      </c>
      <c r="J81" s="14">
        <v>3023</v>
      </c>
      <c r="K81" s="14">
        <v>3009</v>
      </c>
      <c r="L81" s="14">
        <v>2995</v>
      </c>
      <c r="M81" s="14">
        <v>2984</v>
      </c>
      <c r="N81" s="14">
        <v>1918</v>
      </c>
      <c r="O81" s="6" t="s">
        <v>23</v>
      </c>
      <c r="P81" s="7">
        <v>2024</v>
      </c>
      <c r="Q81" s="10"/>
    </row>
    <row r="82" spans="1:17" x14ac:dyDescent="0.2">
      <c r="A82" s="27" t="s">
        <v>1</v>
      </c>
      <c r="B82" s="7">
        <v>2</v>
      </c>
      <c r="C82" s="7">
        <v>20</v>
      </c>
      <c r="D82" s="7">
        <v>20</v>
      </c>
      <c r="E82" s="6" t="s">
        <v>22</v>
      </c>
      <c r="F82" s="14">
        <v>3065</v>
      </c>
      <c r="G82" s="14">
        <v>3037</v>
      </c>
      <c r="H82" s="14">
        <v>3015</v>
      </c>
      <c r="I82" s="14">
        <v>2995</v>
      </c>
      <c r="J82" s="14">
        <v>2978</v>
      </c>
      <c r="K82" s="14">
        <v>2964</v>
      </c>
      <c r="L82" s="14">
        <v>2951</v>
      </c>
      <c r="M82" s="14">
        <v>2939</v>
      </c>
      <c r="N82" s="14">
        <v>1890</v>
      </c>
      <c r="O82" s="6" t="s">
        <v>23</v>
      </c>
      <c r="P82" s="7">
        <v>2024</v>
      </c>
      <c r="Q82" s="10"/>
    </row>
    <row r="83" spans="1:17" x14ac:dyDescent="0.2">
      <c r="A83" s="27" t="s">
        <v>1</v>
      </c>
      <c r="B83" s="7">
        <v>3</v>
      </c>
      <c r="C83" s="7">
        <v>10</v>
      </c>
      <c r="D83" s="7">
        <v>10</v>
      </c>
      <c r="E83" s="6" t="s">
        <v>22</v>
      </c>
      <c r="F83" s="14">
        <v>3232</v>
      </c>
      <c r="G83" s="14">
        <v>3203</v>
      </c>
      <c r="H83" s="14">
        <v>3179</v>
      </c>
      <c r="I83" s="14">
        <v>3159</v>
      </c>
      <c r="J83" s="14">
        <v>3141</v>
      </c>
      <c r="K83" s="14">
        <v>3125</v>
      </c>
      <c r="L83" s="14">
        <v>3112</v>
      </c>
      <c r="M83" s="14">
        <v>3100</v>
      </c>
      <c r="N83" s="14">
        <v>1993</v>
      </c>
      <c r="O83" s="6" t="s">
        <v>23</v>
      </c>
      <c r="P83" s="7">
        <v>2024</v>
      </c>
      <c r="Q83" s="10"/>
    </row>
    <row r="84" spans="1:17" x14ac:dyDescent="0.2">
      <c r="A84" s="27" t="s">
        <v>1</v>
      </c>
      <c r="B84" s="7">
        <v>3</v>
      </c>
      <c r="C84" s="7">
        <v>15</v>
      </c>
      <c r="D84" s="7">
        <v>15</v>
      </c>
      <c r="E84" s="6" t="s">
        <v>22</v>
      </c>
      <c r="F84" s="14">
        <v>3179</v>
      </c>
      <c r="G84" s="14">
        <v>3150</v>
      </c>
      <c r="H84" s="14">
        <v>3126</v>
      </c>
      <c r="I84" s="14">
        <v>3106</v>
      </c>
      <c r="J84" s="14">
        <v>3089</v>
      </c>
      <c r="K84" s="14">
        <v>3074</v>
      </c>
      <c r="L84" s="14">
        <v>3060</v>
      </c>
      <c r="M84" s="14">
        <v>3048</v>
      </c>
      <c r="N84" s="14">
        <v>1960</v>
      </c>
      <c r="O84" s="6" t="s">
        <v>23</v>
      </c>
      <c r="P84" s="7">
        <v>2024</v>
      </c>
      <c r="Q84" s="10"/>
    </row>
    <row r="85" spans="1:17" x14ac:dyDescent="0.2">
      <c r="A85" s="27" t="s">
        <v>1</v>
      </c>
      <c r="B85" s="7">
        <v>3</v>
      </c>
      <c r="C85" s="7">
        <v>20</v>
      </c>
      <c r="D85" s="7">
        <v>20</v>
      </c>
      <c r="E85" s="6" t="s">
        <v>22</v>
      </c>
      <c r="F85" s="14">
        <v>3125</v>
      </c>
      <c r="G85" s="14">
        <v>3097</v>
      </c>
      <c r="H85" s="14">
        <v>3074</v>
      </c>
      <c r="I85" s="14">
        <v>3054</v>
      </c>
      <c r="J85" s="14">
        <v>3037</v>
      </c>
      <c r="K85" s="14">
        <v>3022</v>
      </c>
      <c r="L85" s="14">
        <v>3009</v>
      </c>
      <c r="M85" s="14">
        <v>2997</v>
      </c>
      <c r="N85" s="14">
        <v>1927</v>
      </c>
      <c r="O85" s="6" t="s">
        <v>23</v>
      </c>
      <c r="P85" s="7">
        <v>2024</v>
      </c>
      <c r="Q85" s="10"/>
    </row>
    <row r="86" spans="1:17" x14ac:dyDescent="0.2">
      <c r="A86" s="27" t="s">
        <v>1</v>
      </c>
      <c r="B86" s="7">
        <v>4</v>
      </c>
      <c r="C86" s="7">
        <v>10</v>
      </c>
      <c r="D86" s="7">
        <v>10</v>
      </c>
      <c r="E86" s="6" t="s">
        <v>22</v>
      </c>
      <c r="F86" s="14">
        <v>3447</v>
      </c>
      <c r="G86" s="14">
        <v>3416</v>
      </c>
      <c r="H86" s="14">
        <v>3391</v>
      </c>
      <c r="I86" s="14">
        <v>3369</v>
      </c>
      <c r="J86" s="14">
        <v>3350</v>
      </c>
      <c r="K86" s="14">
        <v>3334</v>
      </c>
      <c r="L86" s="14">
        <v>3319</v>
      </c>
      <c r="M86" s="14">
        <v>3306</v>
      </c>
      <c r="N86" s="14">
        <v>2125</v>
      </c>
      <c r="O86" s="6" t="s">
        <v>23</v>
      </c>
      <c r="P86" s="7">
        <v>2024</v>
      </c>
      <c r="Q86" s="10"/>
    </row>
    <row r="87" spans="1:17" x14ac:dyDescent="0.2">
      <c r="A87" s="27" t="s">
        <v>1</v>
      </c>
      <c r="B87" s="7">
        <v>4</v>
      </c>
      <c r="C87" s="7">
        <v>15</v>
      </c>
      <c r="D87" s="7">
        <v>15</v>
      </c>
      <c r="E87" s="6" t="s">
        <v>22</v>
      </c>
      <c r="F87" s="14">
        <v>3407</v>
      </c>
      <c r="G87" s="14">
        <v>3377</v>
      </c>
      <c r="H87" s="14">
        <v>3351</v>
      </c>
      <c r="I87" s="14">
        <v>3330</v>
      </c>
      <c r="J87" s="14">
        <v>3311</v>
      </c>
      <c r="K87" s="14">
        <v>3295</v>
      </c>
      <c r="L87" s="14">
        <v>3280</v>
      </c>
      <c r="M87" s="14">
        <v>3268</v>
      </c>
      <c r="N87" s="14">
        <v>2101</v>
      </c>
      <c r="O87" s="6" t="s">
        <v>23</v>
      </c>
      <c r="P87" s="7">
        <v>2024</v>
      </c>
      <c r="Q87" s="10"/>
    </row>
    <row r="88" spans="1:17" x14ac:dyDescent="0.2">
      <c r="A88" s="27" t="s">
        <v>1</v>
      </c>
      <c r="B88" s="7">
        <v>4</v>
      </c>
      <c r="C88" s="7">
        <v>20</v>
      </c>
      <c r="D88" s="7">
        <v>20</v>
      </c>
      <c r="E88" s="6" t="s">
        <v>22</v>
      </c>
      <c r="F88" s="14">
        <v>3367</v>
      </c>
      <c r="G88" s="14">
        <v>3337</v>
      </c>
      <c r="H88" s="14">
        <v>3312</v>
      </c>
      <c r="I88" s="14">
        <v>3290</v>
      </c>
      <c r="J88" s="14">
        <v>3272</v>
      </c>
      <c r="K88" s="14">
        <v>3256</v>
      </c>
      <c r="L88" s="14">
        <v>3242</v>
      </c>
      <c r="M88" s="14">
        <v>3229</v>
      </c>
      <c r="N88" s="14">
        <v>2076</v>
      </c>
      <c r="O88" s="6" t="s">
        <v>23</v>
      </c>
      <c r="P88" s="7">
        <v>2024</v>
      </c>
      <c r="Q88" s="10"/>
    </row>
    <row r="89" spans="1:17" x14ac:dyDescent="0.2">
      <c r="A89" s="27" t="s">
        <v>1</v>
      </c>
      <c r="B89" s="7">
        <v>5</v>
      </c>
      <c r="C89" s="7">
        <v>10</v>
      </c>
      <c r="D89" s="7">
        <v>10</v>
      </c>
      <c r="E89" s="6" t="s">
        <v>22</v>
      </c>
      <c r="F89" s="14">
        <v>3826</v>
      </c>
      <c r="G89" s="14">
        <v>3792</v>
      </c>
      <c r="H89" s="14">
        <v>3763</v>
      </c>
      <c r="I89" s="14">
        <v>3739</v>
      </c>
      <c r="J89" s="14">
        <v>3718</v>
      </c>
      <c r="K89" s="14">
        <v>3700</v>
      </c>
      <c r="L89" s="14">
        <v>3684</v>
      </c>
      <c r="M89" s="14">
        <v>3669</v>
      </c>
      <c r="N89" s="14">
        <v>2359</v>
      </c>
      <c r="O89" s="6" t="s">
        <v>23</v>
      </c>
      <c r="P89" s="7">
        <v>2024</v>
      </c>
      <c r="Q89" s="10"/>
    </row>
    <row r="90" spans="1:17" x14ac:dyDescent="0.2">
      <c r="A90" s="27" t="s">
        <v>1</v>
      </c>
      <c r="B90" s="7">
        <v>5</v>
      </c>
      <c r="C90" s="7">
        <v>15</v>
      </c>
      <c r="D90" s="7">
        <v>15</v>
      </c>
      <c r="E90" s="6" t="s">
        <v>22</v>
      </c>
      <c r="F90" s="14">
        <v>3747</v>
      </c>
      <c r="G90" s="14">
        <v>3714</v>
      </c>
      <c r="H90" s="14">
        <v>3686</v>
      </c>
      <c r="I90" s="14">
        <v>3662</v>
      </c>
      <c r="J90" s="14">
        <v>3641</v>
      </c>
      <c r="K90" s="14">
        <v>3624</v>
      </c>
      <c r="L90" s="14">
        <v>3608</v>
      </c>
      <c r="M90" s="14">
        <v>3594</v>
      </c>
      <c r="N90" s="14">
        <v>2310</v>
      </c>
      <c r="O90" s="6" t="s">
        <v>23</v>
      </c>
      <c r="P90" s="7">
        <v>2024</v>
      </c>
      <c r="Q90" s="10"/>
    </row>
    <row r="91" spans="1:17" x14ac:dyDescent="0.2">
      <c r="A91" s="27" t="s">
        <v>1</v>
      </c>
      <c r="B91" s="7">
        <v>5</v>
      </c>
      <c r="C91" s="7">
        <v>20</v>
      </c>
      <c r="D91" s="7">
        <v>20</v>
      </c>
      <c r="E91" s="6" t="s">
        <v>22</v>
      </c>
      <c r="F91" s="14">
        <v>3668</v>
      </c>
      <c r="G91" s="14">
        <v>3635</v>
      </c>
      <c r="H91" s="14">
        <v>3608</v>
      </c>
      <c r="I91" s="14">
        <v>3585</v>
      </c>
      <c r="J91" s="14">
        <v>3564</v>
      </c>
      <c r="K91" s="14">
        <v>3547</v>
      </c>
      <c r="L91" s="14">
        <v>3531</v>
      </c>
      <c r="M91" s="14">
        <v>3518</v>
      </c>
      <c r="N91" s="14">
        <v>2261</v>
      </c>
      <c r="O91" s="6" t="s">
        <v>23</v>
      </c>
      <c r="P91" s="7">
        <v>2024</v>
      </c>
      <c r="Q91" s="10"/>
    </row>
    <row r="92" spans="1:17" x14ac:dyDescent="0.2">
      <c r="A92" s="103" t="s">
        <v>1</v>
      </c>
      <c r="B92" s="104">
        <v>1</v>
      </c>
      <c r="C92" s="104">
        <v>10</v>
      </c>
      <c r="D92" s="104">
        <v>10</v>
      </c>
      <c r="E92" s="105" t="s">
        <v>10</v>
      </c>
      <c r="F92" s="106">
        <v>9090</v>
      </c>
      <c r="G92" s="106">
        <v>8690</v>
      </c>
      <c r="H92" s="106">
        <v>8359</v>
      </c>
      <c r="I92" s="106">
        <v>8077</v>
      </c>
      <c r="J92" s="106">
        <v>7834</v>
      </c>
      <c r="K92" s="106">
        <v>7622</v>
      </c>
      <c r="L92" s="106">
        <v>7434</v>
      </c>
      <c r="M92" s="106">
        <v>7266</v>
      </c>
      <c r="N92" s="106">
        <v>6080</v>
      </c>
      <c r="O92" s="103"/>
      <c r="P92" s="27"/>
      <c r="Q92" s="10"/>
    </row>
    <row r="93" spans="1:17" x14ac:dyDescent="0.2">
      <c r="A93" s="103" t="s">
        <v>1</v>
      </c>
      <c r="B93" s="104">
        <v>1</v>
      </c>
      <c r="C93" s="104">
        <v>15</v>
      </c>
      <c r="D93" s="104">
        <v>15</v>
      </c>
      <c r="E93" s="105" t="s">
        <v>10</v>
      </c>
      <c r="F93" s="106">
        <v>8997</v>
      </c>
      <c r="G93" s="106">
        <v>8602</v>
      </c>
      <c r="H93" s="106">
        <v>8274</v>
      </c>
      <c r="I93" s="106">
        <v>7995</v>
      </c>
      <c r="J93" s="106">
        <v>7755</v>
      </c>
      <c r="K93" s="106">
        <v>7544</v>
      </c>
      <c r="L93" s="106">
        <v>7358</v>
      </c>
      <c r="M93" s="106">
        <v>7192</v>
      </c>
      <c r="N93" s="106">
        <v>6018</v>
      </c>
      <c r="O93" s="103"/>
      <c r="P93" s="27"/>
      <c r="Q93" s="10"/>
    </row>
    <row r="94" spans="1:17" x14ac:dyDescent="0.2">
      <c r="A94" s="103" t="s">
        <v>1</v>
      </c>
      <c r="B94" s="104">
        <v>1</v>
      </c>
      <c r="C94" s="104">
        <v>20</v>
      </c>
      <c r="D94" s="104">
        <v>20</v>
      </c>
      <c r="E94" s="105" t="s">
        <v>10</v>
      </c>
      <c r="F94" s="106">
        <v>8905</v>
      </c>
      <c r="G94" s="106">
        <v>8514</v>
      </c>
      <c r="H94" s="106">
        <v>8189</v>
      </c>
      <c r="I94" s="106">
        <v>7913</v>
      </c>
      <c r="J94" s="106">
        <v>7675</v>
      </c>
      <c r="K94" s="106">
        <v>7467</v>
      </c>
      <c r="L94" s="106">
        <v>7283</v>
      </c>
      <c r="M94" s="106">
        <v>7118</v>
      </c>
      <c r="N94" s="106">
        <v>5956</v>
      </c>
      <c r="O94" s="103"/>
      <c r="P94" s="27"/>
      <c r="Q94" s="10"/>
    </row>
    <row r="95" spans="1:17" x14ac:dyDescent="0.2">
      <c r="A95" s="103" t="s">
        <v>1</v>
      </c>
      <c r="B95" s="104">
        <v>2</v>
      </c>
      <c r="C95" s="104">
        <v>10</v>
      </c>
      <c r="D95" s="104">
        <v>10</v>
      </c>
      <c r="E95" s="105" t="s">
        <v>10</v>
      </c>
      <c r="F95" s="106">
        <v>9405</v>
      </c>
      <c r="G95" s="106">
        <v>8992</v>
      </c>
      <c r="H95" s="106">
        <v>8649</v>
      </c>
      <c r="I95" s="106">
        <v>8358</v>
      </c>
      <c r="J95" s="106">
        <v>8106</v>
      </c>
      <c r="K95" s="106">
        <v>7886</v>
      </c>
      <c r="L95" s="106">
        <v>7692</v>
      </c>
      <c r="M95" s="106">
        <v>7518</v>
      </c>
      <c r="N95" s="106">
        <v>6291</v>
      </c>
      <c r="O95" s="103"/>
      <c r="P95" s="27"/>
      <c r="Q95" s="10"/>
    </row>
    <row r="96" spans="1:17" x14ac:dyDescent="0.2">
      <c r="A96" s="103" t="s">
        <v>1</v>
      </c>
      <c r="B96" s="104">
        <v>2</v>
      </c>
      <c r="C96" s="104">
        <v>15</v>
      </c>
      <c r="D96" s="104">
        <v>15</v>
      </c>
      <c r="E96" s="105" t="s">
        <v>10</v>
      </c>
      <c r="F96" s="106">
        <v>9267</v>
      </c>
      <c r="G96" s="106">
        <v>8860</v>
      </c>
      <c r="H96" s="106">
        <v>8522</v>
      </c>
      <c r="I96" s="106">
        <v>8235</v>
      </c>
      <c r="J96" s="106">
        <v>7987</v>
      </c>
      <c r="K96" s="106">
        <v>7771</v>
      </c>
      <c r="L96" s="106">
        <v>7579</v>
      </c>
      <c r="M96" s="106">
        <v>7408</v>
      </c>
      <c r="N96" s="106">
        <v>6198</v>
      </c>
      <c r="O96" s="103"/>
      <c r="P96" s="27"/>
      <c r="Q96" s="10"/>
    </row>
    <row r="97" spans="1:17" x14ac:dyDescent="0.2">
      <c r="A97" s="103" t="s">
        <v>1</v>
      </c>
      <c r="B97" s="104">
        <v>2</v>
      </c>
      <c r="C97" s="104">
        <v>20</v>
      </c>
      <c r="D97" s="104">
        <v>20</v>
      </c>
      <c r="E97" s="105" t="s">
        <v>10</v>
      </c>
      <c r="F97" s="106">
        <v>9129</v>
      </c>
      <c r="G97" s="106">
        <v>8728</v>
      </c>
      <c r="H97" s="106">
        <v>8395</v>
      </c>
      <c r="I97" s="106">
        <v>8112</v>
      </c>
      <c r="J97" s="106">
        <v>7868</v>
      </c>
      <c r="K97" s="106">
        <v>7655</v>
      </c>
      <c r="L97" s="106">
        <v>7466</v>
      </c>
      <c r="M97" s="106">
        <v>7297</v>
      </c>
      <c r="N97" s="106">
        <v>6106</v>
      </c>
      <c r="O97" s="103"/>
      <c r="P97" s="27"/>
      <c r="Q97" s="10"/>
    </row>
    <row r="98" spans="1:17" x14ac:dyDescent="0.2">
      <c r="A98" s="103" t="s">
        <v>1</v>
      </c>
      <c r="B98" s="104">
        <v>3</v>
      </c>
      <c r="C98" s="104">
        <v>10</v>
      </c>
      <c r="D98" s="104">
        <v>10</v>
      </c>
      <c r="E98" s="105" t="s">
        <v>10</v>
      </c>
      <c r="F98" s="106">
        <v>9627</v>
      </c>
      <c r="G98" s="106">
        <v>9204</v>
      </c>
      <c r="H98" s="106">
        <v>8853</v>
      </c>
      <c r="I98" s="106">
        <v>8555</v>
      </c>
      <c r="J98" s="106">
        <v>8298</v>
      </c>
      <c r="K98" s="106">
        <v>8073</v>
      </c>
      <c r="L98" s="106">
        <v>7873</v>
      </c>
      <c r="M98" s="106">
        <v>7696</v>
      </c>
      <c r="N98" s="106">
        <v>6439</v>
      </c>
      <c r="O98" s="103"/>
      <c r="P98" s="27"/>
      <c r="Q98" s="10"/>
    </row>
    <row r="99" spans="1:17" x14ac:dyDescent="0.2">
      <c r="A99" s="103" t="s">
        <v>1</v>
      </c>
      <c r="B99" s="104">
        <v>3</v>
      </c>
      <c r="C99" s="104">
        <v>15</v>
      </c>
      <c r="D99" s="104">
        <v>15</v>
      </c>
      <c r="E99" s="105" t="s">
        <v>10</v>
      </c>
      <c r="F99" s="106">
        <v>9468</v>
      </c>
      <c r="G99" s="106">
        <v>9052</v>
      </c>
      <c r="H99" s="106">
        <v>8707</v>
      </c>
      <c r="I99" s="106">
        <v>8413</v>
      </c>
      <c r="J99" s="106">
        <v>8160</v>
      </c>
      <c r="K99" s="106">
        <v>7939</v>
      </c>
      <c r="L99" s="106">
        <v>7743</v>
      </c>
      <c r="M99" s="106">
        <v>7568</v>
      </c>
      <c r="N99" s="106">
        <v>6333</v>
      </c>
      <c r="O99" s="103"/>
      <c r="P99" s="27"/>
      <c r="Q99" s="10"/>
    </row>
    <row r="100" spans="1:17" x14ac:dyDescent="0.2">
      <c r="A100" s="103" t="s">
        <v>1</v>
      </c>
      <c r="B100" s="104">
        <v>3</v>
      </c>
      <c r="C100" s="104">
        <v>20</v>
      </c>
      <c r="D100" s="104">
        <v>20</v>
      </c>
      <c r="E100" s="105" t="s">
        <v>10</v>
      </c>
      <c r="F100" s="106">
        <v>9309</v>
      </c>
      <c r="G100" s="106">
        <v>8900</v>
      </c>
      <c r="H100" s="106">
        <v>8560</v>
      </c>
      <c r="I100" s="106">
        <v>8272</v>
      </c>
      <c r="J100" s="106">
        <v>8023</v>
      </c>
      <c r="K100" s="106">
        <v>7805</v>
      </c>
      <c r="L100" s="106">
        <v>7613</v>
      </c>
      <c r="M100" s="106">
        <v>7441</v>
      </c>
      <c r="N100" s="106">
        <v>6226</v>
      </c>
      <c r="O100" s="103"/>
      <c r="P100" s="27"/>
      <c r="Q100" s="10"/>
    </row>
    <row r="101" spans="1:17" x14ac:dyDescent="0.2">
      <c r="A101" s="103" t="s">
        <v>1</v>
      </c>
      <c r="B101" s="104">
        <v>4</v>
      </c>
      <c r="C101" s="104">
        <v>10</v>
      </c>
      <c r="D101" s="104">
        <v>10</v>
      </c>
      <c r="E101" s="105" t="s">
        <v>10</v>
      </c>
      <c r="F101" s="106">
        <v>10268</v>
      </c>
      <c r="G101" s="106">
        <v>9817</v>
      </c>
      <c r="H101" s="106">
        <v>9443</v>
      </c>
      <c r="I101" s="106">
        <v>9125</v>
      </c>
      <c r="J101" s="106">
        <v>8850</v>
      </c>
      <c r="K101" s="106">
        <v>8610</v>
      </c>
      <c r="L101" s="106">
        <v>8398</v>
      </c>
      <c r="M101" s="106">
        <v>8208</v>
      </c>
      <c r="N101" s="106">
        <v>6868</v>
      </c>
      <c r="O101" s="103"/>
      <c r="P101" s="27"/>
      <c r="Q101" s="10"/>
    </row>
    <row r="102" spans="1:17" x14ac:dyDescent="0.2">
      <c r="A102" s="103" t="s">
        <v>1</v>
      </c>
      <c r="B102" s="104">
        <v>4</v>
      </c>
      <c r="C102" s="104">
        <v>15</v>
      </c>
      <c r="D102" s="104">
        <v>15</v>
      </c>
      <c r="E102" s="105" t="s">
        <v>10</v>
      </c>
      <c r="F102" s="106">
        <v>10149</v>
      </c>
      <c r="G102" s="106">
        <v>9703</v>
      </c>
      <c r="H102" s="106">
        <v>9333</v>
      </c>
      <c r="I102" s="106">
        <v>9018</v>
      </c>
      <c r="J102" s="106">
        <v>8747</v>
      </c>
      <c r="K102" s="106">
        <v>8510</v>
      </c>
      <c r="L102" s="106">
        <v>8300</v>
      </c>
      <c r="M102" s="106">
        <v>8112</v>
      </c>
      <c r="N102" s="106">
        <v>6788</v>
      </c>
      <c r="O102" s="103"/>
      <c r="P102" s="27"/>
      <c r="Q102" s="10"/>
    </row>
    <row r="103" spans="1:17" x14ac:dyDescent="0.2">
      <c r="A103" s="103" t="s">
        <v>1</v>
      </c>
      <c r="B103" s="104">
        <v>4</v>
      </c>
      <c r="C103" s="104">
        <v>20</v>
      </c>
      <c r="D103" s="104">
        <v>20</v>
      </c>
      <c r="E103" s="105" t="s">
        <v>10</v>
      </c>
      <c r="F103" s="106">
        <v>10029</v>
      </c>
      <c r="G103" s="106">
        <v>9589</v>
      </c>
      <c r="H103" s="106">
        <v>9223</v>
      </c>
      <c r="I103" s="106">
        <v>8912</v>
      </c>
      <c r="J103" s="106">
        <v>8644</v>
      </c>
      <c r="K103" s="106">
        <v>8410</v>
      </c>
      <c r="L103" s="106">
        <v>8202</v>
      </c>
      <c r="M103" s="106">
        <v>8017</v>
      </c>
      <c r="N103" s="106">
        <v>6708</v>
      </c>
      <c r="O103" s="103"/>
      <c r="P103" s="27"/>
      <c r="Q103" s="10"/>
    </row>
    <row r="104" spans="1:17" x14ac:dyDescent="0.2">
      <c r="A104" s="103" t="s">
        <v>1</v>
      </c>
      <c r="B104" s="104">
        <v>5</v>
      </c>
      <c r="C104" s="104">
        <v>10</v>
      </c>
      <c r="D104" s="104">
        <v>10</v>
      </c>
      <c r="E104" s="105" t="s">
        <v>10</v>
      </c>
      <c r="F104" s="106">
        <v>11397</v>
      </c>
      <c r="G104" s="106">
        <v>10897</v>
      </c>
      <c r="H104" s="106">
        <v>10481</v>
      </c>
      <c r="I104" s="106">
        <v>10128</v>
      </c>
      <c r="J104" s="106">
        <v>9823</v>
      </c>
      <c r="K104" s="106">
        <v>9557</v>
      </c>
      <c r="L104" s="106">
        <v>9321</v>
      </c>
      <c r="M104" s="106">
        <v>9110</v>
      </c>
      <c r="N104" s="106">
        <v>7623</v>
      </c>
      <c r="O104" s="103"/>
      <c r="P104" s="27"/>
      <c r="Q104" s="10"/>
    </row>
    <row r="105" spans="1:17" x14ac:dyDescent="0.2">
      <c r="A105" s="103" t="s">
        <v>1</v>
      </c>
      <c r="B105" s="104">
        <v>5</v>
      </c>
      <c r="C105" s="104">
        <v>15</v>
      </c>
      <c r="D105" s="104">
        <v>15</v>
      </c>
      <c r="E105" s="105" t="s">
        <v>10</v>
      </c>
      <c r="F105" s="106">
        <v>11161</v>
      </c>
      <c r="G105" s="106">
        <v>10671</v>
      </c>
      <c r="H105" s="106">
        <v>10264</v>
      </c>
      <c r="I105" s="106">
        <v>9918</v>
      </c>
      <c r="J105" s="106">
        <v>9620</v>
      </c>
      <c r="K105" s="106">
        <v>9359</v>
      </c>
      <c r="L105" s="106">
        <v>9128</v>
      </c>
      <c r="M105" s="106">
        <v>8922</v>
      </c>
      <c r="N105" s="106">
        <v>7465</v>
      </c>
      <c r="O105" s="103"/>
      <c r="P105" s="27"/>
      <c r="Q105" s="10"/>
    </row>
    <row r="106" spans="1:17" x14ac:dyDescent="0.2">
      <c r="A106" s="103" t="s">
        <v>1</v>
      </c>
      <c r="B106" s="104">
        <v>5</v>
      </c>
      <c r="C106" s="104">
        <v>20</v>
      </c>
      <c r="D106" s="104">
        <v>20</v>
      </c>
      <c r="E106" s="105" t="s">
        <v>10</v>
      </c>
      <c r="F106" s="106">
        <v>10926</v>
      </c>
      <c r="G106" s="106">
        <v>10446</v>
      </c>
      <c r="H106" s="106">
        <v>10047</v>
      </c>
      <c r="I106" s="106">
        <v>9709</v>
      </c>
      <c r="J106" s="106">
        <v>9417</v>
      </c>
      <c r="K106" s="106">
        <v>9161</v>
      </c>
      <c r="L106" s="106">
        <v>8935</v>
      </c>
      <c r="M106" s="106">
        <v>8733</v>
      </c>
      <c r="N106" s="106">
        <v>7308</v>
      </c>
      <c r="O106" s="103"/>
      <c r="P106" s="27"/>
      <c r="Q106" s="10"/>
    </row>
    <row r="107" spans="1:17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6AF3-C3B0-574C-A014-C7B2CC659589}">
  <dimension ref="A1:Z110"/>
  <sheetViews>
    <sheetView workbookViewId="0">
      <selection activeCell="R34" sqref="R34"/>
    </sheetView>
  </sheetViews>
  <sheetFormatPr baseColWidth="10" defaultRowHeight="16" x14ac:dyDescent="0.2"/>
  <sheetData>
    <row r="1" spans="1:26" ht="31" customHeight="1" x14ac:dyDescent="0.2">
      <c r="A1" s="27" t="s">
        <v>2</v>
      </c>
      <c r="B1" s="18" t="s">
        <v>18</v>
      </c>
      <c r="C1" s="18" t="s">
        <v>4</v>
      </c>
      <c r="D1" s="18" t="s">
        <v>5</v>
      </c>
      <c r="E1" s="18" t="s">
        <v>6</v>
      </c>
      <c r="F1" s="17" t="s">
        <v>28</v>
      </c>
      <c r="G1" s="18" t="s">
        <v>27</v>
      </c>
      <c r="H1" s="7">
        <v>2017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O1" s="7">
        <v>2024</v>
      </c>
      <c r="P1" s="7">
        <v>2025</v>
      </c>
      <c r="Q1" s="40"/>
      <c r="R1" s="40"/>
      <c r="S1" s="40"/>
      <c r="T1" s="40"/>
      <c r="U1" s="10"/>
      <c r="V1" s="25"/>
      <c r="W1" s="10"/>
      <c r="X1" s="10"/>
      <c r="Y1" s="10"/>
      <c r="Z1" s="10"/>
    </row>
    <row r="2" spans="1:26" ht="17" x14ac:dyDescent="0.2">
      <c r="A2" s="27" t="s">
        <v>12</v>
      </c>
      <c r="B2" s="7">
        <v>1</v>
      </c>
      <c r="C2" s="7">
        <v>10</v>
      </c>
      <c r="D2" s="7">
        <v>6</v>
      </c>
      <c r="E2" s="18" t="s">
        <v>21</v>
      </c>
      <c r="F2" s="30">
        <v>990</v>
      </c>
      <c r="G2" s="7">
        <v>31</v>
      </c>
      <c r="H2" s="30">
        <v>990</v>
      </c>
      <c r="I2" s="30">
        <v>896</v>
      </c>
      <c r="J2" s="30">
        <v>835</v>
      </c>
      <c r="K2" s="30">
        <v>791</v>
      </c>
      <c r="L2" s="30">
        <v>756</v>
      </c>
      <c r="M2" s="30">
        <v>728</v>
      </c>
      <c r="N2" s="30">
        <v>705</v>
      </c>
      <c r="O2" s="30">
        <v>685</v>
      </c>
      <c r="P2" s="30">
        <v>667</v>
      </c>
      <c r="Q2" s="40"/>
      <c r="R2" s="40"/>
      <c r="S2" s="40"/>
      <c r="T2" s="40"/>
      <c r="U2" s="10"/>
      <c r="V2" s="38"/>
      <c r="W2" s="10"/>
      <c r="X2" s="10"/>
      <c r="Y2" s="10"/>
      <c r="Z2" s="10"/>
    </row>
    <row r="3" spans="1:26" ht="17" x14ac:dyDescent="0.2">
      <c r="A3" s="27" t="s">
        <v>12</v>
      </c>
      <c r="B3" s="7">
        <v>1</v>
      </c>
      <c r="C3" s="7">
        <v>15</v>
      </c>
      <c r="D3" s="7">
        <v>11</v>
      </c>
      <c r="E3" s="18" t="s">
        <v>21</v>
      </c>
      <c r="F3" s="30">
        <v>980</v>
      </c>
      <c r="G3" s="7">
        <v>31</v>
      </c>
      <c r="H3" s="30">
        <v>980</v>
      </c>
      <c r="I3" s="30">
        <v>888</v>
      </c>
      <c r="J3" s="30">
        <v>827</v>
      </c>
      <c r="K3" s="30">
        <v>783</v>
      </c>
      <c r="L3" s="30">
        <v>749</v>
      </c>
      <c r="M3" s="30">
        <v>721</v>
      </c>
      <c r="N3" s="30">
        <v>698</v>
      </c>
      <c r="O3" s="30">
        <v>678</v>
      </c>
      <c r="P3" s="30">
        <v>661</v>
      </c>
      <c r="Q3" s="40"/>
      <c r="R3" s="40"/>
      <c r="S3" s="40"/>
      <c r="T3" s="40"/>
      <c r="U3" s="10"/>
      <c r="V3" s="38"/>
      <c r="W3" s="10"/>
      <c r="X3" s="10"/>
      <c r="Y3" s="10"/>
      <c r="Z3" s="10"/>
    </row>
    <row r="4" spans="1:26" ht="17" x14ac:dyDescent="0.2">
      <c r="A4" s="27" t="s">
        <v>12</v>
      </c>
      <c r="B4" s="7">
        <v>1</v>
      </c>
      <c r="C4" s="7">
        <v>20</v>
      </c>
      <c r="D4" s="7">
        <v>16</v>
      </c>
      <c r="E4" s="18" t="s">
        <v>21</v>
      </c>
      <c r="F4" s="30">
        <v>971</v>
      </c>
      <c r="G4" s="7">
        <v>31</v>
      </c>
      <c r="H4" s="30">
        <v>971</v>
      </c>
      <c r="I4" s="30">
        <v>879</v>
      </c>
      <c r="J4" s="30">
        <v>819</v>
      </c>
      <c r="K4" s="30">
        <v>776</v>
      </c>
      <c r="L4" s="30">
        <v>742</v>
      </c>
      <c r="M4" s="30">
        <v>714</v>
      </c>
      <c r="N4" s="30">
        <v>691</v>
      </c>
      <c r="O4" s="30">
        <v>672</v>
      </c>
      <c r="P4" s="30">
        <v>655</v>
      </c>
      <c r="Q4" s="40"/>
      <c r="R4" s="40"/>
      <c r="S4" s="40"/>
      <c r="T4" s="40"/>
      <c r="U4" s="10"/>
      <c r="V4" s="38"/>
      <c r="W4" s="10"/>
      <c r="X4" s="10"/>
      <c r="Y4" s="10"/>
      <c r="Z4" s="10"/>
    </row>
    <row r="5" spans="1:26" ht="17" x14ac:dyDescent="0.2">
      <c r="A5" s="27" t="s">
        <v>12</v>
      </c>
      <c r="B5" s="7">
        <v>2</v>
      </c>
      <c r="C5" s="7">
        <v>10</v>
      </c>
      <c r="D5" s="7">
        <v>6</v>
      </c>
      <c r="E5" s="18" t="s">
        <v>21</v>
      </c>
      <c r="F5" s="14">
        <v>1033</v>
      </c>
      <c r="G5" s="7">
        <v>31</v>
      </c>
      <c r="H5" s="14">
        <v>1033</v>
      </c>
      <c r="I5" s="30">
        <v>936</v>
      </c>
      <c r="J5" s="30">
        <v>872</v>
      </c>
      <c r="K5" s="30">
        <v>826</v>
      </c>
      <c r="L5" s="30">
        <v>790</v>
      </c>
      <c r="M5" s="30">
        <v>760</v>
      </c>
      <c r="N5" s="30">
        <v>736</v>
      </c>
      <c r="O5" s="30">
        <v>715</v>
      </c>
      <c r="P5" s="30">
        <v>697</v>
      </c>
      <c r="Q5" s="40"/>
      <c r="R5" s="40"/>
      <c r="S5" s="40"/>
      <c r="T5" s="40"/>
      <c r="U5" s="10"/>
      <c r="V5" s="38"/>
      <c r="W5" s="10"/>
      <c r="X5" s="10"/>
      <c r="Y5" s="10"/>
      <c r="Z5" s="10"/>
    </row>
    <row r="6" spans="1:26" ht="17" x14ac:dyDescent="0.2">
      <c r="A6" s="27" t="s">
        <v>12</v>
      </c>
      <c r="B6" s="7">
        <v>2</v>
      </c>
      <c r="C6" s="7">
        <v>15</v>
      </c>
      <c r="D6" s="7">
        <v>11</v>
      </c>
      <c r="E6" s="18" t="s">
        <v>21</v>
      </c>
      <c r="F6" s="14">
        <v>1023</v>
      </c>
      <c r="G6" s="7">
        <v>31</v>
      </c>
      <c r="H6" s="14">
        <v>1023</v>
      </c>
      <c r="I6" s="30">
        <v>926</v>
      </c>
      <c r="J6" s="30">
        <v>863</v>
      </c>
      <c r="K6" s="30">
        <v>817</v>
      </c>
      <c r="L6" s="30">
        <v>781</v>
      </c>
      <c r="M6" s="30">
        <v>753</v>
      </c>
      <c r="N6" s="30">
        <v>728</v>
      </c>
      <c r="O6" s="30">
        <v>708</v>
      </c>
      <c r="P6" s="30">
        <v>690</v>
      </c>
      <c r="Q6" s="40"/>
      <c r="R6" s="40"/>
      <c r="S6" s="40"/>
      <c r="T6" s="40"/>
      <c r="U6" s="10"/>
      <c r="V6" s="38"/>
      <c r="W6" s="10"/>
      <c r="X6" s="10"/>
      <c r="Y6" s="10"/>
      <c r="Z6" s="10"/>
    </row>
    <row r="7" spans="1:26" ht="17" x14ac:dyDescent="0.2">
      <c r="A7" s="27" t="s">
        <v>12</v>
      </c>
      <c r="B7" s="7">
        <v>2</v>
      </c>
      <c r="C7" s="7">
        <v>20</v>
      </c>
      <c r="D7" s="7">
        <v>16</v>
      </c>
      <c r="E7" s="18" t="s">
        <v>21</v>
      </c>
      <c r="F7" s="14">
        <v>1012</v>
      </c>
      <c r="G7" s="7">
        <v>31</v>
      </c>
      <c r="H7" s="14">
        <v>1012</v>
      </c>
      <c r="I7" s="30">
        <v>917</v>
      </c>
      <c r="J7" s="30">
        <v>854</v>
      </c>
      <c r="K7" s="30">
        <v>809</v>
      </c>
      <c r="L7" s="30">
        <v>773</v>
      </c>
      <c r="M7" s="30">
        <v>745</v>
      </c>
      <c r="N7" s="30">
        <v>721</v>
      </c>
      <c r="O7" s="30">
        <v>700</v>
      </c>
      <c r="P7" s="30">
        <v>682</v>
      </c>
      <c r="Q7" s="40"/>
      <c r="R7" s="40"/>
      <c r="S7" s="40"/>
      <c r="T7" s="40"/>
      <c r="U7" s="10"/>
      <c r="V7" s="38"/>
      <c r="W7" s="10"/>
      <c r="X7" s="10"/>
      <c r="Y7" s="10"/>
      <c r="Z7" s="10"/>
    </row>
    <row r="8" spans="1:26" ht="17" x14ac:dyDescent="0.2">
      <c r="A8" s="27" t="s">
        <v>12</v>
      </c>
      <c r="B8" s="7">
        <v>3</v>
      </c>
      <c r="C8" s="7">
        <v>10</v>
      </c>
      <c r="D8" s="7">
        <v>5</v>
      </c>
      <c r="E8" s="18" t="s">
        <v>21</v>
      </c>
      <c r="F8" s="14">
        <v>1056</v>
      </c>
      <c r="G8" s="7">
        <v>31</v>
      </c>
      <c r="H8" s="14">
        <v>1056</v>
      </c>
      <c r="I8" s="30">
        <v>957</v>
      </c>
      <c r="J8" s="30">
        <v>891</v>
      </c>
      <c r="K8" s="30">
        <v>844</v>
      </c>
      <c r="L8" s="30">
        <v>807</v>
      </c>
      <c r="M8" s="30">
        <v>777</v>
      </c>
      <c r="N8" s="30">
        <v>752</v>
      </c>
      <c r="O8" s="30">
        <v>731</v>
      </c>
      <c r="P8" s="30">
        <v>712</v>
      </c>
      <c r="Q8" s="40"/>
      <c r="R8" s="40"/>
      <c r="S8" s="40"/>
      <c r="T8" s="40"/>
      <c r="U8" s="10"/>
      <c r="V8" s="38"/>
      <c r="W8" s="10"/>
      <c r="X8" s="10"/>
      <c r="Y8" s="10"/>
      <c r="Z8" s="10"/>
    </row>
    <row r="9" spans="1:26" ht="17" x14ac:dyDescent="0.2">
      <c r="A9" s="27" t="s">
        <v>12</v>
      </c>
      <c r="B9" s="7">
        <v>3</v>
      </c>
      <c r="C9" s="7">
        <v>15</v>
      </c>
      <c r="D9" s="7">
        <v>10</v>
      </c>
      <c r="E9" s="18" t="s">
        <v>21</v>
      </c>
      <c r="F9" s="14">
        <v>1044</v>
      </c>
      <c r="G9" s="7">
        <v>31</v>
      </c>
      <c r="H9" s="14">
        <v>1044</v>
      </c>
      <c r="I9" s="30">
        <v>946</v>
      </c>
      <c r="J9" s="30">
        <v>881</v>
      </c>
      <c r="K9" s="30">
        <v>834</v>
      </c>
      <c r="L9" s="30">
        <v>798</v>
      </c>
      <c r="M9" s="30">
        <v>768</v>
      </c>
      <c r="N9" s="30">
        <v>744</v>
      </c>
      <c r="O9" s="30">
        <v>723</v>
      </c>
      <c r="P9" s="30">
        <v>704</v>
      </c>
      <c r="Q9" s="40"/>
      <c r="R9" s="40"/>
      <c r="S9" s="40"/>
      <c r="T9" s="40"/>
      <c r="U9" s="10"/>
      <c r="V9" s="38"/>
      <c r="W9" s="10"/>
      <c r="X9" s="10"/>
      <c r="Y9" s="10"/>
      <c r="Z9" s="10"/>
    </row>
    <row r="10" spans="1:26" ht="17" x14ac:dyDescent="0.2">
      <c r="A10" s="27" t="s">
        <v>12</v>
      </c>
      <c r="B10" s="7">
        <v>3</v>
      </c>
      <c r="C10" s="7">
        <v>20</v>
      </c>
      <c r="D10" s="7">
        <v>15</v>
      </c>
      <c r="E10" s="18" t="s">
        <v>21</v>
      </c>
      <c r="F10" s="14">
        <v>1032</v>
      </c>
      <c r="G10" s="7">
        <v>31</v>
      </c>
      <c r="H10" s="14">
        <v>1032</v>
      </c>
      <c r="I10" s="30">
        <v>935</v>
      </c>
      <c r="J10" s="30">
        <v>871</v>
      </c>
      <c r="K10" s="30">
        <v>825</v>
      </c>
      <c r="L10" s="30">
        <v>789</v>
      </c>
      <c r="M10" s="30">
        <v>760</v>
      </c>
      <c r="N10" s="30">
        <v>735</v>
      </c>
      <c r="O10" s="30">
        <v>714</v>
      </c>
      <c r="P10" s="30">
        <v>696</v>
      </c>
      <c r="Q10" s="40"/>
      <c r="R10" s="40"/>
      <c r="S10" s="40"/>
      <c r="T10" s="40"/>
      <c r="U10" s="10"/>
      <c r="V10" s="38"/>
      <c r="W10" s="10"/>
      <c r="X10" s="10"/>
      <c r="Y10" s="10"/>
      <c r="Z10" s="10"/>
    </row>
    <row r="11" spans="1:26" ht="17" x14ac:dyDescent="0.2">
      <c r="A11" s="27" t="s">
        <v>12</v>
      </c>
      <c r="B11" s="7">
        <v>4</v>
      </c>
      <c r="C11" s="7">
        <v>10</v>
      </c>
      <c r="D11" s="7">
        <v>6</v>
      </c>
      <c r="E11" s="18" t="s">
        <v>21</v>
      </c>
      <c r="F11" s="14">
        <v>1105</v>
      </c>
      <c r="G11" s="7">
        <v>31</v>
      </c>
      <c r="H11" s="14">
        <v>1105</v>
      </c>
      <c r="I11" s="14">
        <v>1001</v>
      </c>
      <c r="J11" s="30">
        <v>933</v>
      </c>
      <c r="K11" s="30">
        <v>883</v>
      </c>
      <c r="L11" s="30">
        <v>844</v>
      </c>
      <c r="M11" s="30">
        <v>813</v>
      </c>
      <c r="N11" s="30">
        <v>787</v>
      </c>
      <c r="O11" s="30">
        <v>765</v>
      </c>
      <c r="P11" s="30">
        <v>745</v>
      </c>
      <c r="Q11" s="40"/>
      <c r="R11" s="40"/>
      <c r="S11" s="40"/>
      <c r="T11" s="40"/>
      <c r="U11" s="10"/>
      <c r="V11" s="38"/>
      <c r="W11" s="10"/>
      <c r="X11" s="10"/>
      <c r="Y11" s="10"/>
      <c r="Z11" s="10"/>
    </row>
    <row r="12" spans="1:26" ht="17" x14ac:dyDescent="0.2">
      <c r="A12" s="27" t="s">
        <v>12</v>
      </c>
      <c r="B12" s="7">
        <v>4</v>
      </c>
      <c r="C12" s="7">
        <v>15</v>
      </c>
      <c r="D12" s="7">
        <v>11</v>
      </c>
      <c r="E12" s="18" t="s">
        <v>21</v>
      </c>
      <c r="F12" s="14">
        <v>1091</v>
      </c>
      <c r="G12" s="7">
        <v>31</v>
      </c>
      <c r="H12" s="14">
        <v>1091</v>
      </c>
      <c r="I12" s="30">
        <v>988</v>
      </c>
      <c r="J12" s="30">
        <v>921</v>
      </c>
      <c r="K12" s="30">
        <v>872</v>
      </c>
      <c r="L12" s="30">
        <v>834</v>
      </c>
      <c r="M12" s="30">
        <v>803</v>
      </c>
      <c r="N12" s="30">
        <v>777</v>
      </c>
      <c r="O12" s="30">
        <v>755</v>
      </c>
      <c r="P12" s="30">
        <v>736</v>
      </c>
      <c r="Q12" s="40"/>
      <c r="R12" s="40"/>
      <c r="S12" s="40"/>
      <c r="T12" s="40"/>
      <c r="U12" s="10"/>
      <c r="V12" s="38"/>
      <c r="W12" s="10"/>
      <c r="X12" s="10"/>
      <c r="Y12" s="10"/>
      <c r="Z12" s="10"/>
    </row>
    <row r="13" spans="1:26" ht="17" x14ac:dyDescent="0.2">
      <c r="A13" s="27" t="s">
        <v>12</v>
      </c>
      <c r="B13" s="7">
        <v>4</v>
      </c>
      <c r="C13" s="7">
        <v>20</v>
      </c>
      <c r="D13" s="7">
        <v>16</v>
      </c>
      <c r="E13" s="18" t="s">
        <v>21</v>
      </c>
      <c r="F13" s="14">
        <v>1077</v>
      </c>
      <c r="G13" s="7">
        <v>31</v>
      </c>
      <c r="H13" s="14">
        <v>1077</v>
      </c>
      <c r="I13" s="30">
        <v>976</v>
      </c>
      <c r="J13" s="30">
        <v>909</v>
      </c>
      <c r="K13" s="30">
        <v>861</v>
      </c>
      <c r="L13" s="30">
        <v>823</v>
      </c>
      <c r="M13" s="30">
        <v>793</v>
      </c>
      <c r="N13" s="30">
        <v>767</v>
      </c>
      <c r="O13" s="30">
        <v>745</v>
      </c>
      <c r="P13" s="30">
        <v>726</v>
      </c>
      <c r="Q13" s="40"/>
      <c r="R13" s="40"/>
      <c r="S13" s="40"/>
      <c r="T13" s="40"/>
      <c r="U13" s="10"/>
      <c r="V13" s="38"/>
      <c r="W13" s="10"/>
      <c r="X13" s="10"/>
      <c r="Y13" s="10"/>
      <c r="Z13" s="10"/>
    </row>
    <row r="14" spans="1:26" ht="17" x14ac:dyDescent="0.2">
      <c r="A14" s="27" t="s">
        <v>12</v>
      </c>
      <c r="B14" s="7">
        <v>5</v>
      </c>
      <c r="C14" s="7">
        <v>10</v>
      </c>
      <c r="D14" s="7">
        <v>6</v>
      </c>
      <c r="E14" s="18" t="s">
        <v>21</v>
      </c>
      <c r="F14" s="14">
        <v>1162</v>
      </c>
      <c r="G14" s="7">
        <v>31</v>
      </c>
      <c r="H14" s="14">
        <v>1162</v>
      </c>
      <c r="I14" s="14">
        <v>1052</v>
      </c>
      <c r="J14" s="30">
        <v>981</v>
      </c>
      <c r="K14" s="30">
        <v>928</v>
      </c>
      <c r="L14" s="30">
        <v>888</v>
      </c>
      <c r="M14" s="30">
        <v>855</v>
      </c>
      <c r="N14" s="30">
        <v>827</v>
      </c>
      <c r="O14" s="30">
        <v>804</v>
      </c>
      <c r="P14" s="30">
        <v>783</v>
      </c>
      <c r="Q14" s="40"/>
      <c r="R14" s="40"/>
      <c r="S14" s="40"/>
      <c r="T14" s="40"/>
      <c r="U14" s="10"/>
      <c r="V14" s="38"/>
      <c r="W14" s="10"/>
      <c r="X14" s="10"/>
      <c r="Y14" s="10"/>
      <c r="Z14" s="10"/>
    </row>
    <row r="15" spans="1:26" ht="17" x14ac:dyDescent="0.2">
      <c r="A15" s="27" t="s">
        <v>12</v>
      </c>
      <c r="B15" s="7">
        <v>5</v>
      </c>
      <c r="C15" s="7">
        <v>15</v>
      </c>
      <c r="D15" s="7">
        <v>11</v>
      </c>
      <c r="E15" s="18" t="s">
        <v>21</v>
      </c>
      <c r="F15" s="14">
        <v>1145</v>
      </c>
      <c r="G15" s="7">
        <v>31</v>
      </c>
      <c r="H15" s="14">
        <v>1145</v>
      </c>
      <c r="I15" s="14">
        <v>1037</v>
      </c>
      <c r="J15" s="30">
        <v>966</v>
      </c>
      <c r="K15" s="30">
        <v>915</v>
      </c>
      <c r="L15" s="30">
        <v>875</v>
      </c>
      <c r="M15" s="30">
        <v>842</v>
      </c>
      <c r="N15" s="30">
        <v>815</v>
      </c>
      <c r="O15" s="30">
        <v>792</v>
      </c>
      <c r="P15" s="30">
        <v>772</v>
      </c>
      <c r="Q15" s="40"/>
      <c r="R15" s="40"/>
      <c r="S15" s="40"/>
      <c r="T15" s="40"/>
      <c r="U15" s="10"/>
      <c r="V15" s="38"/>
      <c r="W15" s="10"/>
      <c r="X15" s="10"/>
      <c r="Y15" s="10"/>
      <c r="Z15" s="10"/>
    </row>
    <row r="16" spans="1:26" ht="17" x14ac:dyDescent="0.2">
      <c r="A16" s="27" t="s">
        <v>12</v>
      </c>
      <c r="B16" s="7">
        <v>5</v>
      </c>
      <c r="C16" s="7">
        <v>20</v>
      </c>
      <c r="D16" s="7">
        <v>16</v>
      </c>
      <c r="E16" s="18" t="s">
        <v>21</v>
      </c>
      <c r="F16" s="14">
        <v>1128</v>
      </c>
      <c r="G16" s="7">
        <v>31</v>
      </c>
      <c r="H16" s="14">
        <v>1128</v>
      </c>
      <c r="I16" s="14">
        <v>1021</v>
      </c>
      <c r="J16" s="30">
        <v>952</v>
      </c>
      <c r="K16" s="30">
        <v>901</v>
      </c>
      <c r="L16" s="30">
        <v>862</v>
      </c>
      <c r="M16" s="30">
        <v>830</v>
      </c>
      <c r="N16" s="30">
        <v>803</v>
      </c>
      <c r="O16" s="30">
        <v>780</v>
      </c>
      <c r="P16" s="30">
        <v>760</v>
      </c>
      <c r="Q16" s="40"/>
      <c r="R16" s="40"/>
      <c r="S16" s="40"/>
      <c r="T16" s="40"/>
      <c r="U16" s="10"/>
      <c r="V16" s="38"/>
      <c r="W16" s="10"/>
      <c r="X16" s="10"/>
      <c r="Y16" s="10"/>
      <c r="Z16" s="10"/>
    </row>
    <row r="17" spans="1:26" ht="17" x14ac:dyDescent="0.2">
      <c r="A17" s="27" t="s">
        <v>12</v>
      </c>
      <c r="B17" s="7">
        <v>6</v>
      </c>
      <c r="C17" s="7">
        <v>10</v>
      </c>
      <c r="D17" s="7">
        <v>6</v>
      </c>
      <c r="E17" s="18" t="s">
        <v>21</v>
      </c>
      <c r="F17" s="14">
        <v>1175</v>
      </c>
      <c r="G17" s="7">
        <v>31</v>
      </c>
      <c r="H17" s="14">
        <v>1175</v>
      </c>
      <c r="I17" s="14">
        <v>1064</v>
      </c>
      <c r="J17" s="30">
        <v>992</v>
      </c>
      <c r="K17" s="30">
        <v>939</v>
      </c>
      <c r="L17" s="30">
        <v>898</v>
      </c>
      <c r="M17" s="30">
        <v>865</v>
      </c>
      <c r="N17" s="30">
        <v>837</v>
      </c>
      <c r="O17" s="30">
        <v>813</v>
      </c>
      <c r="P17" s="30">
        <v>792</v>
      </c>
      <c r="Q17" s="40"/>
      <c r="R17" s="40"/>
      <c r="S17" s="40"/>
      <c r="T17" s="40"/>
      <c r="U17" s="10"/>
      <c r="V17" s="38"/>
      <c r="W17" s="10"/>
      <c r="X17" s="10"/>
      <c r="Y17" s="10"/>
      <c r="Z17" s="10"/>
    </row>
    <row r="18" spans="1:26" ht="17" x14ac:dyDescent="0.2">
      <c r="A18" s="27" t="s">
        <v>12</v>
      </c>
      <c r="B18" s="7">
        <v>6</v>
      </c>
      <c r="C18" s="7">
        <v>15</v>
      </c>
      <c r="D18" s="7">
        <v>11</v>
      </c>
      <c r="E18" s="18" t="s">
        <v>21</v>
      </c>
      <c r="F18" s="14">
        <v>1158</v>
      </c>
      <c r="G18" s="7">
        <v>31</v>
      </c>
      <c r="H18" s="14">
        <v>1158</v>
      </c>
      <c r="I18" s="14">
        <v>1049</v>
      </c>
      <c r="J18" s="30">
        <v>977</v>
      </c>
      <c r="K18" s="30">
        <v>925</v>
      </c>
      <c r="L18" s="30">
        <v>885</v>
      </c>
      <c r="M18" s="30">
        <v>852</v>
      </c>
      <c r="N18" s="30">
        <v>825</v>
      </c>
      <c r="O18" s="30">
        <v>801</v>
      </c>
      <c r="P18" s="30">
        <v>781</v>
      </c>
      <c r="Q18" s="40"/>
      <c r="R18" s="40"/>
      <c r="S18" s="40"/>
      <c r="T18" s="40"/>
      <c r="U18" s="10"/>
      <c r="V18" s="38"/>
      <c r="W18" s="10"/>
      <c r="X18" s="10"/>
      <c r="Y18" s="10"/>
      <c r="Z18" s="10"/>
    </row>
    <row r="19" spans="1:26" ht="17" x14ac:dyDescent="0.2">
      <c r="A19" s="27" t="s">
        <v>12</v>
      </c>
      <c r="B19" s="7">
        <v>6</v>
      </c>
      <c r="C19" s="7">
        <v>20</v>
      </c>
      <c r="D19" s="7">
        <v>16</v>
      </c>
      <c r="E19" s="18" t="s">
        <v>21</v>
      </c>
      <c r="F19" s="14">
        <v>1141</v>
      </c>
      <c r="G19" s="7">
        <v>31</v>
      </c>
      <c r="H19" s="14">
        <v>1141</v>
      </c>
      <c r="I19" s="14">
        <v>1033</v>
      </c>
      <c r="J19" s="30">
        <v>963</v>
      </c>
      <c r="K19" s="30">
        <v>911</v>
      </c>
      <c r="L19" s="30">
        <v>872</v>
      </c>
      <c r="M19" s="30">
        <v>839</v>
      </c>
      <c r="N19" s="30">
        <v>812</v>
      </c>
      <c r="O19" s="30">
        <v>789</v>
      </c>
      <c r="P19" s="30">
        <v>769</v>
      </c>
      <c r="Q19" s="40"/>
      <c r="R19" s="40"/>
      <c r="S19" s="40"/>
      <c r="T19" s="40"/>
      <c r="U19" s="10"/>
      <c r="V19" s="10"/>
      <c r="W19" s="10"/>
      <c r="X19" s="10"/>
      <c r="Y19" s="10"/>
      <c r="Z19" s="10"/>
    </row>
    <row r="20" spans="1:26" ht="17" x14ac:dyDescent="0.2">
      <c r="A20" s="27" t="s">
        <v>12</v>
      </c>
      <c r="B20" s="7">
        <v>1</v>
      </c>
      <c r="C20" s="7">
        <v>10</v>
      </c>
      <c r="D20" s="7">
        <v>6</v>
      </c>
      <c r="E20" s="18" t="s">
        <v>22</v>
      </c>
      <c r="F20" s="18" t="s">
        <v>29</v>
      </c>
      <c r="G20" s="7">
        <v>2024</v>
      </c>
      <c r="H20" s="30">
        <v>558</v>
      </c>
      <c r="I20" s="30">
        <v>552</v>
      </c>
      <c r="J20" s="30">
        <v>548</v>
      </c>
      <c r="K20" s="30">
        <v>545</v>
      </c>
      <c r="L20" s="30">
        <v>543</v>
      </c>
      <c r="M20" s="30">
        <v>541</v>
      </c>
      <c r="N20" s="30">
        <v>539</v>
      </c>
      <c r="O20" s="30">
        <v>538</v>
      </c>
      <c r="P20" s="30">
        <v>332</v>
      </c>
      <c r="Q20" s="40"/>
      <c r="R20" s="40"/>
      <c r="S20" s="40"/>
      <c r="T20" s="40"/>
      <c r="U20" s="10"/>
      <c r="V20" s="10"/>
      <c r="W20" s="10"/>
      <c r="X20" s="10"/>
      <c r="Y20" s="10"/>
      <c r="Z20" s="10"/>
    </row>
    <row r="21" spans="1:26" ht="17" x14ac:dyDescent="0.2">
      <c r="A21" s="27" t="s">
        <v>12</v>
      </c>
      <c r="B21" s="7">
        <v>1</v>
      </c>
      <c r="C21" s="7">
        <v>15</v>
      </c>
      <c r="D21" s="7">
        <v>11</v>
      </c>
      <c r="E21" s="18" t="s">
        <v>22</v>
      </c>
      <c r="F21" s="18" t="s">
        <v>29</v>
      </c>
      <c r="G21" s="7">
        <v>2024</v>
      </c>
      <c r="H21" s="30">
        <v>553</v>
      </c>
      <c r="I21" s="30">
        <v>547</v>
      </c>
      <c r="J21" s="30">
        <v>543</v>
      </c>
      <c r="K21" s="30">
        <v>540</v>
      </c>
      <c r="L21" s="30">
        <v>538</v>
      </c>
      <c r="M21" s="30">
        <v>536</v>
      </c>
      <c r="N21" s="30">
        <v>534</v>
      </c>
      <c r="O21" s="30">
        <v>533</v>
      </c>
      <c r="P21" s="30">
        <v>328</v>
      </c>
      <c r="Q21" s="40"/>
      <c r="R21" s="40"/>
      <c r="S21" s="40"/>
      <c r="T21" s="40"/>
      <c r="U21" s="10"/>
      <c r="V21" s="10"/>
      <c r="W21" s="10"/>
      <c r="X21" s="10"/>
      <c r="Y21" s="10"/>
      <c r="Z21" s="10"/>
    </row>
    <row r="22" spans="1:26" ht="17" x14ac:dyDescent="0.2">
      <c r="A22" s="27" t="s">
        <v>12</v>
      </c>
      <c r="B22" s="7">
        <v>1</v>
      </c>
      <c r="C22" s="7">
        <v>20</v>
      </c>
      <c r="D22" s="7">
        <v>16</v>
      </c>
      <c r="E22" s="18" t="s">
        <v>22</v>
      </c>
      <c r="F22" s="18" t="s">
        <v>29</v>
      </c>
      <c r="G22" s="7">
        <v>2024</v>
      </c>
      <c r="H22" s="30">
        <v>547</v>
      </c>
      <c r="I22" s="30">
        <v>541</v>
      </c>
      <c r="J22" s="30">
        <v>538</v>
      </c>
      <c r="K22" s="30">
        <v>535</v>
      </c>
      <c r="L22" s="30">
        <v>532</v>
      </c>
      <c r="M22" s="30">
        <v>531</v>
      </c>
      <c r="N22" s="30">
        <v>529</v>
      </c>
      <c r="O22" s="30">
        <v>528</v>
      </c>
      <c r="P22" s="30">
        <v>325</v>
      </c>
      <c r="Q22" s="40"/>
      <c r="R22" s="40"/>
      <c r="S22" s="40"/>
      <c r="T22" s="40"/>
      <c r="U22" s="10"/>
      <c r="V22" s="10"/>
      <c r="W22" s="10"/>
      <c r="X22" s="10"/>
      <c r="Y22" s="10"/>
      <c r="Z22" s="10"/>
    </row>
    <row r="23" spans="1:26" ht="17" x14ac:dyDescent="0.2">
      <c r="A23" s="27" t="s">
        <v>12</v>
      </c>
      <c r="B23" s="7">
        <v>2</v>
      </c>
      <c r="C23" s="7">
        <v>10</v>
      </c>
      <c r="D23" s="7">
        <v>6</v>
      </c>
      <c r="E23" s="18" t="s">
        <v>22</v>
      </c>
      <c r="F23" s="18" t="s">
        <v>29</v>
      </c>
      <c r="G23" s="7">
        <v>2024</v>
      </c>
      <c r="H23" s="30">
        <v>582</v>
      </c>
      <c r="I23" s="30">
        <v>576</v>
      </c>
      <c r="J23" s="30">
        <v>572</v>
      </c>
      <c r="K23" s="30">
        <v>569</v>
      </c>
      <c r="L23" s="30">
        <v>567</v>
      </c>
      <c r="M23" s="30">
        <v>565</v>
      </c>
      <c r="N23" s="30">
        <v>563</v>
      </c>
      <c r="O23" s="30">
        <v>562</v>
      </c>
      <c r="P23" s="30">
        <v>346</v>
      </c>
      <c r="Q23" s="40"/>
      <c r="R23" s="40"/>
      <c r="S23" s="40"/>
      <c r="T23" s="40"/>
      <c r="U23" s="10"/>
      <c r="V23" s="10"/>
      <c r="W23" s="10"/>
      <c r="X23" s="10"/>
      <c r="Y23" s="10"/>
      <c r="Z23" s="10"/>
    </row>
    <row r="24" spans="1:26" ht="17" x14ac:dyDescent="0.2">
      <c r="A24" s="27" t="s">
        <v>12</v>
      </c>
      <c r="B24" s="7">
        <v>2</v>
      </c>
      <c r="C24" s="7">
        <v>15</v>
      </c>
      <c r="D24" s="7">
        <v>11</v>
      </c>
      <c r="E24" s="18" t="s">
        <v>22</v>
      </c>
      <c r="F24" s="18" t="s">
        <v>29</v>
      </c>
      <c r="G24" s="7">
        <v>2024</v>
      </c>
      <c r="H24" s="30">
        <v>576</v>
      </c>
      <c r="I24" s="30">
        <v>570</v>
      </c>
      <c r="J24" s="30">
        <v>566</v>
      </c>
      <c r="K24" s="30">
        <v>563</v>
      </c>
      <c r="L24" s="30">
        <v>561</v>
      </c>
      <c r="M24" s="30">
        <v>559</v>
      </c>
      <c r="N24" s="30">
        <v>557</v>
      </c>
      <c r="O24" s="30">
        <v>556</v>
      </c>
      <c r="P24" s="30">
        <v>343</v>
      </c>
      <c r="Q24" s="40"/>
      <c r="R24" s="40"/>
      <c r="S24" s="40"/>
      <c r="T24" s="40"/>
      <c r="U24" s="10"/>
      <c r="V24" s="10"/>
      <c r="W24" s="10"/>
      <c r="X24" s="10"/>
      <c r="Y24" s="10"/>
      <c r="Z24" s="10"/>
    </row>
    <row r="25" spans="1:26" ht="17" x14ac:dyDescent="0.2">
      <c r="A25" s="27" t="s">
        <v>12</v>
      </c>
      <c r="B25" s="7">
        <v>2</v>
      </c>
      <c r="C25" s="7">
        <v>20</v>
      </c>
      <c r="D25" s="7">
        <v>16</v>
      </c>
      <c r="E25" s="18" t="s">
        <v>22</v>
      </c>
      <c r="F25" s="18" t="s">
        <v>29</v>
      </c>
      <c r="G25" s="7">
        <v>2024</v>
      </c>
      <c r="H25" s="30">
        <v>571</v>
      </c>
      <c r="I25" s="30">
        <v>564</v>
      </c>
      <c r="J25" s="30">
        <v>560</v>
      </c>
      <c r="K25" s="30">
        <v>557</v>
      </c>
      <c r="L25" s="30">
        <v>555</v>
      </c>
      <c r="M25" s="30">
        <v>553</v>
      </c>
      <c r="N25" s="30">
        <v>552</v>
      </c>
      <c r="O25" s="30">
        <v>550</v>
      </c>
      <c r="P25" s="30">
        <v>339</v>
      </c>
      <c r="Q25" s="40"/>
      <c r="R25" s="40"/>
      <c r="S25" s="40"/>
      <c r="T25" s="40"/>
      <c r="U25" s="10"/>
      <c r="V25" s="10"/>
      <c r="W25" s="10"/>
      <c r="X25" s="10"/>
      <c r="Y25" s="10"/>
      <c r="Z25" s="10"/>
    </row>
    <row r="26" spans="1:26" ht="17" x14ac:dyDescent="0.2">
      <c r="A26" s="27" t="s">
        <v>12</v>
      </c>
      <c r="B26" s="7">
        <v>3</v>
      </c>
      <c r="C26" s="7">
        <v>10</v>
      </c>
      <c r="D26" s="7">
        <v>5</v>
      </c>
      <c r="E26" s="18" t="s">
        <v>22</v>
      </c>
      <c r="F26" s="18" t="s">
        <v>29</v>
      </c>
      <c r="G26" s="7">
        <v>2024</v>
      </c>
      <c r="H26" s="30">
        <v>595</v>
      </c>
      <c r="I26" s="30">
        <v>589</v>
      </c>
      <c r="J26" s="30">
        <v>585</v>
      </c>
      <c r="K26" s="30">
        <v>582</v>
      </c>
      <c r="L26" s="30">
        <v>579</v>
      </c>
      <c r="M26" s="30">
        <v>577</v>
      </c>
      <c r="N26" s="30">
        <v>576</v>
      </c>
      <c r="O26" s="30">
        <v>574</v>
      </c>
      <c r="P26" s="30">
        <v>354</v>
      </c>
      <c r="Q26" s="40"/>
      <c r="R26" s="40"/>
      <c r="S26" s="40"/>
      <c r="T26" s="40"/>
      <c r="U26" s="10"/>
      <c r="V26" s="10"/>
      <c r="W26" s="10"/>
      <c r="X26" s="10"/>
      <c r="Y26" s="10"/>
      <c r="Z26" s="10"/>
    </row>
    <row r="27" spans="1:26" ht="17" x14ac:dyDescent="0.2">
      <c r="A27" s="27" t="s">
        <v>12</v>
      </c>
      <c r="B27" s="7">
        <v>3</v>
      </c>
      <c r="C27" s="7">
        <v>15</v>
      </c>
      <c r="D27" s="7">
        <v>10</v>
      </c>
      <c r="E27" s="18" t="s">
        <v>22</v>
      </c>
      <c r="F27" s="18" t="s">
        <v>29</v>
      </c>
      <c r="G27" s="7">
        <v>2024</v>
      </c>
      <c r="H27" s="30">
        <v>589</v>
      </c>
      <c r="I27" s="30">
        <v>582</v>
      </c>
      <c r="J27" s="30">
        <v>578</v>
      </c>
      <c r="K27" s="30">
        <v>575</v>
      </c>
      <c r="L27" s="30">
        <v>573</v>
      </c>
      <c r="M27" s="30">
        <v>571</v>
      </c>
      <c r="N27" s="30">
        <v>569</v>
      </c>
      <c r="O27" s="30">
        <v>568</v>
      </c>
      <c r="P27" s="30">
        <v>350</v>
      </c>
      <c r="Q27" s="40"/>
      <c r="R27" s="40"/>
      <c r="S27" s="40"/>
      <c r="T27" s="40"/>
      <c r="U27" s="10"/>
      <c r="V27" s="10"/>
      <c r="W27" s="10"/>
      <c r="X27" s="10"/>
      <c r="Y27" s="10"/>
      <c r="Z27" s="10"/>
    </row>
    <row r="28" spans="1:26" ht="17" x14ac:dyDescent="0.2">
      <c r="A28" s="27" t="s">
        <v>12</v>
      </c>
      <c r="B28" s="7">
        <v>3</v>
      </c>
      <c r="C28" s="7">
        <v>20</v>
      </c>
      <c r="D28" s="7">
        <v>15</v>
      </c>
      <c r="E28" s="18" t="s">
        <v>22</v>
      </c>
      <c r="F28" s="18" t="s">
        <v>29</v>
      </c>
      <c r="G28" s="7">
        <v>2024</v>
      </c>
      <c r="H28" s="30">
        <v>582</v>
      </c>
      <c r="I28" s="30">
        <v>576</v>
      </c>
      <c r="J28" s="30">
        <v>571</v>
      </c>
      <c r="K28" s="30">
        <v>568</v>
      </c>
      <c r="L28" s="30">
        <v>566</v>
      </c>
      <c r="M28" s="30">
        <v>564</v>
      </c>
      <c r="N28" s="30">
        <v>563</v>
      </c>
      <c r="O28" s="30">
        <v>561</v>
      </c>
      <c r="P28" s="30">
        <v>346</v>
      </c>
      <c r="Q28" s="40"/>
      <c r="R28" s="40"/>
      <c r="S28" s="40"/>
      <c r="T28" s="40"/>
      <c r="U28" s="10"/>
      <c r="V28" s="10"/>
      <c r="W28" s="10"/>
      <c r="X28" s="10"/>
      <c r="Y28" s="10"/>
      <c r="Z28" s="10"/>
    </row>
    <row r="29" spans="1:26" ht="17" x14ac:dyDescent="0.2">
      <c r="A29" s="27" t="s">
        <v>12</v>
      </c>
      <c r="B29" s="7">
        <v>4</v>
      </c>
      <c r="C29" s="7">
        <v>10</v>
      </c>
      <c r="D29" s="7">
        <v>6</v>
      </c>
      <c r="E29" s="18" t="s">
        <v>22</v>
      </c>
      <c r="F29" s="18" t="s">
        <v>29</v>
      </c>
      <c r="G29" s="7">
        <v>2024</v>
      </c>
      <c r="H29" s="30">
        <v>623</v>
      </c>
      <c r="I29" s="30">
        <v>616</v>
      </c>
      <c r="J29" s="30">
        <v>612</v>
      </c>
      <c r="K29" s="30">
        <v>609</v>
      </c>
      <c r="L29" s="30">
        <v>606</v>
      </c>
      <c r="M29" s="30">
        <v>604</v>
      </c>
      <c r="N29" s="30">
        <v>602</v>
      </c>
      <c r="O29" s="30">
        <v>601</v>
      </c>
      <c r="P29" s="30">
        <v>370</v>
      </c>
      <c r="Q29" s="40"/>
      <c r="R29" s="40"/>
      <c r="S29" s="40"/>
      <c r="T29" s="40"/>
    </row>
    <row r="30" spans="1:26" ht="17" x14ac:dyDescent="0.2">
      <c r="A30" s="27" t="s">
        <v>12</v>
      </c>
      <c r="B30" s="7">
        <v>4</v>
      </c>
      <c r="C30" s="7">
        <v>15</v>
      </c>
      <c r="D30" s="7">
        <v>11</v>
      </c>
      <c r="E30" s="18" t="s">
        <v>22</v>
      </c>
      <c r="F30" s="18" t="s">
        <v>29</v>
      </c>
      <c r="G30" s="7">
        <v>2024</v>
      </c>
      <c r="H30" s="30">
        <v>615</v>
      </c>
      <c r="I30" s="30">
        <v>608</v>
      </c>
      <c r="J30" s="30">
        <v>604</v>
      </c>
      <c r="K30" s="30">
        <v>601</v>
      </c>
      <c r="L30" s="30">
        <v>598</v>
      </c>
      <c r="M30" s="30">
        <v>596</v>
      </c>
      <c r="N30" s="30">
        <v>595</v>
      </c>
      <c r="O30" s="30">
        <v>593</v>
      </c>
      <c r="P30" s="30">
        <v>366</v>
      </c>
      <c r="Q30" s="40"/>
      <c r="R30" s="40"/>
      <c r="S30" s="40"/>
      <c r="T30" s="40"/>
    </row>
    <row r="31" spans="1:26" ht="17" x14ac:dyDescent="0.2">
      <c r="A31" s="27" t="s">
        <v>12</v>
      </c>
      <c r="B31" s="7">
        <v>4</v>
      </c>
      <c r="C31" s="7">
        <v>20</v>
      </c>
      <c r="D31" s="7">
        <v>16</v>
      </c>
      <c r="E31" s="18" t="s">
        <v>22</v>
      </c>
      <c r="F31" s="18" t="s">
        <v>29</v>
      </c>
      <c r="G31" s="7">
        <v>2024</v>
      </c>
      <c r="H31" s="30">
        <v>607</v>
      </c>
      <c r="I31" s="30">
        <v>601</v>
      </c>
      <c r="J31" s="30">
        <v>596</v>
      </c>
      <c r="K31" s="30">
        <v>593</v>
      </c>
      <c r="L31" s="30">
        <v>591</v>
      </c>
      <c r="M31" s="30">
        <v>589</v>
      </c>
      <c r="N31" s="30">
        <v>587</v>
      </c>
      <c r="O31" s="30">
        <v>586</v>
      </c>
      <c r="P31" s="30">
        <v>361</v>
      </c>
      <c r="Q31" s="40"/>
      <c r="R31" s="40"/>
      <c r="S31" s="40"/>
      <c r="T31" s="40"/>
    </row>
    <row r="32" spans="1:26" ht="17" x14ac:dyDescent="0.2">
      <c r="A32" s="27" t="s">
        <v>12</v>
      </c>
      <c r="B32" s="7">
        <v>5</v>
      </c>
      <c r="C32" s="7">
        <v>10</v>
      </c>
      <c r="D32" s="7">
        <v>6</v>
      </c>
      <c r="E32" s="18" t="s">
        <v>22</v>
      </c>
      <c r="F32" s="18" t="s">
        <v>29</v>
      </c>
      <c r="G32" s="7">
        <v>2024</v>
      </c>
      <c r="H32" s="30">
        <v>655</v>
      </c>
      <c r="I32" s="30">
        <v>648</v>
      </c>
      <c r="J32" s="30">
        <v>643</v>
      </c>
      <c r="K32" s="30">
        <v>640</v>
      </c>
      <c r="L32" s="30">
        <v>637</v>
      </c>
      <c r="M32" s="30">
        <v>635</v>
      </c>
      <c r="N32" s="30">
        <v>633</v>
      </c>
      <c r="O32" s="30">
        <v>632</v>
      </c>
      <c r="P32" s="30">
        <v>389</v>
      </c>
      <c r="Q32" s="40"/>
      <c r="R32" s="40"/>
      <c r="S32" s="40"/>
      <c r="T32" s="40"/>
    </row>
    <row r="33" spans="1:20" ht="17" x14ac:dyDescent="0.2">
      <c r="A33" s="27" t="s">
        <v>12</v>
      </c>
      <c r="B33" s="7">
        <v>5</v>
      </c>
      <c r="C33" s="7">
        <v>15</v>
      </c>
      <c r="D33" s="7">
        <v>11</v>
      </c>
      <c r="E33" s="18" t="s">
        <v>22</v>
      </c>
      <c r="F33" s="18" t="s">
        <v>29</v>
      </c>
      <c r="G33" s="7">
        <v>2024</v>
      </c>
      <c r="H33" s="30">
        <v>645</v>
      </c>
      <c r="I33" s="30">
        <v>638</v>
      </c>
      <c r="J33" s="30">
        <v>634</v>
      </c>
      <c r="K33" s="30">
        <v>630</v>
      </c>
      <c r="L33" s="30">
        <v>628</v>
      </c>
      <c r="M33" s="30">
        <v>626</v>
      </c>
      <c r="N33" s="30">
        <v>624</v>
      </c>
      <c r="O33" s="30">
        <v>622</v>
      </c>
      <c r="P33" s="30">
        <v>384</v>
      </c>
      <c r="Q33" s="40"/>
      <c r="R33" s="40"/>
      <c r="S33" s="40"/>
      <c r="T33" s="40"/>
    </row>
    <row r="34" spans="1:20" ht="17" x14ac:dyDescent="0.2">
      <c r="A34" s="27" t="s">
        <v>12</v>
      </c>
      <c r="B34" s="7">
        <v>5</v>
      </c>
      <c r="C34" s="7">
        <v>20</v>
      </c>
      <c r="D34" s="7">
        <v>16</v>
      </c>
      <c r="E34" s="18" t="s">
        <v>22</v>
      </c>
      <c r="F34" s="18" t="s">
        <v>29</v>
      </c>
      <c r="G34" s="7">
        <v>2024</v>
      </c>
      <c r="H34" s="30">
        <v>636</v>
      </c>
      <c r="I34" s="30">
        <v>629</v>
      </c>
      <c r="J34" s="30">
        <v>624</v>
      </c>
      <c r="K34" s="30">
        <v>621</v>
      </c>
      <c r="L34" s="30">
        <v>618</v>
      </c>
      <c r="M34" s="30">
        <v>616</v>
      </c>
      <c r="N34" s="30">
        <v>615</v>
      </c>
      <c r="O34" s="30">
        <v>613</v>
      </c>
      <c r="P34" s="30">
        <v>378</v>
      </c>
      <c r="Q34" s="40"/>
      <c r="R34" s="40"/>
      <c r="S34" s="40"/>
      <c r="T34" s="40"/>
    </row>
    <row r="35" spans="1:20" ht="17" x14ac:dyDescent="0.2">
      <c r="A35" s="27" t="s">
        <v>12</v>
      </c>
      <c r="B35" s="7">
        <v>6</v>
      </c>
      <c r="C35" s="7">
        <v>10</v>
      </c>
      <c r="D35" s="7">
        <v>6</v>
      </c>
      <c r="E35" s="18" t="s">
        <v>22</v>
      </c>
      <c r="F35" s="18" t="s">
        <v>29</v>
      </c>
      <c r="G35" s="7">
        <v>2024</v>
      </c>
      <c r="H35" s="30">
        <v>662</v>
      </c>
      <c r="I35" s="30">
        <v>655</v>
      </c>
      <c r="J35" s="30">
        <v>651</v>
      </c>
      <c r="K35" s="30">
        <v>647</v>
      </c>
      <c r="L35" s="30">
        <v>645</v>
      </c>
      <c r="M35" s="30">
        <v>642</v>
      </c>
      <c r="N35" s="30">
        <v>641</v>
      </c>
      <c r="O35" s="30">
        <v>639</v>
      </c>
      <c r="P35" s="30">
        <v>394</v>
      </c>
      <c r="Q35" s="40"/>
      <c r="R35" s="40"/>
      <c r="S35" s="40"/>
      <c r="T35" s="40"/>
    </row>
    <row r="36" spans="1:20" ht="17" x14ac:dyDescent="0.2">
      <c r="A36" s="27" t="s">
        <v>12</v>
      </c>
      <c r="B36" s="7">
        <v>6</v>
      </c>
      <c r="C36" s="7">
        <v>15</v>
      </c>
      <c r="D36" s="7">
        <v>11</v>
      </c>
      <c r="E36" s="18" t="s">
        <v>22</v>
      </c>
      <c r="F36" s="18" t="s">
        <v>29</v>
      </c>
      <c r="G36" s="7">
        <v>2024</v>
      </c>
      <c r="H36" s="30">
        <v>653</v>
      </c>
      <c r="I36" s="30">
        <v>646</v>
      </c>
      <c r="J36" s="30">
        <v>641</v>
      </c>
      <c r="K36" s="30">
        <v>638</v>
      </c>
      <c r="L36" s="30">
        <v>635</v>
      </c>
      <c r="M36" s="30">
        <v>633</v>
      </c>
      <c r="N36" s="30">
        <v>631</v>
      </c>
      <c r="O36" s="30">
        <v>630</v>
      </c>
      <c r="P36" s="30">
        <v>388</v>
      </c>
      <c r="Q36" s="40"/>
      <c r="R36" s="40"/>
      <c r="S36" s="40"/>
      <c r="T36" s="40"/>
    </row>
    <row r="37" spans="1:20" ht="17" x14ac:dyDescent="0.2">
      <c r="A37" s="27" t="s">
        <v>12</v>
      </c>
      <c r="B37" s="7">
        <v>6</v>
      </c>
      <c r="C37" s="7">
        <v>20</v>
      </c>
      <c r="D37" s="7">
        <v>16</v>
      </c>
      <c r="E37" s="18" t="s">
        <v>22</v>
      </c>
      <c r="F37" s="18" t="s">
        <v>29</v>
      </c>
      <c r="G37" s="7">
        <v>2024</v>
      </c>
      <c r="H37" s="30">
        <v>643</v>
      </c>
      <c r="I37" s="30">
        <v>636</v>
      </c>
      <c r="J37" s="30">
        <v>631</v>
      </c>
      <c r="K37" s="30">
        <v>628</v>
      </c>
      <c r="L37" s="30">
        <v>626</v>
      </c>
      <c r="M37" s="30">
        <v>623</v>
      </c>
      <c r="N37" s="30">
        <v>622</v>
      </c>
      <c r="O37" s="30">
        <v>620</v>
      </c>
      <c r="P37" s="30">
        <v>382</v>
      </c>
      <c r="Q37" s="40"/>
      <c r="R37" s="40"/>
      <c r="S37" s="40"/>
      <c r="T37" s="40"/>
    </row>
    <row r="38" spans="1:20" ht="17" x14ac:dyDescent="0.2">
      <c r="A38" s="27" t="s">
        <v>12</v>
      </c>
      <c r="B38" s="7">
        <v>1</v>
      </c>
      <c r="C38" s="7">
        <v>10</v>
      </c>
      <c r="D38" s="7">
        <v>6</v>
      </c>
      <c r="E38" s="18" t="s">
        <v>10</v>
      </c>
      <c r="F38" s="24"/>
      <c r="G38" s="24"/>
      <c r="H38" s="14">
        <v>1548</v>
      </c>
      <c r="I38" s="14">
        <v>1448</v>
      </c>
      <c r="J38" s="14">
        <v>1383</v>
      </c>
      <c r="K38" s="14">
        <v>1336</v>
      </c>
      <c r="L38" s="14">
        <v>1299</v>
      </c>
      <c r="M38" s="14">
        <v>1269</v>
      </c>
      <c r="N38" s="14">
        <v>1244</v>
      </c>
      <c r="O38" s="14">
        <v>1223</v>
      </c>
      <c r="P38" s="30">
        <v>999</v>
      </c>
      <c r="Q38" s="40"/>
      <c r="R38" s="40"/>
      <c r="S38" s="40"/>
      <c r="T38" s="40"/>
    </row>
    <row r="39" spans="1:20" ht="17" x14ac:dyDescent="0.2">
      <c r="A39" s="27" t="s">
        <v>12</v>
      </c>
      <c r="B39" s="7">
        <v>1</v>
      </c>
      <c r="C39" s="7">
        <v>15</v>
      </c>
      <c r="D39" s="7">
        <v>11</v>
      </c>
      <c r="E39" s="18" t="s">
        <v>10</v>
      </c>
      <c r="F39" s="24"/>
      <c r="G39" s="24"/>
      <c r="H39" s="14">
        <v>1533</v>
      </c>
      <c r="I39" s="14">
        <v>1434</v>
      </c>
      <c r="J39" s="14">
        <v>1370</v>
      </c>
      <c r="K39" s="14">
        <v>1323</v>
      </c>
      <c r="L39" s="14">
        <v>1287</v>
      </c>
      <c r="M39" s="14">
        <v>1257</v>
      </c>
      <c r="N39" s="14">
        <v>1232</v>
      </c>
      <c r="O39" s="14">
        <v>1211</v>
      </c>
      <c r="P39" s="30">
        <v>989</v>
      </c>
      <c r="Q39" s="40"/>
      <c r="R39" s="40"/>
      <c r="S39" s="40"/>
      <c r="T39" s="40"/>
    </row>
    <row r="40" spans="1:20" ht="17" x14ac:dyDescent="0.2">
      <c r="A40" s="27" t="s">
        <v>12</v>
      </c>
      <c r="B40" s="7">
        <v>1</v>
      </c>
      <c r="C40" s="7">
        <v>20</v>
      </c>
      <c r="D40" s="7">
        <v>16</v>
      </c>
      <c r="E40" s="18" t="s">
        <v>10</v>
      </c>
      <c r="F40" s="24"/>
      <c r="G40" s="24"/>
      <c r="H40" s="14">
        <v>1518</v>
      </c>
      <c r="I40" s="14">
        <v>1421</v>
      </c>
      <c r="J40" s="14">
        <v>1357</v>
      </c>
      <c r="K40" s="14">
        <v>1311</v>
      </c>
      <c r="L40" s="14">
        <v>1274</v>
      </c>
      <c r="M40" s="14">
        <v>1245</v>
      </c>
      <c r="N40" s="14">
        <v>1221</v>
      </c>
      <c r="O40" s="14">
        <v>1200</v>
      </c>
      <c r="P40" s="30">
        <v>980</v>
      </c>
      <c r="Q40" s="40"/>
      <c r="R40" s="40"/>
      <c r="S40" s="40"/>
      <c r="T40" s="40"/>
    </row>
    <row r="41" spans="1:20" ht="17" x14ac:dyDescent="0.2">
      <c r="A41" s="27" t="s">
        <v>12</v>
      </c>
      <c r="B41" s="7">
        <v>2</v>
      </c>
      <c r="C41" s="7">
        <v>10</v>
      </c>
      <c r="D41" s="7">
        <v>6</v>
      </c>
      <c r="E41" s="18" t="s">
        <v>10</v>
      </c>
      <c r="F41" s="24"/>
      <c r="G41" s="24"/>
      <c r="H41" s="14">
        <v>1616</v>
      </c>
      <c r="I41" s="14">
        <v>1512</v>
      </c>
      <c r="J41" s="14">
        <v>1444</v>
      </c>
      <c r="K41" s="14">
        <v>1395</v>
      </c>
      <c r="L41" s="14">
        <v>1356</v>
      </c>
      <c r="M41" s="14">
        <v>1325</v>
      </c>
      <c r="N41" s="14">
        <v>1299</v>
      </c>
      <c r="O41" s="14">
        <v>1277</v>
      </c>
      <c r="P41" s="14">
        <v>1043</v>
      </c>
      <c r="Q41" s="40"/>
      <c r="R41" s="40"/>
      <c r="S41" s="40"/>
      <c r="T41" s="40"/>
    </row>
    <row r="42" spans="1:20" ht="17" x14ac:dyDescent="0.2">
      <c r="A42" s="27" t="s">
        <v>12</v>
      </c>
      <c r="B42" s="7">
        <v>2</v>
      </c>
      <c r="C42" s="7">
        <v>15</v>
      </c>
      <c r="D42" s="7">
        <v>11</v>
      </c>
      <c r="E42" s="18" t="s">
        <v>10</v>
      </c>
      <c r="F42" s="24"/>
      <c r="G42" s="24"/>
      <c r="H42" s="14">
        <v>1599</v>
      </c>
      <c r="I42" s="14">
        <v>1496</v>
      </c>
      <c r="J42" s="14">
        <v>1429</v>
      </c>
      <c r="K42" s="14">
        <v>1380</v>
      </c>
      <c r="L42" s="14">
        <v>1342</v>
      </c>
      <c r="M42" s="14">
        <v>1312</v>
      </c>
      <c r="N42" s="14">
        <v>1286</v>
      </c>
      <c r="O42" s="14">
        <v>1264</v>
      </c>
      <c r="P42" s="14">
        <v>1032</v>
      </c>
      <c r="Q42" s="40"/>
      <c r="R42" s="40"/>
      <c r="S42" s="40"/>
      <c r="T42" s="40"/>
    </row>
    <row r="43" spans="1:20" ht="17" x14ac:dyDescent="0.2">
      <c r="A43" s="27" t="s">
        <v>12</v>
      </c>
      <c r="B43" s="7">
        <v>2</v>
      </c>
      <c r="C43" s="7">
        <v>20</v>
      </c>
      <c r="D43" s="7">
        <v>16</v>
      </c>
      <c r="E43" s="18" t="s">
        <v>10</v>
      </c>
      <c r="F43" s="24"/>
      <c r="G43" s="24"/>
      <c r="H43" s="14">
        <v>1583</v>
      </c>
      <c r="I43" s="14">
        <v>1481</v>
      </c>
      <c r="J43" s="14">
        <v>1414</v>
      </c>
      <c r="K43" s="14">
        <v>1366</v>
      </c>
      <c r="L43" s="14">
        <v>1328</v>
      </c>
      <c r="M43" s="14">
        <v>1298</v>
      </c>
      <c r="N43" s="14">
        <v>1272</v>
      </c>
      <c r="O43" s="14">
        <v>1251</v>
      </c>
      <c r="P43" s="14">
        <v>1022</v>
      </c>
      <c r="Q43" s="40"/>
      <c r="R43" s="40"/>
      <c r="S43" s="40"/>
      <c r="T43" s="40"/>
    </row>
    <row r="44" spans="1:20" ht="17" x14ac:dyDescent="0.2">
      <c r="A44" s="27" t="s">
        <v>12</v>
      </c>
      <c r="B44" s="7">
        <v>3</v>
      </c>
      <c r="C44" s="7">
        <v>10</v>
      </c>
      <c r="D44" s="7">
        <v>5</v>
      </c>
      <c r="E44" s="18" t="s">
        <v>10</v>
      </c>
      <c r="F44" s="24"/>
      <c r="G44" s="24"/>
      <c r="H44" s="14">
        <v>1652</v>
      </c>
      <c r="I44" s="14">
        <v>1545</v>
      </c>
      <c r="J44" s="14">
        <v>1476</v>
      </c>
      <c r="K44" s="14">
        <v>1426</v>
      </c>
      <c r="L44" s="14">
        <v>1386</v>
      </c>
      <c r="M44" s="14">
        <v>1355</v>
      </c>
      <c r="N44" s="14">
        <v>1328</v>
      </c>
      <c r="O44" s="14">
        <v>1305</v>
      </c>
      <c r="P44" s="14">
        <v>1066</v>
      </c>
      <c r="Q44" s="40"/>
      <c r="R44" s="40"/>
      <c r="S44" s="40"/>
      <c r="T44" s="40"/>
    </row>
    <row r="45" spans="1:20" ht="17" x14ac:dyDescent="0.2">
      <c r="A45" s="27" t="s">
        <v>12</v>
      </c>
      <c r="B45" s="7">
        <v>3</v>
      </c>
      <c r="C45" s="7">
        <v>15</v>
      </c>
      <c r="D45" s="7">
        <v>10</v>
      </c>
      <c r="E45" s="18" t="s">
        <v>10</v>
      </c>
      <c r="F45" s="24"/>
      <c r="G45" s="24"/>
      <c r="H45" s="14">
        <v>1633</v>
      </c>
      <c r="I45" s="14">
        <v>1528</v>
      </c>
      <c r="J45" s="14">
        <v>1459</v>
      </c>
      <c r="K45" s="14">
        <v>1409</v>
      </c>
      <c r="L45" s="14">
        <v>1371</v>
      </c>
      <c r="M45" s="14">
        <v>1339</v>
      </c>
      <c r="N45" s="14">
        <v>1313</v>
      </c>
      <c r="O45" s="14">
        <v>1290</v>
      </c>
      <c r="P45" s="14">
        <v>1054</v>
      </c>
      <c r="Q45" s="40"/>
      <c r="R45" s="40"/>
      <c r="S45" s="40"/>
      <c r="T45" s="40"/>
    </row>
    <row r="46" spans="1:20" ht="17" x14ac:dyDescent="0.2">
      <c r="A46" s="27" t="s">
        <v>12</v>
      </c>
      <c r="B46" s="7">
        <v>3</v>
      </c>
      <c r="C46" s="7">
        <v>20</v>
      </c>
      <c r="D46" s="7">
        <v>15</v>
      </c>
      <c r="E46" s="18" t="s">
        <v>10</v>
      </c>
      <c r="F46" s="24"/>
      <c r="G46" s="24"/>
      <c r="H46" s="14">
        <v>1614</v>
      </c>
      <c r="I46" s="14">
        <v>1510</v>
      </c>
      <c r="J46" s="14">
        <v>1443</v>
      </c>
      <c r="K46" s="14">
        <v>1393</v>
      </c>
      <c r="L46" s="14">
        <v>1355</v>
      </c>
      <c r="M46" s="14">
        <v>1324</v>
      </c>
      <c r="N46" s="14">
        <v>1298</v>
      </c>
      <c r="O46" s="14">
        <v>1276</v>
      </c>
      <c r="P46" s="14">
        <v>1042</v>
      </c>
      <c r="Q46" s="40"/>
      <c r="R46" s="40"/>
      <c r="S46" s="40"/>
      <c r="T46" s="40"/>
    </row>
    <row r="47" spans="1:20" ht="17" x14ac:dyDescent="0.2">
      <c r="A47" s="27" t="s">
        <v>12</v>
      </c>
      <c r="B47" s="7">
        <v>4</v>
      </c>
      <c r="C47" s="7">
        <v>10</v>
      </c>
      <c r="D47" s="7">
        <v>6</v>
      </c>
      <c r="E47" s="18" t="s">
        <v>10</v>
      </c>
      <c r="F47" s="24"/>
      <c r="G47" s="24"/>
      <c r="H47" s="14">
        <v>1728</v>
      </c>
      <c r="I47" s="14">
        <v>1617</v>
      </c>
      <c r="J47" s="14">
        <v>1544</v>
      </c>
      <c r="K47" s="14">
        <v>1492</v>
      </c>
      <c r="L47" s="14">
        <v>1451</v>
      </c>
      <c r="M47" s="14">
        <v>1417</v>
      </c>
      <c r="N47" s="14">
        <v>1389</v>
      </c>
      <c r="O47" s="14">
        <v>1366</v>
      </c>
      <c r="P47" s="14">
        <v>1115</v>
      </c>
      <c r="Q47" s="40"/>
      <c r="R47" s="40"/>
      <c r="S47" s="40"/>
      <c r="T47" s="40"/>
    </row>
    <row r="48" spans="1:20" ht="17" x14ac:dyDescent="0.2">
      <c r="A48" s="27" t="s">
        <v>12</v>
      </c>
      <c r="B48" s="7">
        <v>4</v>
      </c>
      <c r="C48" s="7">
        <v>15</v>
      </c>
      <c r="D48" s="7">
        <v>11</v>
      </c>
      <c r="E48" s="18" t="s">
        <v>10</v>
      </c>
      <c r="F48" s="24"/>
      <c r="G48" s="24"/>
      <c r="H48" s="14">
        <v>1706</v>
      </c>
      <c r="I48" s="14">
        <v>1597</v>
      </c>
      <c r="J48" s="14">
        <v>1525</v>
      </c>
      <c r="K48" s="14">
        <v>1473</v>
      </c>
      <c r="L48" s="14">
        <v>1432</v>
      </c>
      <c r="M48" s="14">
        <v>1399</v>
      </c>
      <c r="N48" s="14">
        <v>1372</v>
      </c>
      <c r="O48" s="14">
        <v>1348</v>
      </c>
      <c r="P48" s="14">
        <v>1101</v>
      </c>
      <c r="Q48" s="40"/>
      <c r="R48" s="40"/>
      <c r="S48" s="40"/>
      <c r="T48" s="40"/>
    </row>
    <row r="49" spans="1:20" ht="17" x14ac:dyDescent="0.2">
      <c r="A49" s="27" t="s">
        <v>12</v>
      </c>
      <c r="B49" s="7">
        <v>4</v>
      </c>
      <c r="C49" s="7">
        <v>20</v>
      </c>
      <c r="D49" s="7">
        <v>16</v>
      </c>
      <c r="E49" s="18" t="s">
        <v>10</v>
      </c>
      <c r="F49" s="24"/>
      <c r="G49" s="24"/>
      <c r="H49" s="14">
        <v>1685</v>
      </c>
      <c r="I49" s="14">
        <v>1576</v>
      </c>
      <c r="J49" s="14">
        <v>1506</v>
      </c>
      <c r="K49" s="14">
        <v>1454</v>
      </c>
      <c r="L49" s="14">
        <v>1414</v>
      </c>
      <c r="M49" s="14">
        <v>1382</v>
      </c>
      <c r="N49" s="14">
        <v>1354</v>
      </c>
      <c r="O49" s="14">
        <v>1331</v>
      </c>
      <c r="P49" s="14">
        <v>1087</v>
      </c>
      <c r="Q49" s="40"/>
      <c r="R49" s="40"/>
      <c r="S49" s="40"/>
      <c r="T49" s="40"/>
    </row>
    <row r="50" spans="1:20" ht="17" x14ac:dyDescent="0.2">
      <c r="A50" s="27" t="s">
        <v>12</v>
      </c>
      <c r="B50" s="7">
        <v>5</v>
      </c>
      <c r="C50" s="7">
        <v>10</v>
      </c>
      <c r="D50" s="7">
        <v>6</v>
      </c>
      <c r="E50" s="18" t="s">
        <v>10</v>
      </c>
      <c r="F50" s="24"/>
      <c r="G50" s="24"/>
      <c r="H50" s="14">
        <v>1817</v>
      </c>
      <c r="I50" s="14">
        <v>1700</v>
      </c>
      <c r="J50" s="14">
        <v>1624</v>
      </c>
      <c r="K50" s="14">
        <v>1568</v>
      </c>
      <c r="L50" s="14">
        <v>1525</v>
      </c>
      <c r="M50" s="14">
        <v>1490</v>
      </c>
      <c r="N50" s="14">
        <v>1461</v>
      </c>
      <c r="O50" s="14">
        <v>1436</v>
      </c>
      <c r="P50" s="14">
        <v>1173</v>
      </c>
      <c r="Q50" s="40"/>
      <c r="R50" s="40"/>
      <c r="S50" s="40"/>
      <c r="T50" s="40"/>
    </row>
    <row r="51" spans="1:20" ht="17" x14ac:dyDescent="0.2">
      <c r="A51" s="27" t="s">
        <v>12</v>
      </c>
      <c r="B51" s="7">
        <v>5</v>
      </c>
      <c r="C51" s="7">
        <v>15</v>
      </c>
      <c r="D51" s="7">
        <v>11</v>
      </c>
      <c r="E51" s="18" t="s">
        <v>10</v>
      </c>
      <c r="F51" s="24"/>
      <c r="G51" s="24"/>
      <c r="H51" s="14">
        <v>1790</v>
      </c>
      <c r="I51" s="14">
        <v>1675</v>
      </c>
      <c r="J51" s="14">
        <v>1600</v>
      </c>
      <c r="K51" s="14">
        <v>1545</v>
      </c>
      <c r="L51" s="14">
        <v>1502</v>
      </c>
      <c r="M51" s="14">
        <v>1468</v>
      </c>
      <c r="N51" s="14">
        <v>1439</v>
      </c>
      <c r="O51" s="14">
        <v>1414</v>
      </c>
      <c r="P51" s="14">
        <v>1155</v>
      </c>
      <c r="Q51" s="40"/>
      <c r="R51" s="40"/>
      <c r="S51" s="40"/>
      <c r="T51" s="40"/>
    </row>
    <row r="52" spans="1:20" ht="17" x14ac:dyDescent="0.2">
      <c r="A52" s="27" t="s">
        <v>12</v>
      </c>
      <c r="B52" s="7">
        <v>5</v>
      </c>
      <c r="C52" s="7">
        <v>20</v>
      </c>
      <c r="D52" s="7">
        <v>16</v>
      </c>
      <c r="E52" s="18" t="s">
        <v>10</v>
      </c>
      <c r="F52" s="24"/>
      <c r="G52" s="24"/>
      <c r="H52" s="14">
        <v>1763</v>
      </c>
      <c r="I52" s="14">
        <v>1650</v>
      </c>
      <c r="J52" s="14">
        <v>1576</v>
      </c>
      <c r="K52" s="14">
        <v>1522</v>
      </c>
      <c r="L52" s="14">
        <v>1480</v>
      </c>
      <c r="M52" s="14">
        <v>1446</v>
      </c>
      <c r="N52" s="14">
        <v>1417</v>
      </c>
      <c r="O52" s="14">
        <v>1393</v>
      </c>
      <c r="P52" s="14">
        <v>1138</v>
      </c>
      <c r="Q52" s="40"/>
      <c r="R52" s="40"/>
      <c r="S52" s="40"/>
      <c r="T52" s="40"/>
    </row>
    <row r="53" spans="1:20" ht="17" x14ac:dyDescent="0.2">
      <c r="A53" s="27" t="s">
        <v>12</v>
      </c>
      <c r="B53" s="7">
        <v>6</v>
      </c>
      <c r="C53" s="7">
        <v>10</v>
      </c>
      <c r="D53" s="7">
        <v>6</v>
      </c>
      <c r="E53" s="18" t="s">
        <v>10</v>
      </c>
      <c r="F53" s="24"/>
      <c r="G53" s="24"/>
      <c r="H53" s="14">
        <v>1838</v>
      </c>
      <c r="I53" s="14">
        <v>1720</v>
      </c>
      <c r="J53" s="14">
        <v>1642</v>
      </c>
      <c r="K53" s="14">
        <v>1586</v>
      </c>
      <c r="L53" s="14">
        <v>1543</v>
      </c>
      <c r="M53" s="14">
        <v>1507</v>
      </c>
      <c r="N53" s="14">
        <v>1478</v>
      </c>
      <c r="O53" s="14">
        <v>1452</v>
      </c>
      <c r="P53" s="14">
        <v>1186</v>
      </c>
      <c r="Q53" s="40"/>
      <c r="R53" s="40"/>
      <c r="S53" s="40"/>
      <c r="T53" s="40"/>
    </row>
    <row r="54" spans="1:20" ht="17" x14ac:dyDescent="0.2">
      <c r="A54" s="27" t="s">
        <v>12</v>
      </c>
      <c r="B54" s="7">
        <v>6</v>
      </c>
      <c r="C54" s="7">
        <v>15</v>
      </c>
      <c r="D54" s="7">
        <v>11</v>
      </c>
      <c r="E54" s="18" t="s">
        <v>10</v>
      </c>
      <c r="F54" s="24"/>
      <c r="G54" s="24"/>
      <c r="H54" s="14">
        <v>1811</v>
      </c>
      <c r="I54" s="14">
        <v>1694</v>
      </c>
      <c r="J54" s="14">
        <v>1618</v>
      </c>
      <c r="K54" s="14">
        <v>1563</v>
      </c>
      <c r="L54" s="14">
        <v>1520</v>
      </c>
      <c r="M54" s="14">
        <v>1485</v>
      </c>
      <c r="N54" s="14">
        <v>1456</v>
      </c>
      <c r="O54" s="14">
        <v>1431</v>
      </c>
      <c r="P54" s="14">
        <v>1169</v>
      </c>
      <c r="Q54" s="40"/>
      <c r="R54" s="40"/>
      <c r="S54" s="40"/>
      <c r="T54" s="40"/>
    </row>
    <row r="55" spans="1:20" ht="17" x14ac:dyDescent="0.2">
      <c r="A55" s="27" t="s">
        <v>12</v>
      </c>
      <c r="B55" s="7">
        <v>6</v>
      </c>
      <c r="C55" s="7">
        <v>20</v>
      </c>
      <c r="D55" s="7">
        <v>16</v>
      </c>
      <c r="E55" s="18" t="s">
        <v>10</v>
      </c>
      <c r="F55" s="24"/>
      <c r="G55" s="24"/>
      <c r="H55" s="14">
        <v>1784</v>
      </c>
      <c r="I55" s="14">
        <v>1669</v>
      </c>
      <c r="J55" s="14">
        <v>1594</v>
      </c>
      <c r="K55" s="14">
        <v>1539</v>
      </c>
      <c r="L55" s="14">
        <v>1497</v>
      </c>
      <c r="M55" s="14">
        <v>1463</v>
      </c>
      <c r="N55" s="14">
        <v>1434</v>
      </c>
      <c r="O55" s="14">
        <v>1409</v>
      </c>
      <c r="P55" s="14">
        <v>1151</v>
      </c>
      <c r="Q55" s="40"/>
      <c r="R55" s="40"/>
      <c r="S55" s="40"/>
      <c r="T55" s="40"/>
    </row>
    <row r="56" spans="1:20" ht="17" x14ac:dyDescent="0.2">
      <c r="A56" s="27" t="s">
        <v>13</v>
      </c>
      <c r="B56" s="7">
        <v>1</v>
      </c>
      <c r="C56" s="7">
        <v>15</v>
      </c>
      <c r="D56" s="7">
        <v>6</v>
      </c>
      <c r="E56" s="18" t="s">
        <v>21</v>
      </c>
      <c r="F56" s="14">
        <v>2422</v>
      </c>
      <c r="G56" s="7">
        <v>26</v>
      </c>
      <c r="H56" s="14">
        <v>3906</v>
      </c>
      <c r="I56" s="14">
        <v>3666</v>
      </c>
      <c r="J56" s="14">
        <v>3466</v>
      </c>
      <c r="K56" s="14">
        <v>3296</v>
      </c>
      <c r="L56" s="14">
        <v>3150</v>
      </c>
      <c r="M56" s="14">
        <v>3022</v>
      </c>
      <c r="N56" s="14">
        <v>2908</v>
      </c>
      <c r="O56" s="14">
        <v>2807</v>
      </c>
      <c r="P56" s="14">
        <v>2716</v>
      </c>
      <c r="Q56" s="40"/>
      <c r="R56" s="40"/>
      <c r="S56" s="40"/>
      <c r="T56" s="40"/>
    </row>
    <row r="57" spans="1:20" ht="17" x14ac:dyDescent="0.2">
      <c r="A57" s="27" t="s">
        <v>13</v>
      </c>
      <c r="B57" s="7">
        <v>1</v>
      </c>
      <c r="C57" s="7">
        <v>20</v>
      </c>
      <c r="D57" s="7">
        <v>11</v>
      </c>
      <c r="E57" s="18" t="s">
        <v>21</v>
      </c>
      <c r="F57" s="14">
        <v>2400</v>
      </c>
      <c r="G57" s="7">
        <v>26</v>
      </c>
      <c r="H57" s="14">
        <v>3871</v>
      </c>
      <c r="I57" s="14">
        <v>3632</v>
      </c>
      <c r="J57" s="14">
        <v>3434</v>
      </c>
      <c r="K57" s="14">
        <v>3266</v>
      </c>
      <c r="L57" s="14">
        <v>3121</v>
      </c>
      <c r="M57" s="14">
        <v>2994</v>
      </c>
      <c r="N57" s="14">
        <v>2882</v>
      </c>
      <c r="O57" s="14">
        <v>2782</v>
      </c>
      <c r="P57" s="14">
        <v>2691</v>
      </c>
      <c r="Q57" s="40"/>
      <c r="R57" s="40"/>
      <c r="S57" s="40"/>
      <c r="T57" s="40"/>
    </row>
    <row r="58" spans="1:20" ht="17" x14ac:dyDescent="0.2">
      <c r="A58" s="27" t="s">
        <v>13</v>
      </c>
      <c r="B58" s="7">
        <v>2</v>
      </c>
      <c r="C58" s="7">
        <v>15</v>
      </c>
      <c r="D58" s="7">
        <v>6</v>
      </c>
      <c r="E58" s="18" t="s">
        <v>21</v>
      </c>
      <c r="F58" s="14">
        <v>2522</v>
      </c>
      <c r="G58" s="7">
        <v>26</v>
      </c>
      <c r="H58" s="14">
        <v>4068</v>
      </c>
      <c r="I58" s="14">
        <v>3817</v>
      </c>
      <c r="J58" s="14">
        <v>3609</v>
      </c>
      <c r="K58" s="14">
        <v>3433</v>
      </c>
      <c r="L58" s="14">
        <v>3280</v>
      </c>
      <c r="M58" s="14">
        <v>3147</v>
      </c>
      <c r="N58" s="14">
        <v>3029</v>
      </c>
      <c r="O58" s="14">
        <v>2923</v>
      </c>
      <c r="P58" s="14">
        <v>2828</v>
      </c>
      <c r="Q58" s="40"/>
      <c r="R58" s="40"/>
      <c r="S58" s="40"/>
      <c r="T58" s="40"/>
    </row>
    <row r="59" spans="1:20" ht="17" x14ac:dyDescent="0.2">
      <c r="A59" s="27" t="s">
        <v>13</v>
      </c>
      <c r="B59" s="7">
        <v>2</v>
      </c>
      <c r="C59" s="7">
        <v>20</v>
      </c>
      <c r="D59" s="7">
        <v>11</v>
      </c>
      <c r="E59" s="18" t="s">
        <v>21</v>
      </c>
      <c r="F59" s="14">
        <v>2464</v>
      </c>
      <c r="G59" s="7">
        <v>26</v>
      </c>
      <c r="H59" s="14">
        <v>3975</v>
      </c>
      <c r="I59" s="14">
        <v>3730</v>
      </c>
      <c r="J59" s="14">
        <v>3527</v>
      </c>
      <c r="K59" s="14">
        <v>3354</v>
      </c>
      <c r="L59" s="14">
        <v>3205</v>
      </c>
      <c r="M59" s="14">
        <v>3075</v>
      </c>
      <c r="N59" s="14">
        <v>2960</v>
      </c>
      <c r="O59" s="14">
        <v>2857</v>
      </c>
      <c r="P59" s="14">
        <v>2764</v>
      </c>
      <c r="Q59" s="40"/>
      <c r="R59" s="40"/>
      <c r="S59" s="40"/>
      <c r="T59" s="40"/>
    </row>
    <row r="60" spans="1:20" ht="17" x14ac:dyDescent="0.2">
      <c r="A60" s="27" t="s">
        <v>13</v>
      </c>
      <c r="B60" s="7">
        <v>3</v>
      </c>
      <c r="C60" s="7">
        <v>15</v>
      </c>
      <c r="D60" s="7">
        <v>6</v>
      </c>
      <c r="E60" s="18" t="s">
        <v>21</v>
      </c>
      <c r="F60" s="14">
        <v>2611</v>
      </c>
      <c r="G60" s="7">
        <v>26</v>
      </c>
      <c r="H60" s="14">
        <v>4211</v>
      </c>
      <c r="I60" s="14">
        <v>3952</v>
      </c>
      <c r="J60" s="14">
        <v>3736</v>
      </c>
      <c r="K60" s="14">
        <v>3553</v>
      </c>
      <c r="L60" s="14">
        <v>3396</v>
      </c>
      <c r="M60" s="14">
        <v>3258</v>
      </c>
      <c r="N60" s="14">
        <v>3135</v>
      </c>
      <c r="O60" s="14">
        <v>3026</v>
      </c>
      <c r="P60" s="14">
        <v>2928</v>
      </c>
      <c r="Q60" s="40"/>
      <c r="R60" s="40"/>
      <c r="S60" s="40"/>
      <c r="T60" s="40"/>
    </row>
    <row r="61" spans="1:20" ht="17" x14ac:dyDescent="0.2">
      <c r="A61" s="27" t="s">
        <v>13</v>
      </c>
      <c r="B61" s="7">
        <v>3</v>
      </c>
      <c r="C61" s="7">
        <v>20</v>
      </c>
      <c r="D61" s="7">
        <v>11</v>
      </c>
      <c r="E61" s="18" t="s">
        <v>21</v>
      </c>
      <c r="F61" s="14">
        <v>2586</v>
      </c>
      <c r="G61" s="7">
        <v>26</v>
      </c>
      <c r="H61" s="14">
        <v>4171</v>
      </c>
      <c r="I61" s="14">
        <v>3914</v>
      </c>
      <c r="J61" s="14">
        <v>3700</v>
      </c>
      <c r="K61" s="14">
        <v>3519</v>
      </c>
      <c r="L61" s="14">
        <v>3363</v>
      </c>
      <c r="M61" s="14">
        <v>3226</v>
      </c>
      <c r="N61" s="14">
        <v>3105</v>
      </c>
      <c r="O61" s="14">
        <v>2997</v>
      </c>
      <c r="P61" s="14">
        <v>2900</v>
      </c>
      <c r="Q61" s="40"/>
      <c r="R61" s="40"/>
      <c r="S61" s="40"/>
      <c r="T61" s="40"/>
    </row>
    <row r="62" spans="1:20" ht="17" x14ac:dyDescent="0.2">
      <c r="A62" s="27" t="s">
        <v>13</v>
      </c>
      <c r="B62" s="7">
        <v>4</v>
      </c>
      <c r="C62" s="7">
        <v>15</v>
      </c>
      <c r="D62" s="7">
        <v>6</v>
      </c>
      <c r="E62" s="18" t="s">
        <v>21</v>
      </c>
      <c r="F62" s="14">
        <v>2758</v>
      </c>
      <c r="G62" s="7">
        <v>26</v>
      </c>
      <c r="H62" s="14">
        <v>4449</v>
      </c>
      <c r="I62" s="14">
        <v>4175</v>
      </c>
      <c r="J62" s="14">
        <v>3947</v>
      </c>
      <c r="K62" s="14">
        <v>3754</v>
      </c>
      <c r="L62" s="14">
        <v>3587</v>
      </c>
      <c r="M62" s="14">
        <v>3441</v>
      </c>
      <c r="N62" s="14">
        <v>3312</v>
      </c>
      <c r="O62" s="14">
        <v>3197</v>
      </c>
      <c r="P62" s="14">
        <v>3093</v>
      </c>
      <c r="Q62" s="40"/>
      <c r="R62" s="40"/>
      <c r="S62" s="40"/>
      <c r="T62" s="40"/>
    </row>
    <row r="63" spans="1:20" ht="17" x14ac:dyDescent="0.2">
      <c r="A63" s="27" t="s">
        <v>13</v>
      </c>
      <c r="B63" s="7">
        <v>4</v>
      </c>
      <c r="C63" s="7">
        <v>20</v>
      </c>
      <c r="D63" s="7">
        <v>11</v>
      </c>
      <c r="E63" s="18" t="s">
        <v>21</v>
      </c>
      <c r="F63" s="14">
        <v>2731</v>
      </c>
      <c r="G63" s="7">
        <v>26</v>
      </c>
      <c r="H63" s="14">
        <v>4405</v>
      </c>
      <c r="I63" s="14">
        <v>4134</v>
      </c>
      <c r="J63" s="14">
        <v>3909</v>
      </c>
      <c r="K63" s="14">
        <v>3717</v>
      </c>
      <c r="L63" s="14">
        <v>3552</v>
      </c>
      <c r="M63" s="14">
        <v>3408</v>
      </c>
      <c r="N63" s="14">
        <v>3280</v>
      </c>
      <c r="O63" s="14">
        <v>3166</v>
      </c>
      <c r="P63" s="14">
        <v>3063</v>
      </c>
      <c r="Q63" s="40"/>
      <c r="R63" s="40"/>
      <c r="S63" s="40"/>
      <c r="T63" s="40"/>
    </row>
    <row r="64" spans="1:20" ht="17" x14ac:dyDescent="0.2">
      <c r="A64" s="27" t="s">
        <v>13</v>
      </c>
      <c r="B64" s="7">
        <v>5</v>
      </c>
      <c r="C64" s="7">
        <v>15</v>
      </c>
      <c r="D64" s="7">
        <v>6</v>
      </c>
      <c r="E64" s="18" t="s">
        <v>21</v>
      </c>
      <c r="F64" s="14">
        <v>2972</v>
      </c>
      <c r="G64" s="7">
        <v>26</v>
      </c>
      <c r="H64" s="14">
        <v>4793</v>
      </c>
      <c r="I64" s="14">
        <v>4498</v>
      </c>
      <c r="J64" s="14">
        <v>4253</v>
      </c>
      <c r="K64" s="14">
        <v>4045</v>
      </c>
      <c r="L64" s="14">
        <v>3865</v>
      </c>
      <c r="M64" s="14">
        <v>3708</v>
      </c>
      <c r="N64" s="14">
        <v>3569</v>
      </c>
      <c r="O64" s="14">
        <v>3445</v>
      </c>
      <c r="P64" s="14">
        <v>3333</v>
      </c>
      <c r="Q64" s="40"/>
      <c r="R64" s="40"/>
      <c r="S64" s="40"/>
      <c r="T64" s="40"/>
    </row>
    <row r="65" spans="1:20" ht="17" x14ac:dyDescent="0.2">
      <c r="A65" s="27" t="s">
        <v>13</v>
      </c>
      <c r="B65" s="7">
        <v>5</v>
      </c>
      <c r="C65" s="7">
        <v>20</v>
      </c>
      <c r="D65" s="7">
        <v>11</v>
      </c>
      <c r="E65" s="18" t="s">
        <v>21</v>
      </c>
      <c r="F65" s="14">
        <v>2929</v>
      </c>
      <c r="G65" s="7">
        <v>26</v>
      </c>
      <c r="H65" s="14">
        <v>4724</v>
      </c>
      <c r="I65" s="14">
        <v>4433</v>
      </c>
      <c r="J65" s="14">
        <v>4191</v>
      </c>
      <c r="K65" s="14">
        <v>3986</v>
      </c>
      <c r="L65" s="14">
        <v>3809</v>
      </c>
      <c r="M65" s="14">
        <v>3654</v>
      </c>
      <c r="N65" s="14">
        <v>3517</v>
      </c>
      <c r="O65" s="14">
        <v>3395</v>
      </c>
      <c r="P65" s="14">
        <v>3284</v>
      </c>
      <c r="Q65" s="40"/>
      <c r="R65" s="40"/>
      <c r="S65" s="40"/>
      <c r="T65" s="40"/>
    </row>
    <row r="66" spans="1:20" ht="17" x14ac:dyDescent="0.2">
      <c r="A66" s="27" t="s">
        <v>13</v>
      </c>
      <c r="B66" s="7">
        <v>1</v>
      </c>
      <c r="C66" s="7">
        <v>15</v>
      </c>
      <c r="D66" s="7">
        <v>6</v>
      </c>
      <c r="E66" s="18" t="s">
        <v>22</v>
      </c>
      <c r="F66" s="18" t="s">
        <v>23</v>
      </c>
      <c r="G66" s="7">
        <v>2024</v>
      </c>
      <c r="H66" s="14">
        <v>1974</v>
      </c>
      <c r="I66" s="14">
        <v>1956</v>
      </c>
      <c r="J66" s="14">
        <v>1942</v>
      </c>
      <c r="K66" s="14">
        <v>1929</v>
      </c>
      <c r="L66" s="14">
        <v>1918</v>
      </c>
      <c r="M66" s="14">
        <v>1909</v>
      </c>
      <c r="N66" s="14">
        <v>1901</v>
      </c>
      <c r="O66" s="14">
        <v>1893</v>
      </c>
      <c r="P66" s="14">
        <v>1217</v>
      </c>
      <c r="Q66" s="40"/>
      <c r="R66" s="40"/>
      <c r="S66" s="40"/>
      <c r="T66" s="40"/>
    </row>
    <row r="67" spans="1:20" ht="17" x14ac:dyDescent="0.2">
      <c r="A67" s="27" t="s">
        <v>13</v>
      </c>
      <c r="B67" s="23">
        <v>1</v>
      </c>
      <c r="C67" s="7">
        <v>20</v>
      </c>
      <c r="D67" s="7">
        <v>11</v>
      </c>
      <c r="E67" s="18" t="s">
        <v>22</v>
      </c>
      <c r="F67" s="18" t="s">
        <v>23</v>
      </c>
      <c r="G67" s="7">
        <v>2024</v>
      </c>
      <c r="H67" s="14">
        <v>1956</v>
      </c>
      <c r="I67" s="14">
        <v>1939</v>
      </c>
      <c r="J67" s="14">
        <v>1924</v>
      </c>
      <c r="K67" s="14">
        <v>1912</v>
      </c>
      <c r="L67" s="14">
        <v>1901</v>
      </c>
      <c r="M67" s="14">
        <v>1892</v>
      </c>
      <c r="N67" s="14">
        <v>1883</v>
      </c>
      <c r="O67" s="14">
        <v>1876</v>
      </c>
      <c r="P67" s="14">
        <v>1206</v>
      </c>
      <c r="Q67" s="40"/>
      <c r="R67" s="40"/>
      <c r="S67" s="40"/>
      <c r="T67" s="40"/>
    </row>
    <row r="68" spans="1:20" ht="17" x14ac:dyDescent="0.2">
      <c r="A68" s="27" t="s">
        <v>13</v>
      </c>
      <c r="B68" s="23">
        <v>2</v>
      </c>
      <c r="C68" s="7">
        <v>15</v>
      </c>
      <c r="D68" s="7">
        <v>6</v>
      </c>
      <c r="E68" s="18" t="s">
        <v>22</v>
      </c>
      <c r="F68" s="18" t="s">
        <v>23</v>
      </c>
      <c r="G68" s="7">
        <v>2024</v>
      </c>
      <c r="H68" s="14">
        <v>2056</v>
      </c>
      <c r="I68" s="14">
        <v>2037</v>
      </c>
      <c r="J68" s="14">
        <v>2022</v>
      </c>
      <c r="K68" s="14">
        <v>2009</v>
      </c>
      <c r="L68" s="14">
        <v>1998</v>
      </c>
      <c r="M68" s="14">
        <v>1988</v>
      </c>
      <c r="N68" s="14">
        <v>1979</v>
      </c>
      <c r="O68" s="14">
        <v>1972</v>
      </c>
      <c r="P68" s="14">
        <v>1267</v>
      </c>
      <c r="Q68" s="40"/>
      <c r="R68" s="40"/>
      <c r="S68" s="40"/>
      <c r="T68" s="40"/>
    </row>
    <row r="69" spans="1:20" ht="17" x14ac:dyDescent="0.2">
      <c r="A69" s="27" t="s">
        <v>13</v>
      </c>
      <c r="B69" s="23">
        <v>2</v>
      </c>
      <c r="C69" s="7">
        <v>20</v>
      </c>
      <c r="D69" s="7">
        <v>11</v>
      </c>
      <c r="E69" s="18" t="s">
        <v>22</v>
      </c>
      <c r="F69" s="18" t="s">
        <v>23</v>
      </c>
      <c r="G69" s="7">
        <v>2024</v>
      </c>
      <c r="H69" s="14">
        <v>2009</v>
      </c>
      <c r="I69" s="14">
        <v>1991</v>
      </c>
      <c r="J69" s="14">
        <v>1976</v>
      </c>
      <c r="K69" s="14">
        <v>1963</v>
      </c>
      <c r="L69" s="14">
        <v>1952</v>
      </c>
      <c r="M69" s="14">
        <v>1943</v>
      </c>
      <c r="N69" s="14">
        <v>1934</v>
      </c>
      <c r="O69" s="14">
        <v>1927</v>
      </c>
      <c r="P69" s="14">
        <v>1239</v>
      </c>
      <c r="Q69" s="40"/>
      <c r="R69" s="40"/>
      <c r="S69" s="40"/>
      <c r="T69" s="40"/>
    </row>
    <row r="70" spans="1:20" ht="17" x14ac:dyDescent="0.2">
      <c r="A70" s="27" t="s">
        <v>13</v>
      </c>
      <c r="B70" s="23">
        <v>3</v>
      </c>
      <c r="C70" s="7">
        <v>15</v>
      </c>
      <c r="D70" s="7">
        <v>6</v>
      </c>
      <c r="E70" s="18" t="s">
        <v>22</v>
      </c>
      <c r="F70" s="18" t="s">
        <v>23</v>
      </c>
      <c r="G70" s="7">
        <v>2024</v>
      </c>
      <c r="H70" s="14">
        <v>2128</v>
      </c>
      <c r="I70" s="14">
        <v>2109</v>
      </c>
      <c r="J70" s="14">
        <v>2093</v>
      </c>
      <c r="K70" s="14">
        <v>2080</v>
      </c>
      <c r="L70" s="14">
        <v>2068</v>
      </c>
      <c r="M70" s="14">
        <v>2058</v>
      </c>
      <c r="N70" s="14">
        <v>2049</v>
      </c>
      <c r="O70" s="14">
        <v>2041</v>
      </c>
      <c r="P70" s="14">
        <v>1312</v>
      </c>
      <c r="Q70" s="40"/>
      <c r="R70" s="40"/>
      <c r="S70" s="40"/>
      <c r="T70" s="40"/>
    </row>
    <row r="71" spans="1:20" ht="17" x14ac:dyDescent="0.2">
      <c r="A71" s="27" t="s">
        <v>13</v>
      </c>
      <c r="B71" s="23">
        <v>3</v>
      </c>
      <c r="C71" s="7">
        <v>20</v>
      </c>
      <c r="D71" s="7">
        <v>11</v>
      </c>
      <c r="E71" s="18" t="s">
        <v>22</v>
      </c>
      <c r="F71" s="18" t="s">
        <v>23</v>
      </c>
      <c r="G71" s="7">
        <v>2024</v>
      </c>
      <c r="H71" s="14">
        <v>2108</v>
      </c>
      <c r="I71" s="14">
        <v>2089</v>
      </c>
      <c r="J71" s="14">
        <v>2073</v>
      </c>
      <c r="K71" s="14">
        <v>2060</v>
      </c>
      <c r="L71" s="14">
        <v>2048</v>
      </c>
      <c r="M71" s="14">
        <v>2038</v>
      </c>
      <c r="N71" s="14">
        <v>2029</v>
      </c>
      <c r="O71" s="14">
        <v>2021</v>
      </c>
      <c r="P71" s="14">
        <v>1299</v>
      </c>
      <c r="Q71" s="40"/>
      <c r="R71" s="40"/>
      <c r="S71" s="40"/>
      <c r="T71" s="40"/>
    </row>
    <row r="72" spans="1:20" ht="17" x14ac:dyDescent="0.2">
      <c r="A72" s="27" t="s">
        <v>13</v>
      </c>
      <c r="B72" s="23">
        <v>4</v>
      </c>
      <c r="C72" s="7">
        <v>15</v>
      </c>
      <c r="D72" s="22">
        <v>6</v>
      </c>
      <c r="E72" s="18" t="s">
        <v>22</v>
      </c>
      <c r="F72" s="18" t="s">
        <v>23</v>
      </c>
      <c r="G72" s="7">
        <v>2024</v>
      </c>
      <c r="H72" s="14">
        <v>2248</v>
      </c>
      <c r="I72" s="14">
        <v>2228</v>
      </c>
      <c r="J72" s="14">
        <v>2211</v>
      </c>
      <c r="K72" s="14">
        <v>2197</v>
      </c>
      <c r="L72" s="14">
        <v>2185</v>
      </c>
      <c r="M72" s="14">
        <v>2174</v>
      </c>
      <c r="N72" s="14">
        <v>2165</v>
      </c>
      <c r="O72" s="14">
        <v>2156</v>
      </c>
      <c r="P72" s="14">
        <v>1386</v>
      </c>
      <c r="Q72" s="40"/>
      <c r="R72" s="40"/>
      <c r="S72" s="40"/>
      <c r="T72" s="40"/>
    </row>
    <row r="73" spans="1:20" ht="17" x14ac:dyDescent="0.2">
      <c r="A73" s="27" t="s">
        <v>13</v>
      </c>
      <c r="B73" s="23">
        <v>4</v>
      </c>
      <c r="C73" s="7">
        <v>20</v>
      </c>
      <c r="D73" s="22">
        <v>11</v>
      </c>
      <c r="E73" s="18" t="s">
        <v>22</v>
      </c>
      <c r="F73" s="18" t="s">
        <v>23</v>
      </c>
      <c r="G73" s="7">
        <v>2024</v>
      </c>
      <c r="H73" s="14">
        <v>2226</v>
      </c>
      <c r="I73" s="14">
        <v>2206</v>
      </c>
      <c r="J73" s="14">
        <v>2190</v>
      </c>
      <c r="K73" s="14">
        <v>2176</v>
      </c>
      <c r="L73" s="14">
        <v>2164</v>
      </c>
      <c r="M73" s="14">
        <v>2153</v>
      </c>
      <c r="N73" s="14">
        <v>2144</v>
      </c>
      <c r="O73" s="14">
        <v>2135</v>
      </c>
      <c r="P73" s="14">
        <v>1373</v>
      </c>
      <c r="Q73" s="40"/>
      <c r="R73" s="40"/>
      <c r="S73" s="40"/>
      <c r="T73" s="40"/>
    </row>
    <row r="74" spans="1:20" ht="17" x14ac:dyDescent="0.2">
      <c r="A74" s="27" t="s">
        <v>13</v>
      </c>
      <c r="B74" s="23">
        <v>5</v>
      </c>
      <c r="C74" s="7">
        <v>15</v>
      </c>
      <c r="D74" s="22">
        <v>6</v>
      </c>
      <c r="E74" s="18" t="s">
        <v>22</v>
      </c>
      <c r="F74" s="18" t="s">
        <v>23</v>
      </c>
      <c r="G74" s="7">
        <v>2024</v>
      </c>
      <c r="H74" s="14">
        <v>2422</v>
      </c>
      <c r="I74" s="14">
        <v>2401</v>
      </c>
      <c r="J74" s="14">
        <v>2383</v>
      </c>
      <c r="K74" s="14">
        <v>2367</v>
      </c>
      <c r="L74" s="14">
        <v>2354</v>
      </c>
      <c r="M74" s="14">
        <v>2343</v>
      </c>
      <c r="N74" s="14">
        <v>2332</v>
      </c>
      <c r="O74" s="14">
        <v>2323</v>
      </c>
      <c r="P74" s="14">
        <v>1493</v>
      </c>
      <c r="Q74" s="40"/>
      <c r="R74" s="40"/>
      <c r="S74" s="40"/>
      <c r="T74" s="40"/>
    </row>
    <row r="75" spans="1:20" ht="17" x14ac:dyDescent="0.2">
      <c r="A75" s="27" t="s">
        <v>13</v>
      </c>
      <c r="B75" s="23">
        <v>5</v>
      </c>
      <c r="C75" s="7">
        <v>20</v>
      </c>
      <c r="D75" s="22">
        <v>11</v>
      </c>
      <c r="E75" s="18" t="s">
        <v>22</v>
      </c>
      <c r="F75" s="18" t="s">
        <v>23</v>
      </c>
      <c r="G75" s="7">
        <v>2024</v>
      </c>
      <c r="H75" s="14">
        <v>2387</v>
      </c>
      <c r="I75" s="14">
        <v>2366</v>
      </c>
      <c r="J75" s="14">
        <v>2348</v>
      </c>
      <c r="K75" s="14">
        <v>2333</v>
      </c>
      <c r="L75" s="14">
        <v>2320</v>
      </c>
      <c r="M75" s="14">
        <v>2309</v>
      </c>
      <c r="N75" s="14">
        <v>2298</v>
      </c>
      <c r="O75" s="14">
        <v>2289</v>
      </c>
      <c r="P75" s="14">
        <v>1472</v>
      </c>
      <c r="Q75" s="40"/>
      <c r="R75" s="40"/>
      <c r="S75" s="40"/>
      <c r="T75" s="40"/>
    </row>
    <row r="76" spans="1:20" ht="17" x14ac:dyDescent="0.2">
      <c r="A76" s="27" t="s">
        <v>13</v>
      </c>
      <c r="B76" s="23">
        <v>1</v>
      </c>
      <c r="C76" s="7">
        <v>15</v>
      </c>
      <c r="D76" s="22">
        <v>6</v>
      </c>
      <c r="E76" s="18" t="s">
        <v>10</v>
      </c>
      <c r="F76" s="24"/>
      <c r="G76" s="24"/>
      <c r="H76" s="14">
        <v>5880</v>
      </c>
      <c r="I76" s="14">
        <v>5622</v>
      </c>
      <c r="J76" s="14">
        <v>5407</v>
      </c>
      <c r="K76" s="14">
        <v>5225</v>
      </c>
      <c r="L76" s="14">
        <v>5068</v>
      </c>
      <c r="M76" s="14">
        <v>4931</v>
      </c>
      <c r="N76" s="14">
        <v>4809</v>
      </c>
      <c r="O76" s="14">
        <v>4700</v>
      </c>
      <c r="P76" s="14">
        <v>3933</v>
      </c>
      <c r="Q76" s="40"/>
      <c r="R76" s="40"/>
      <c r="S76" s="40"/>
      <c r="T76" s="40"/>
    </row>
    <row r="77" spans="1:20" ht="17" x14ac:dyDescent="0.2">
      <c r="A77" s="27" t="s">
        <v>13</v>
      </c>
      <c r="B77" s="23">
        <v>1</v>
      </c>
      <c r="C77" s="7">
        <v>20</v>
      </c>
      <c r="D77" s="22">
        <v>11</v>
      </c>
      <c r="E77" s="18" t="s">
        <v>10</v>
      </c>
      <c r="F77" s="24"/>
      <c r="G77" s="24"/>
      <c r="H77" s="14">
        <v>5827</v>
      </c>
      <c r="I77" s="14">
        <v>5571</v>
      </c>
      <c r="J77" s="14">
        <v>5358</v>
      </c>
      <c r="K77" s="14">
        <v>5178</v>
      </c>
      <c r="L77" s="14">
        <v>5022</v>
      </c>
      <c r="M77" s="14">
        <v>4886</v>
      </c>
      <c r="N77" s="14">
        <v>4765</v>
      </c>
      <c r="O77" s="14">
        <v>4658</v>
      </c>
      <c r="P77" s="14">
        <v>3897</v>
      </c>
      <c r="Q77" s="40"/>
      <c r="R77" s="40"/>
      <c r="S77" s="40"/>
      <c r="T77" s="40"/>
    </row>
    <row r="78" spans="1:20" ht="17" x14ac:dyDescent="0.2">
      <c r="A78" s="27" t="s">
        <v>13</v>
      </c>
      <c r="B78" s="23">
        <v>2</v>
      </c>
      <c r="C78" s="7">
        <v>15</v>
      </c>
      <c r="D78" s="22">
        <v>6</v>
      </c>
      <c r="E78" s="18" t="s">
        <v>10</v>
      </c>
      <c r="F78" s="24"/>
      <c r="G78" s="24"/>
      <c r="H78" s="14">
        <v>6124</v>
      </c>
      <c r="I78" s="14">
        <v>5855</v>
      </c>
      <c r="J78" s="14">
        <v>5631</v>
      </c>
      <c r="K78" s="14">
        <v>5442</v>
      </c>
      <c r="L78" s="14">
        <v>5278</v>
      </c>
      <c r="M78" s="14">
        <v>5135</v>
      </c>
      <c r="N78" s="14">
        <v>5008</v>
      </c>
      <c r="O78" s="14">
        <v>4895</v>
      </c>
      <c r="P78" s="14">
        <v>4096</v>
      </c>
      <c r="Q78" s="40"/>
      <c r="R78" s="40"/>
      <c r="S78" s="40"/>
      <c r="T78" s="40"/>
    </row>
    <row r="79" spans="1:20" ht="17" x14ac:dyDescent="0.2">
      <c r="A79" s="27" t="s">
        <v>13</v>
      </c>
      <c r="B79" s="23">
        <v>2</v>
      </c>
      <c r="C79" s="7">
        <v>20</v>
      </c>
      <c r="D79" s="22">
        <v>11</v>
      </c>
      <c r="E79" s="18" t="s">
        <v>10</v>
      </c>
      <c r="F79" s="24"/>
      <c r="G79" s="24"/>
      <c r="H79" s="14">
        <v>5984</v>
      </c>
      <c r="I79" s="14">
        <v>5721</v>
      </c>
      <c r="J79" s="14">
        <v>5503</v>
      </c>
      <c r="K79" s="14">
        <v>5317</v>
      </c>
      <c r="L79" s="14">
        <v>5158</v>
      </c>
      <c r="M79" s="14">
        <v>5018</v>
      </c>
      <c r="N79" s="14">
        <v>4894</v>
      </c>
      <c r="O79" s="14">
        <v>4783</v>
      </c>
      <c r="P79" s="14">
        <v>4002</v>
      </c>
      <c r="Q79" s="40"/>
      <c r="R79" s="40"/>
      <c r="S79" s="40"/>
      <c r="T79" s="40"/>
    </row>
    <row r="80" spans="1:20" ht="17" x14ac:dyDescent="0.2">
      <c r="A80" s="27" t="s">
        <v>13</v>
      </c>
      <c r="B80" s="23">
        <v>3</v>
      </c>
      <c r="C80" s="7">
        <v>15</v>
      </c>
      <c r="D80" s="22">
        <v>6</v>
      </c>
      <c r="E80" s="18" t="s">
        <v>10</v>
      </c>
      <c r="F80" s="24"/>
      <c r="G80" s="24"/>
      <c r="H80" s="14">
        <v>6339</v>
      </c>
      <c r="I80" s="14">
        <v>6061</v>
      </c>
      <c r="J80" s="14">
        <v>5830</v>
      </c>
      <c r="K80" s="14">
        <v>5633</v>
      </c>
      <c r="L80" s="14">
        <v>5464</v>
      </c>
      <c r="M80" s="14">
        <v>5316</v>
      </c>
      <c r="N80" s="14">
        <v>5185</v>
      </c>
      <c r="O80" s="14">
        <v>5067</v>
      </c>
      <c r="P80" s="14">
        <v>4240</v>
      </c>
      <c r="Q80" s="40"/>
      <c r="R80" s="40"/>
      <c r="S80" s="40"/>
      <c r="T80" s="40"/>
    </row>
    <row r="81" spans="1:20" ht="17" x14ac:dyDescent="0.2">
      <c r="A81" s="27" t="s">
        <v>13</v>
      </c>
      <c r="B81" s="23">
        <v>3</v>
      </c>
      <c r="C81" s="7">
        <v>20</v>
      </c>
      <c r="D81" s="22">
        <v>11</v>
      </c>
      <c r="E81" s="18" t="s">
        <v>10</v>
      </c>
      <c r="F81" s="24"/>
      <c r="G81" s="24"/>
      <c r="H81" s="14">
        <v>6278</v>
      </c>
      <c r="I81" s="14">
        <v>6002</v>
      </c>
      <c r="J81" s="14">
        <v>5773</v>
      </c>
      <c r="K81" s="14">
        <v>5579</v>
      </c>
      <c r="L81" s="14">
        <v>5411</v>
      </c>
      <c r="M81" s="14">
        <v>5264</v>
      </c>
      <c r="N81" s="14">
        <v>5134</v>
      </c>
      <c r="O81" s="14">
        <v>5018</v>
      </c>
      <c r="P81" s="14">
        <v>4199</v>
      </c>
      <c r="Q81" s="40"/>
      <c r="R81" s="40"/>
      <c r="S81" s="40"/>
      <c r="T81" s="40"/>
    </row>
    <row r="82" spans="1:20" ht="17" x14ac:dyDescent="0.2">
      <c r="A82" s="27" t="s">
        <v>13</v>
      </c>
      <c r="B82" s="23">
        <v>4</v>
      </c>
      <c r="C82" s="7">
        <v>15</v>
      </c>
      <c r="D82" s="22">
        <v>6</v>
      </c>
      <c r="E82" s="18" t="s">
        <v>10</v>
      </c>
      <c r="F82" s="24"/>
      <c r="G82" s="24"/>
      <c r="H82" s="14">
        <v>6697</v>
      </c>
      <c r="I82" s="14">
        <v>6403</v>
      </c>
      <c r="J82" s="14">
        <v>6158</v>
      </c>
      <c r="K82" s="14">
        <v>5951</v>
      </c>
      <c r="L82" s="14">
        <v>5772</v>
      </c>
      <c r="M82" s="14">
        <v>5615</v>
      </c>
      <c r="N82" s="14">
        <v>5477</v>
      </c>
      <c r="O82" s="14">
        <v>5353</v>
      </c>
      <c r="P82" s="14">
        <v>4479</v>
      </c>
      <c r="Q82" s="40"/>
      <c r="R82" s="40"/>
      <c r="S82" s="40"/>
      <c r="T82" s="40"/>
    </row>
    <row r="83" spans="1:20" ht="17" x14ac:dyDescent="0.2">
      <c r="A83" s="27" t="s">
        <v>13</v>
      </c>
      <c r="B83" s="23">
        <v>4</v>
      </c>
      <c r="C83" s="7">
        <v>20</v>
      </c>
      <c r="D83" s="22">
        <v>11</v>
      </c>
      <c r="E83" s="18" t="s">
        <v>10</v>
      </c>
      <c r="F83" s="24"/>
      <c r="G83" s="24"/>
      <c r="H83" s="14">
        <v>6632</v>
      </c>
      <c r="I83" s="14">
        <v>6340</v>
      </c>
      <c r="J83" s="14">
        <v>6098</v>
      </c>
      <c r="K83" s="14">
        <v>5893</v>
      </c>
      <c r="L83" s="14">
        <v>5716</v>
      </c>
      <c r="M83" s="14">
        <v>5561</v>
      </c>
      <c r="N83" s="14">
        <v>5424</v>
      </c>
      <c r="O83" s="14">
        <v>5301</v>
      </c>
      <c r="P83" s="14">
        <v>4436</v>
      </c>
      <c r="Q83" s="40"/>
      <c r="R83" s="40"/>
      <c r="S83" s="40"/>
      <c r="T83" s="40"/>
    </row>
    <row r="84" spans="1:20" ht="17" x14ac:dyDescent="0.2">
      <c r="A84" s="27" t="s">
        <v>13</v>
      </c>
      <c r="B84" s="23">
        <v>5</v>
      </c>
      <c r="C84" s="7">
        <v>15</v>
      </c>
      <c r="D84" s="22">
        <v>6</v>
      </c>
      <c r="E84" s="18" t="s">
        <v>10</v>
      </c>
      <c r="F84" s="24"/>
      <c r="G84" s="24"/>
      <c r="H84" s="14">
        <v>7216</v>
      </c>
      <c r="I84" s="14">
        <v>6899</v>
      </c>
      <c r="J84" s="14">
        <v>6635</v>
      </c>
      <c r="K84" s="14">
        <v>6412</v>
      </c>
      <c r="L84" s="14">
        <v>6219</v>
      </c>
      <c r="M84" s="14">
        <v>6050</v>
      </c>
      <c r="N84" s="14">
        <v>5901</v>
      </c>
      <c r="O84" s="14">
        <v>5768</v>
      </c>
      <c r="P84" s="14">
        <v>4826</v>
      </c>
      <c r="Q84" s="40"/>
      <c r="R84" s="40"/>
      <c r="S84" s="40"/>
      <c r="T84" s="40"/>
    </row>
    <row r="85" spans="1:20" ht="17" x14ac:dyDescent="0.2">
      <c r="A85" s="27" t="s">
        <v>13</v>
      </c>
      <c r="B85" s="23">
        <v>5</v>
      </c>
      <c r="C85" s="7">
        <v>20</v>
      </c>
      <c r="D85" s="22">
        <v>11</v>
      </c>
      <c r="E85" s="18" t="s">
        <v>10</v>
      </c>
      <c r="F85" s="24"/>
      <c r="G85" s="24"/>
      <c r="H85" s="14">
        <v>7111</v>
      </c>
      <c r="I85" s="14">
        <v>6799</v>
      </c>
      <c r="J85" s="14">
        <v>6539</v>
      </c>
      <c r="K85" s="14">
        <v>6319</v>
      </c>
      <c r="L85" s="14">
        <v>6129</v>
      </c>
      <c r="M85" s="14">
        <v>5963</v>
      </c>
      <c r="N85" s="14">
        <v>5815</v>
      </c>
      <c r="O85" s="14">
        <v>5684</v>
      </c>
      <c r="P85" s="14">
        <v>4756</v>
      </c>
      <c r="Q85" s="40"/>
      <c r="R85" s="40"/>
      <c r="S85" s="40"/>
      <c r="T85" s="40"/>
    </row>
    <row r="86" spans="1:20" ht="17" x14ac:dyDescent="0.2">
      <c r="A86" s="27" t="s">
        <v>14</v>
      </c>
      <c r="B86" s="7">
        <v>1</v>
      </c>
      <c r="C86" s="7">
        <v>20</v>
      </c>
      <c r="D86" s="7">
        <v>7</v>
      </c>
      <c r="E86" s="18" t="s">
        <v>21</v>
      </c>
      <c r="F86" s="14">
        <v>3195</v>
      </c>
      <c r="G86" s="7">
        <v>26</v>
      </c>
      <c r="H86" s="14">
        <v>5153</v>
      </c>
      <c r="I86" s="14">
        <v>4836</v>
      </c>
      <c r="J86" s="14">
        <v>4572</v>
      </c>
      <c r="K86" s="14">
        <v>4348</v>
      </c>
      <c r="L86" s="14">
        <v>4155</v>
      </c>
      <c r="M86" s="14">
        <v>3986</v>
      </c>
      <c r="N86" s="14">
        <v>3837</v>
      </c>
      <c r="O86" s="14">
        <v>3703</v>
      </c>
      <c r="P86" s="14">
        <v>3583</v>
      </c>
      <c r="Q86" s="39"/>
      <c r="R86" s="40"/>
      <c r="S86" s="40"/>
      <c r="T86" s="40"/>
    </row>
    <row r="87" spans="1:20" ht="17" x14ac:dyDescent="0.2">
      <c r="A87" s="27" t="s">
        <v>14</v>
      </c>
      <c r="B87" s="7">
        <v>2</v>
      </c>
      <c r="C87" s="7">
        <v>20</v>
      </c>
      <c r="D87" s="7">
        <v>6</v>
      </c>
      <c r="E87" s="18" t="s">
        <v>21</v>
      </c>
      <c r="F87" s="14">
        <v>3438</v>
      </c>
      <c r="G87" s="7">
        <v>26</v>
      </c>
      <c r="H87" s="14">
        <v>5545</v>
      </c>
      <c r="I87" s="14">
        <v>5203</v>
      </c>
      <c r="J87" s="14">
        <v>4920</v>
      </c>
      <c r="K87" s="14">
        <v>4679</v>
      </c>
      <c r="L87" s="14">
        <v>4471</v>
      </c>
      <c r="M87" s="14">
        <v>4289</v>
      </c>
      <c r="N87" s="14">
        <v>4128</v>
      </c>
      <c r="O87" s="14">
        <v>3985</v>
      </c>
      <c r="P87" s="14">
        <v>3855</v>
      </c>
      <c r="Q87" s="39"/>
      <c r="R87" s="40"/>
      <c r="S87" s="40"/>
      <c r="T87" s="40"/>
    </row>
    <row r="88" spans="1:20" ht="17" x14ac:dyDescent="0.2">
      <c r="A88" s="27" t="s">
        <v>14</v>
      </c>
      <c r="B88" s="7">
        <v>3</v>
      </c>
      <c r="C88" s="7">
        <v>20</v>
      </c>
      <c r="D88" s="7">
        <v>5</v>
      </c>
      <c r="E88" s="18" t="s">
        <v>21</v>
      </c>
      <c r="F88" s="14">
        <v>3585</v>
      </c>
      <c r="G88" s="7">
        <v>26</v>
      </c>
      <c r="H88" s="14">
        <v>5783</v>
      </c>
      <c r="I88" s="14">
        <v>5427</v>
      </c>
      <c r="J88" s="14">
        <v>5131</v>
      </c>
      <c r="K88" s="14">
        <v>4880</v>
      </c>
      <c r="L88" s="14">
        <v>4663</v>
      </c>
      <c r="M88" s="14">
        <v>4474</v>
      </c>
      <c r="N88" s="14">
        <v>4306</v>
      </c>
      <c r="O88" s="14">
        <v>4156</v>
      </c>
      <c r="P88" s="14">
        <v>4021</v>
      </c>
      <c r="Q88" s="39"/>
      <c r="R88" s="40"/>
      <c r="S88" s="40"/>
      <c r="T88" s="40"/>
    </row>
    <row r="89" spans="1:20" ht="17" x14ac:dyDescent="0.2">
      <c r="A89" s="27" t="s">
        <v>14</v>
      </c>
      <c r="B89" s="7">
        <v>4</v>
      </c>
      <c r="C89" s="7">
        <v>20</v>
      </c>
      <c r="D89" s="7">
        <v>5</v>
      </c>
      <c r="E89" s="18" t="s">
        <v>21</v>
      </c>
      <c r="F89" s="14">
        <v>3976</v>
      </c>
      <c r="G89" s="7">
        <v>26</v>
      </c>
      <c r="H89" s="14">
        <v>6413</v>
      </c>
      <c r="I89" s="14">
        <v>6018</v>
      </c>
      <c r="J89" s="14">
        <v>5690</v>
      </c>
      <c r="K89" s="14">
        <v>5412</v>
      </c>
      <c r="L89" s="14">
        <v>5171</v>
      </c>
      <c r="M89" s="14">
        <v>4961</v>
      </c>
      <c r="N89" s="14">
        <v>4775</v>
      </c>
      <c r="O89" s="14">
        <v>4609</v>
      </c>
      <c r="P89" s="14">
        <v>4459</v>
      </c>
      <c r="Q89" s="39"/>
      <c r="R89" s="40"/>
      <c r="S89" s="40"/>
      <c r="T89" s="40"/>
    </row>
    <row r="90" spans="1:20" ht="17" x14ac:dyDescent="0.2">
      <c r="A90" s="27" t="s">
        <v>14</v>
      </c>
      <c r="B90" s="7">
        <v>5</v>
      </c>
      <c r="C90" s="7">
        <v>20</v>
      </c>
      <c r="D90" s="7">
        <v>7</v>
      </c>
      <c r="E90" s="18" t="s">
        <v>21</v>
      </c>
      <c r="F90" s="14">
        <v>4433</v>
      </c>
      <c r="G90" s="7">
        <v>26</v>
      </c>
      <c r="H90" s="14">
        <v>7151</v>
      </c>
      <c r="I90" s="14">
        <v>6710</v>
      </c>
      <c r="J90" s="14">
        <v>6344</v>
      </c>
      <c r="K90" s="14">
        <v>6034</v>
      </c>
      <c r="L90" s="14">
        <v>5766</v>
      </c>
      <c r="M90" s="14">
        <v>5532</v>
      </c>
      <c r="N90" s="14">
        <v>5324</v>
      </c>
      <c r="O90" s="14">
        <v>5139</v>
      </c>
      <c r="P90" s="14">
        <v>4972</v>
      </c>
      <c r="Q90" s="39"/>
      <c r="R90" s="40"/>
      <c r="S90" s="40"/>
      <c r="T90" s="40"/>
    </row>
    <row r="91" spans="1:20" ht="17" x14ac:dyDescent="0.2">
      <c r="A91" s="27" t="s">
        <v>14</v>
      </c>
      <c r="B91" s="7">
        <v>1</v>
      </c>
      <c r="C91" s="7">
        <v>20</v>
      </c>
      <c r="D91" s="7">
        <v>7</v>
      </c>
      <c r="E91" s="18" t="s">
        <v>22</v>
      </c>
      <c r="F91" s="18" t="s">
        <v>23</v>
      </c>
      <c r="G91" s="7">
        <v>2024</v>
      </c>
      <c r="H91" s="14">
        <v>2604</v>
      </c>
      <c r="I91" s="14">
        <v>2581</v>
      </c>
      <c r="J91" s="14">
        <v>2561</v>
      </c>
      <c r="K91" s="14">
        <v>2545</v>
      </c>
      <c r="L91" s="14">
        <v>2531</v>
      </c>
      <c r="M91" s="14">
        <v>2518</v>
      </c>
      <c r="N91" s="14">
        <v>2507</v>
      </c>
      <c r="O91" s="14">
        <v>2497</v>
      </c>
      <c r="P91" s="14">
        <v>1606</v>
      </c>
      <c r="Q91" s="39"/>
      <c r="R91" s="40"/>
      <c r="S91" s="40"/>
      <c r="T91" s="40"/>
    </row>
    <row r="92" spans="1:20" ht="17" x14ac:dyDescent="0.2">
      <c r="A92" s="27" t="s">
        <v>14</v>
      </c>
      <c r="B92" s="7">
        <v>2</v>
      </c>
      <c r="C92" s="7">
        <v>20</v>
      </c>
      <c r="D92" s="7">
        <v>6</v>
      </c>
      <c r="E92" s="18" t="s">
        <v>22</v>
      </c>
      <c r="F92" s="18" t="s">
        <v>23</v>
      </c>
      <c r="G92" s="7">
        <v>2024</v>
      </c>
      <c r="H92" s="14">
        <v>2802</v>
      </c>
      <c r="I92" s="14">
        <v>2777</v>
      </c>
      <c r="J92" s="14">
        <v>2756</v>
      </c>
      <c r="K92" s="14">
        <v>2739</v>
      </c>
      <c r="L92" s="14">
        <v>2723</v>
      </c>
      <c r="M92" s="14">
        <v>2710</v>
      </c>
      <c r="N92" s="14">
        <v>2698</v>
      </c>
      <c r="O92" s="14">
        <v>2687</v>
      </c>
      <c r="P92" s="14">
        <v>1728</v>
      </c>
      <c r="Q92" s="39"/>
      <c r="R92" s="40"/>
      <c r="S92" s="40"/>
      <c r="T92" s="40"/>
    </row>
    <row r="93" spans="1:20" ht="17" x14ac:dyDescent="0.2">
      <c r="A93" s="27" t="s">
        <v>14</v>
      </c>
      <c r="B93" s="7">
        <v>3</v>
      </c>
      <c r="C93" s="7">
        <v>20</v>
      </c>
      <c r="D93" s="7">
        <v>5</v>
      </c>
      <c r="E93" s="18" t="s">
        <v>22</v>
      </c>
      <c r="F93" s="18" t="s">
        <v>23</v>
      </c>
      <c r="G93" s="7">
        <v>2024</v>
      </c>
      <c r="H93" s="14">
        <v>2923</v>
      </c>
      <c r="I93" s="14">
        <v>2896</v>
      </c>
      <c r="J93" s="14">
        <v>2875</v>
      </c>
      <c r="K93" s="14">
        <v>2856</v>
      </c>
      <c r="L93" s="14">
        <v>2840</v>
      </c>
      <c r="M93" s="14">
        <v>2826</v>
      </c>
      <c r="N93" s="14">
        <v>2814</v>
      </c>
      <c r="O93" s="14">
        <v>2803</v>
      </c>
      <c r="P93" s="14">
        <v>1802</v>
      </c>
      <c r="Q93" s="39"/>
      <c r="R93" s="40"/>
      <c r="S93" s="40"/>
      <c r="T93" s="40"/>
    </row>
    <row r="94" spans="1:20" ht="17" x14ac:dyDescent="0.2">
      <c r="A94" s="27" t="s">
        <v>14</v>
      </c>
      <c r="B94" s="7">
        <v>4</v>
      </c>
      <c r="C94" s="7">
        <v>20</v>
      </c>
      <c r="D94" s="7">
        <v>5</v>
      </c>
      <c r="E94" s="18" t="s">
        <v>22</v>
      </c>
      <c r="F94" s="18" t="s">
        <v>23</v>
      </c>
      <c r="G94" s="7">
        <v>2024</v>
      </c>
      <c r="H94" s="14">
        <v>3241</v>
      </c>
      <c r="I94" s="14">
        <v>3212</v>
      </c>
      <c r="J94" s="14">
        <v>3188</v>
      </c>
      <c r="K94" s="14">
        <v>3167</v>
      </c>
      <c r="L94" s="14">
        <v>3150</v>
      </c>
      <c r="M94" s="14">
        <v>3134</v>
      </c>
      <c r="N94" s="14">
        <v>3121</v>
      </c>
      <c r="O94" s="14">
        <v>3108</v>
      </c>
      <c r="P94" s="14">
        <v>1998</v>
      </c>
      <c r="Q94" s="39"/>
      <c r="R94" s="40"/>
      <c r="S94" s="40"/>
      <c r="T94" s="40"/>
    </row>
    <row r="95" spans="1:20" ht="17" x14ac:dyDescent="0.2">
      <c r="A95" s="27" t="s">
        <v>14</v>
      </c>
      <c r="B95" s="7">
        <v>5</v>
      </c>
      <c r="C95" s="7">
        <v>20</v>
      </c>
      <c r="D95" s="7">
        <v>7</v>
      </c>
      <c r="E95" s="18" t="s">
        <v>22</v>
      </c>
      <c r="F95" s="18" t="s">
        <v>23</v>
      </c>
      <c r="G95" s="7">
        <v>2024</v>
      </c>
      <c r="H95" s="14">
        <v>3614</v>
      </c>
      <c r="I95" s="14">
        <v>3582</v>
      </c>
      <c r="J95" s="14">
        <v>3555</v>
      </c>
      <c r="K95" s="14">
        <v>3532</v>
      </c>
      <c r="L95" s="14">
        <v>3512</v>
      </c>
      <c r="M95" s="14">
        <v>3495</v>
      </c>
      <c r="N95" s="14">
        <v>3479</v>
      </c>
      <c r="O95" s="14">
        <v>3466</v>
      </c>
      <c r="P95" s="14">
        <v>2228</v>
      </c>
      <c r="Q95" s="39"/>
      <c r="R95" s="40"/>
      <c r="S95" s="40"/>
      <c r="T95" s="40"/>
    </row>
    <row r="96" spans="1:20" ht="17" x14ac:dyDescent="0.2">
      <c r="A96" s="27" t="s">
        <v>14</v>
      </c>
      <c r="B96" s="7">
        <v>1</v>
      </c>
      <c r="C96" s="7">
        <v>20</v>
      </c>
      <c r="D96" s="7">
        <v>7</v>
      </c>
      <c r="E96" s="18" t="s">
        <v>10</v>
      </c>
      <c r="F96" s="24"/>
      <c r="G96" s="24"/>
      <c r="H96" s="14">
        <v>7757</v>
      </c>
      <c r="I96" s="14">
        <v>7416</v>
      </c>
      <c r="J96" s="14">
        <v>7133</v>
      </c>
      <c r="K96" s="14">
        <v>6893</v>
      </c>
      <c r="L96" s="14">
        <v>6686</v>
      </c>
      <c r="M96" s="14">
        <v>6504</v>
      </c>
      <c r="N96" s="14">
        <v>6344</v>
      </c>
      <c r="O96" s="14">
        <v>6201</v>
      </c>
      <c r="P96" s="14">
        <v>5188</v>
      </c>
      <c r="Q96" s="39"/>
      <c r="R96" s="40"/>
      <c r="S96" s="40"/>
      <c r="T96" s="40"/>
    </row>
    <row r="97" spans="1:20" ht="17" x14ac:dyDescent="0.2">
      <c r="A97" s="27" t="s">
        <v>14</v>
      </c>
      <c r="B97" s="7">
        <v>2</v>
      </c>
      <c r="C97" s="7">
        <v>20</v>
      </c>
      <c r="D97" s="7">
        <v>6</v>
      </c>
      <c r="E97" s="18" t="s">
        <v>10</v>
      </c>
      <c r="F97" s="24"/>
      <c r="G97" s="24"/>
      <c r="H97" s="14">
        <v>8347</v>
      </c>
      <c r="I97" s="14">
        <v>7980</v>
      </c>
      <c r="J97" s="14">
        <v>7676</v>
      </c>
      <c r="K97" s="14">
        <v>7417</v>
      </c>
      <c r="L97" s="14">
        <v>7194</v>
      </c>
      <c r="M97" s="14">
        <v>6999</v>
      </c>
      <c r="N97" s="14">
        <v>6826</v>
      </c>
      <c r="O97" s="14">
        <v>6672</v>
      </c>
      <c r="P97" s="14">
        <v>5583</v>
      </c>
      <c r="Q97" s="39"/>
      <c r="R97" s="40"/>
      <c r="S97" s="40"/>
      <c r="T97" s="40"/>
    </row>
    <row r="98" spans="1:20" ht="17" x14ac:dyDescent="0.2">
      <c r="A98" s="27" t="s">
        <v>14</v>
      </c>
      <c r="B98" s="7">
        <v>3</v>
      </c>
      <c r="C98" s="7">
        <v>20</v>
      </c>
      <c r="D98" s="7">
        <v>5</v>
      </c>
      <c r="E98" s="18" t="s">
        <v>10</v>
      </c>
      <c r="F98" s="24"/>
      <c r="G98" s="24"/>
      <c r="H98" s="14">
        <v>8706</v>
      </c>
      <c r="I98" s="14">
        <v>8323</v>
      </c>
      <c r="J98" s="14">
        <v>8006</v>
      </c>
      <c r="K98" s="14">
        <v>7736</v>
      </c>
      <c r="L98" s="14">
        <v>7503</v>
      </c>
      <c r="M98" s="14">
        <v>7300</v>
      </c>
      <c r="N98" s="14">
        <v>7120</v>
      </c>
      <c r="O98" s="14">
        <v>6959</v>
      </c>
      <c r="P98" s="14">
        <v>5823</v>
      </c>
      <c r="Q98" s="39"/>
      <c r="R98" s="40"/>
      <c r="S98" s="40"/>
      <c r="T98" s="40"/>
    </row>
    <row r="99" spans="1:20" ht="17" x14ac:dyDescent="0.2">
      <c r="A99" s="27" t="s">
        <v>14</v>
      </c>
      <c r="B99" s="7">
        <v>4</v>
      </c>
      <c r="C99" s="7">
        <v>20</v>
      </c>
      <c r="D99" s="7">
        <v>5</v>
      </c>
      <c r="E99" s="18" t="s">
        <v>10</v>
      </c>
      <c r="F99" s="24"/>
      <c r="G99" s="24"/>
      <c r="H99" s="14">
        <v>9654</v>
      </c>
      <c r="I99" s="14">
        <v>9230</v>
      </c>
      <c r="J99" s="14">
        <v>8878</v>
      </c>
      <c r="K99" s="14">
        <v>8579</v>
      </c>
      <c r="L99" s="14">
        <v>8321</v>
      </c>
      <c r="M99" s="14">
        <v>8095</v>
      </c>
      <c r="N99" s="14">
        <v>7895</v>
      </c>
      <c r="O99" s="14">
        <v>7717</v>
      </c>
      <c r="P99" s="14">
        <v>6457</v>
      </c>
      <c r="Q99" s="39"/>
      <c r="R99" s="40"/>
      <c r="S99" s="40"/>
      <c r="T99" s="40"/>
    </row>
    <row r="100" spans="1:20" ht="17" x14ac:dyDescent="0.2">
      <c r="A100" s="27" t="s">
        <v>14</v>
      </c>
      <c r="B100" s="7">
        <v>5</v>
      </c>
      <c r="C100" s="7">
        <v>20</v>
      </c>
      <c r="D100" s="7">
        <v>7</v>
      </c>
      <c r="E100" s="18" t="s">
        <v>10</v>
      </c>
      <c r="F100" s="24"/>
      <c r="G100" s="24"/>
      <c r="H100" s="14">
        <v>10765</v>
      </c>
      <c r="I100" s="14">
        <v>10292</v>
      </c>
      <c r="J100" s="14">
        <v>9899</v>
      </c>
      <c r="K100" s="14">
        <v>9566</v>
      </c>
      <c r="L100" s="14">
        <v>9278</v>
      </c>
      <c r="M100" s="14">
        <v>9026</v>
      </c>
      <c r="N100" s="14">
        <v>8804</v>
      </c>
      <c r="O100" s="14">
        <v>8605</v>
      </c>
      <c r="P100" s="14">
        <v>7200</v>
      </c>
      <c r="Q100" s="39"/>
      <c r="R100" s="40"/>
      <c r="S100" s="40"/>
      <c r="T100" s="40"/>
    </row>
    <row r="101" spans="1:20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</row>
    <row r="102" spans="1:20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</row>
    <row r="103" spans="1:20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</row>
    <row r="104" spans="1:20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</row>
    <row r="105" spans="1:20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</row>
    <row r="106" spans="1:20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</row>
    <row r="107" spans="1:20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</row>
    <row r="108" spans="1:20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</row>
    <row r="109" spans="1:20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</row>
    <row r="110" spans="1:20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482B-D32E-FA4F-AE29-2E621581E03C}">
  <dimension ref="A1:AE105"/>
  <sheetViews>
    <sheetView workbookViewId="0">
      <selection activeCell="B18" sqref="B18:D34"/>
    </sheetView>
  </sheetViews>
  <sheetFormatPr baseColWidth="10" defaultRowHeight="16" x14ac:dyDescent="0.2"/>
  <cols>
    <col min="1" max="1" width="16.5" customWidth="1"/>
    <col min="12" max="13" width="11.5" bestFit="1" customWidth="1"/>
    <col min="14" max="17" width="11" bestFit="1" customWidth="1"/>
    <col min="18" max="18" width="11.5" bestFit="1" customWidth="1"/>
    <col min="19" max="21" width="11" bestFit="1" customWidth="1"/>
  </cols>
  <sheetData>
    <row r="1" spans="1:16" ht="16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15</v>
      </c>
    </row>
    <row r="3" spans="1:16" x14ac:dyDescent="0.2">
      <c r="A3" t="s">
        <v>16</v>
      </c>
      <c r="G3" t="s">
        <v>17</v>
      </c>
    </row>
    <row r="7" spans="1:16" x14ac:dyDescent="0.2">
      <c r="A7" t="s">
        <v>63</v>
      </c>
    </row>
    <row r="11" spans="1:16" x14ac:dyDescent="0.2">
      <c r="A11" s="10"/>
    </row>
    <row r="12" spans="1:16" x14ac:dyDescent="0.2">
      <c r="A12" s="10"/>
      <c r="B12" s="80" t="s">
        <v>45</v>
      </c>
      <c r="C12" t="s">
        <v>46</v>
      </c>
      <c r="D12" s="80" t="s">
        <v>47</v>
      </c>
    </row>
    <row r="13" spans="1:16" x14ac:dyDescent="0.2">
      <c r="A13" s="10"/>
      <c r="B13" s="14">
        <v>13861</v>
      </c>
      <c r="C13" s="14">
        <v>15433</v>
      </c>
      <c r="D13" s="14">
        <f>C13-B13</f>
        <v>1572</v>
      </c>
    </row>
    <row r="14" spans="1:16" x14ac:dyDescent="0.2">
      <c r="A14" s="10"/>
    </row>
    <row r="15" spans="1:16" x14ac:dyDescent="0.2">
      <c r="A15" s="10"/>
      <c r="D15" s="31"/>
      <c r="E15" s="31"/>
      <c r="F15" s="31"/>
      <c r="G15" s="31"/>
    </row>
    <row r="16" spans="1:16" x14ac:dyDescent="0.2">
      <c r="A16" s="10"/>
      <c r="D16" s="31"/>
      <c r="E16" s="31"/>
      <c r="F16" s="31"/>
      <c r="G16" s="31"/>
    </row>
    <row r="17" spans="1:7" x14ac:dyDescent="0.2">
      <c r="A17" s="10"/>
      <c r="B17" t="s">
        <v>48</v>
      </c>
      <c r="D17" s="31"/>
      <c r="E17" s="31"/>
      <c r="F17" s="31"/>
      <c r="G17" s="31"/>
    </row>
    <row r="18" spans="1:7" x14ac:dyDescent="0.2">
      <c r="A18" s="10"/>
      <c r="B18" t="s">
        <v>49</v>
      </c>
      <c r="C18" t="s">
        <v>50</v>
      </c>
      <c r="D18" s="31" t="s">
        <v>51</v>
      </c>
      <c r="E18" s="31" t="s">
        <v>54</v>
      </c>
      <c r="F18" s="31"/>
      <c r="G18" s="31"/>
    </row>
    <row r="19" spans="1:7" x14ac:dyDescent="0.2">
      <c r="A19" s="10"/>
      <c r="B19" s="10" t="s">
        <v>61</v>
      </c>
      <c r="C19">
        <v>11500</v>
      </c>
      <c r="D19" s="31">
        <v>8000</v>
      </c>
      <c r="E19" s="31" t="s">
        <v>62</v>
      </c>
      <c r="F19" s="31"/>
      <c r="G19" s="31"/>
    </row>
    <row r="20" spans="1:7" x14ac:dyDescent="0.2">
      <c r="A20" s="10"/>
      <c r="B20" s="10"/>
      <c r="C20">
        <v>250</v>
      </c>
      <c r="D20" s="31">
        <v>225</v>
      </c>
      <c r="E20" s="31" t="s">
        <v>55</v>
      </c>
      <c r="F20" s="111" t="s">
        <v>64</v>
      </c>
      <c r="G20" s="31"/>
    </row>
    <row r="21" spans="1:7" x14ac:dyDescent="0.2">
      <c r="A21" s="10"/>
      <c r="B21" s="10"/>
      <c r="C21">
        <v>250</v>
      </c>
      <c r="D21" s="31">
        <v>295</v>
      </c>
      <c r="E21" s="31" t="s">
        <v>55</v>
      </c>
      <c r="F21" s="111"/>
      <c r="G21" s="31"/>
    </row>
    <row r="22" spans="1:7" x14ac:dyDescent="0.2">
      <c r="A22" s="10"/>
      <c r="B22" s="10"/>
      <c r="C22">
        <v>697</v>
      </c>
      <c r="D22" s="31">
        <v>523</v>
      </c>
      <c r="E22" s="31" t="s">
        <v>55</v>
      </c>
      <c r="F22" s="111"/>
      <c r="G22" s="31"/>
    </row>
    <row r="23" spans="1:7" x14ac:dyDescent="0.2">
      <c r="A23" s="10"/>
      <c r="B23" s="10"/>
      <c r="C23">
        <v>1200</v>
      </c>
      <c r="D23" s="31">
        <v>1080</v>
      </c>
      <c r="E23" s="31" t="s">
        <v>55</v>
      </c>
      <c r="F23" s="111"/>
      <c r="G23" s="31"/>
    </row>
    <row r="24" spans="1:7" x14ac:dyDescent="0.2">
      <c r="A24" s="10"/>
      <c r="B24" s="10"/>
      <c r="C24">
        <v>150</v>
      </c>
      <c r="D24" s="31">
        <v>134</v>
      </c>
      <c r="E24" s="31" t="s">
        <v>55</v>
      </c>
      <c r="F24" s="111"/>
      <c r="G24" s="31"/>
    </row>
    <row r="25" spans="1:7" x14ac:dyDescent="0.2">
      <c r="A25" s="10"/>
      <c r="B25" s="10"/>
      <c r="C25">
        <v>51</v>
      </c>
      <c r="D25" s="31">
        <v>46</v>
      </c>
      <c r="E25" s="31" t="s">
        <v>55</v>
      </c>
      <c r="F25" s="111"/>
      <c r="G25" s="31"/>
    </row>
    <row r="26" spans="1:7" x14ac:dyDescent="0.2">
      <c r="A26" s="10"/>
      <c r="B26" s="10"/>
      <c r="C26">
        <v>93</v>
      </c>
      <c r="D26" s="31">
        <v>84</v>
      </c>
      <c r="E26" s="31" t="s">
        <v>55</v>
      </c>
      <c r="F26" s="111"/>
      <c r="G26" s="31"/>
    </row>
    <row r="27" spans="1:7" x14ac:dyDescent="0.2">
      <c r="A27" s="10"/>
      <c r="B27" s="10"/>
      <c r="C27">
        <v>335</v>
      </c>
      <c r="D27" s="31">
        <v>302</v>
      </c>
      <c r="E27" s="31" t="s">
        <v>55</v>
      </c>
      <c r="F27" s="111"/>
      <c r="G27" s="31"/>
    </row>
    <row r="28" spans="1:7" x14ac:dyDescent="0.2">
      <c r="A28" s="10"/>
      <c r="B28" s="10"/>
      <c r="C28">
        <v>273</v>
      </c>
      <c r="D28" s="31">
        <v>205</v>
      </c>
      <c r="E28" s="31" t="s">
        <v>55</v>
      </c>
      <c r="F28" s="111"/>
      <c r="G28" s="31"/>
    </row>
    <row r="29" spans="1:7" x14ac:dyDescent="0.2">
      <c r="A29" s="10"/>
      <c r="B29" s="10"/>
      <c r="C29">
        <v>150</v>
      </c>
      <c r="D29" s="31">
        <v>135</v>
      </c>
      <c r="E29" s="31" t="s">
        <v>55</v>
      </c>
      <c r="F29" s="111"/>
      <c r="G29" s="31"/>
    </row>
    <row r="30" spans="1:7" x14ac:dyDescent="0.2">
      <c r="A30" s="10" t="s">
        <v>56</v>
      </c>
      <c r="B30" s="73">
        <v>6800</v>
      </c>
      <c r="D30" s="31"/>
      <c r="E30" s="31"/>
      <c r="F30" s="31"/>
      <c r="G30" s="31"/>
    </row>
    <row r="31" spans="1:7" x14ac:dyDescent="0.2">
      <c r="A31" s="10" t="s">
        <v>57</v>
      </c>
      <c r="B31" s="73">
        <v>12700</v>
      </c>
      <c r="C31">
        <v>12600</v>
      </c>
      <c r="D31" s="31">
        <v>11900</v>
      </c>
      <c r="E31" s="31" t="s">
        <v>55</v>
      </c>
      <c r="F31" s="31" t="s">
        <v>60</v>
      </c>
      <c r="G31" s="31"/>
    </row>
    <row r="32" spans="1:7" x14ac:dyDescent="0.2">
      <c r="A32" s="10" t="s">
        <v>58</v>
      </c>
      <c r="B32" s="73">
        <v>4000</v>
      </c>
      <c r="C32">
        <v>10584</v>
      </c>
      <c r="D32" s="31">
        <v>3200</v>
      </c>
      <c r="E32" s="31" t="s">
        <v>59</v>
      </c>
      <c r="F32" s="31"/>
      <c r="G32" s="31"/>
    </row>
    <row r="33" spans="1:15" x14ac:dyDescent="0.2">
      <c r="A33" s="10" t="s">
        <v>52</v>
      </c>
      <c r="B33" s="10">
        <f>SUM(B19:B32)</f>
        <v>23500</v>
      </c>
      <c r="C33" s="10">
        <f>SUM(C19:C32)</f>
        <v>38133</v>
      </c>
      <c r="D33" s="10">
        <f>SUM(D19:D32)</f>
        <v>26129</v>
      </c>
      <c r="E33" s="31"/>
      <c r="F33" s="31"/>
      <c r="G33" s="31"/>
    </row>
    <row r="34" spans="1:15" x14ac:dyDescent="0.2">
      <c r="A34" s="10" t="s">
        <v>53</v>
      </c>
      <c r="B34" s="10"/>
      <c r="C34">
        <f>C33-B33</f>
        <v>14633</v>
      </c>
      <c r="D34">
        <f>D33-B33</f>
        <v>2629</v>
      </c>
      <c r="E34" s="31"/>
      <c r="F34" s="31"/>
      <c r="G34" s="31"/>
    </row>
    <row r="35" spans="1:15" x14ac:dyDescent="0.2">
      <c r="A35" s="10"/>
      <c r="B35" s="10"/>
      <c r="D35" s="31"/>
      <c r="E35" s="31"/>
      <c r="F35" s="31"/>
      <c r="G35" s="31"/>
    </row>
    <row r="38" spans="1:15" x14ac:dyDescent="0.2">
      <c r="A38" t="s">
        <v>65</v>
      </c>
    </row>
    <row r="39" spans="1:15" x14ac:dyDescent="0.2">
      <c r="A39" t="s">
        <v>66</v>
      </c>
    </row>
    <row r="45" spans="1:15" ht="17" thickBot="1" x14ac:dyDescent="0.25">
      <c r="A45" t="s">
        <v>69</v>
      </c>
    </row>
    <row r="46" spans="1:15" x14ac:dyDescent="0.2">
      <c r="A46" s="81"/>
      <c r="B46" s="82"/>
      <c r="C46" s="82"/>
      <c r="D46" s="82"/>
      <c r="E46" s="82"/>
      <c r="F46" s="82">
        <v>2017</v>
      </c>
      <c r="G46" s="82">
        <v>2018</v>
      </c>
      <c r="H46" s="82">
        <v>2019</v>
      </c>
      <c r="I46" s="82">
        <v>2020</v>
      </c>
      <c r="J46" s="82">
        <v>2021</v>
      </c>
      <c r="K46" s="82">
        <v>2022</v>
      </c>
      <c r="L46" s="82">
        <v>2023</v>
      </c>
      <c r="M46" s="82">
        <v>2024</v>
      </c>
      <c r="N46" s="82">
        <v>2025</v>
      </c>
      <c r="O46" s="83"/>
    </row>
    <row r="47" spans="1:15" x14ac:dyDescent="0.2">
      <c r="A47" s="84" t="s">
        <v>9</v>
      </c>
      <c r="B47" s="7">
        <v>1</v>
      </c>
      <c r="C47" s="7">
        <v>20</v>
      </c>
      <c r="D47" s="7">
        <v>13</v>
      </c>
      <c r="E47" s="6" t="s">
        <v>10</v>
      </c>
      <c r="F47" s="14">
        <v>13861</v>
      </c>
      <c r="G47" s="14">
        <v>13253</v>
      </c>
      <c r="H47" s="14">
        <v>12747</v>
      </c>
      <c r="I47" s="14">
        <v>12317</v>
      </c>
      <c r="J47" s="14">
        <v>11947</v>
      </c>
      <c r="K47" s="14">
        <v>11623</v>
      </c>
      <c r="L47" s="14">
        <v>11336</v>
      </c>
      <c r="M47" s="14">
        <v>11080</v>
      </c>
      <c r="N47" s="14">
        <v>9271</v>
      </c>
      <c r="O47" s="85"/>
    </row>
    <row r="48" spans="1:15" x14ac:dyDescent="0.2">
      <c r="A48" s="84" t="s">
        <v>9</v>
      </c>
      <c r="B48" s="7">
        <v>2</v>
      </c>
      <c r="C48" s="7">
        <v>20</v>
      </c>
      <c r="D48" s="7">
        <v>14</v>
      </c>
      <c r="E48" s="6" t="s">
        <v>10</v>
      </c>
      <c r="F48" s="14">
        <v>14421</v>
      </c>
      <c r="G48" s="14">
        <v>13787</v>
      </c>
      <c r="H48" s="14">
        <v>13261</v>
      </c>
      <c r="I48" s="14">
        <v>12815</v>
      </c>
      <c r="J48" s="14">
        <v>12429</v>
      </c>
      <c r="K48" s="14">
        <v>12092</v>
      </c>
      <c r="L48" s="14">
        <v>11794</v>
      </c>
      <c r="M48" s="14">
        <v>11527</v>
      </c>
      <c r="N48" s="14">
        <v>9645</v>
      </c>
      <c r="O48" s="85"/>
    </row>
    <row r="49" spans="1:23" x14ac:dyDescent="0.2">
      <c r="A49" s="84" t="s">
        <v>9</v>
      </c>
      <c r="B49" s="7">
        <v>3</v>
      </c>
      <c r="C49" s="7">
        <v>20</v>
      </c>
      <c r="D49" s="7">
        <v>13</v>
      </c>
      <c r="E49" s="6" t="s">
        <v>10</v>
      </c>
      <c r="F49" s="14">
        <v>14860</v>
      </c>
      <c r="G49" s="14">
        <v>14207</v>
      </c>
      <c r="H49" s="14">
        <v>13665</v>
      </c>
      <c r="I49" s="14">
        <v>13205</v>
      </c>
      <c r="J49" s="14">
        <v>12808</v>
      </c>
      <c r="K49" s="14">
        <v>12460</v>
      </c>
      <c r="L49" s="14">
        <v>12153</v>
      </c>
      <c r="M49" s="14">
        <v>11878</v>
      </c>
      <c r="N49" s="14">
        <v>9939</v>
      </c>
      <c r="O49" s="85"/>
    </row>
    <row r="50" spans="1:23" x14ac:dyDescent="0.2">
      <c r="A50" s="84" t="s">
        <v>9</v>
      </c>
      <c r="B50" s="7">
        <v>4</v>
      </c>
      <c r="C50" s="7">
        <v>20</v>
      </c>
      <c r="D50" s="7">
        <v>14</v>
      </c>
      <c r="E50" s="6" t="s">
        <v>10</v>
      </c>
      <c r="F50" s="14">
        <v>15483</v>
      </c>
      <c r="G50" s="14">
        <v>14803</v>
      </c>
      <c r="H50" s="14">
        <v>14238</v>
      </c>
      <c r="I50" s="14">
        <v>13759</v>
      </c>
      <c r="J50" s="14">
        <v>13345</v>
      </c>
      <c r="K50" s="14">
        <v>12983</v>
      </c>
      <c r="L50" s="14">
        <v>12662</v>
      </c>
      <c r="M50" s="14">
        <v>12376</v>
      </c>
      <c r="N50" s="14">
        <v>10356</v>
      </c>
      <c r="O50" s="85"/>
    </row>
    <row r="51" spans="1:23" x14ac:dyDescent="0.2">
      <c r="A51" s="84" t="s">
        <v>9</v>
      </c>
      <c r="B51" s="7">
        <v>5</v>
      </c>
      <c r="C51" s="7">
        <v>20</v>
      </c>
      <c r="D51" s="7">
        <v>14</v>
      </c>
      <c r="E51" s="6" t="s">
        <v>10</v>
      </c>
      <c r="F51" s="14">
        <v>16883</v>
      </c>
      <c r="G51" s="14">
        <v>16141</v>
      </c>
      <c r="H51" s="14">
        <v>15525</v>
      </c>
      <c r="I51" s="14">
        <v>15002</v>
      </c>
      <c r="J51" s="14">
        <v>14551</v>
      </c>
      <c r="K51" s="14">
        <v>14156</v>
      </c>
      <c r="L51" s="14">
        <v>13807</v>
      </c>
      <c r="M51" s="14">
        <v>13495</v>
      </c>
      <c r="N51" s="14">
        <v>11292</v>
      </c>
      <c r="O51" s="85"/>
    </row>
    <row r="52" spans="1:23" x14ac:dyDescent="0.2">
      <c r="A52" s="86" t="s">
        <v>67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85" t="s">
        <v>68</v>
      </c>
    </row>
    <row r="53" spans="1:23" x14ac:dyDescent="0.2">
      <c r="A53" s="84" t="s">
        <v>9</v>
      </c>
      <c r="B53" s="7">
        <v>1</v>
      </c>
      <c r="C53" s="7">
        <v>20</v>
      </c>
      <c r="D53" s="7">
        <v>13</v>
      </c>
      <c r="E53" s="6" t="s">
        <v>10</v>
      </c>
      <c r="F53" s="10"/>
      <c r="G53" s="87">
        <f>1-G47/F47</f>
        <v>4.3864079070774165E-2</v>
      </c>
      <c r="H53" s="87">
        <f t="shared" ref="H53:N53" si="0">1-H47/G47</f>
        <v>3.8180034709122457E-2</v>
      </c>
      <c r="I53" s="87">
        <f t="shared" si="0"/>
        <v>3.3733427473130906E-2</v>
      </c>
      <c r="J53" s="87">
        <f t="shared" si="0"/>
        <v>3.0039782414548966E-2</v>
      </c>
      <c r="K53" s="87">
        <f t="shared" si="0"/>
        <v>2.7119779024022739E-2</v>
      </c>
      <c r="L53" s="87">
        <f t="shared" si="0"/>
        <v>2.4692420201325005E-2</v>
      </c>
      <c r="M53" s="87">
        <f t="shared" si="0"/>
        <v>2.2582921665490474E-2</v>
      </c>
      <c r="N53" s="87">
        <f t="shared" si="0"/>
        <v>0.16326714801444042</v>
      </c>
      <c r="O53" s="88">
        <f>AVERAGE(G53:N53)</f>
        <v>4.7934949071606892E-2</v>
      </c>
    </row>
    <row r="54" spans="1:23" x14ac:dyDescent="0.2">
      <c r="A54" s="84" t="s">
        <v>9</v>
      </c>
      <c r="B54" s="7">
        <v>2</v>
      </c>
      <c r="C54" s="7">
        <v>20</v>
      </c>
      <c r="D54" s="7">
        <v>14</v>
      </c>
      <c r="E54" s="6" t="s">
        <v>10</v>
      </c>
      <c r="F54" s="10"/>
      <c r="G54" s="87">
        <f t="shared" ref="G54:N54" si="1">1-G48/F48</f>
        <v>4.3963664100963862E-2</v>
      </c>
      <c r="H54" s="87">
        <f t="shared" si="1"/>
        <v>3.8151882207877019E-2</v>
      </c>
      <c r="I54" s="87">
        <f t="shared" si="1"/>
        <v>3.363245607420251E-2</v>
      </c>
      <c r="J54" s="87">
        <f t="shared" si="1"/>
        <v>3.0120952009364044E-2</v>
      </c>
      <c r="K54" s="87">
        <f t="shared" si="1"/>
        <v>2.7114007562957565E-2</v>
      </c>
      <c r="L54" s="87">
        <f t="shared" si="1"/>
        <v>2.4644392987098862E-2</v>
      </c>
      <c r="M54" s="87">
        <f t="shared" si="1"/>
        <v>2.2638629811768674E-2</v>
      </c>
      <c r="N54" s="87">
        <f t="shared" si="1"/>
        <v>0.1632688470547411</v>
      </c>
      <c r="O54" s="88">
        <f t="shared" ref="O54:O57" si="2">AVERAGE(G54:N54)</f>
        <v>4.7941853976121704E-2</v>
      </c>
      <c r="Q54" t="s">
        <v>70</v>
      </c>
    </row>
    <row r="55" spans="1:23" x14ac:dyDescent="0.2">
      <c r="A55" s="84" t="s">
        <v>9</v>
      </c>
      <c r="B55" s="7">
        <v>3</v>
      </c>
      <c r="C55" s="7">
        <v>20</v>
      </c>
      <c r="D55" s="7">
        <v>13</v>
      </c>
      <c r="E55" s="6" t="s">
        <v>10</v>
      </c>
      <c r="F55" s="10"/>
      <c r="G55" s="87">
        <f t="shared" ref="G55:N55" si="3">1-G49/F49</f>
        <v>4.3943472409152085E-2</v>
      </c>
      <c r="H55" s="87">
        <f t="shared" si="3"/>
        <v>3.8150207644119138E-2</v>
      </c>
      <c r="I55" s="87">
        <f t="shared" si="3"/>
        <v>3.3662641785583647E-2</v>
      </c>
      <c r="J55" s="87">
        <f t="shared" si="3"/>
        <v>3.0064369556985993E-2</v>
      </c>
      <c r="K55" s="87">
        <f t="shared" si="3"/>
        <v>2.7170518425983725E-2</v>
      </c>
      <c r="L55" s="87">
        <f t="shared" si="3"/>
        <v>2.4638844301765661E-2</v>
      </c>
      <c r="M55" s="87">
        <f t="shared" si="3"/>
        <v>2.2628157656545689E-2</v>
      </c>
      <c r="N55" s="87">
        <f t="shared" si="3"/>
        <v>0.16324297019700285</v>
      </c>
      <c r="O55" s="88">
        <f t="shared" si="2"/>
        <v>4.7937647747142348E-2</v>
      </c>
      <c r="Q55" t="s">
        <v>72</v>
      </c>
    </row>
    <row r="56" spans="1:23" x14ac:dyDescent="0.2">
      <c r="A56" s="84" t="s">
        <v>9</v>
      </c>
      <c r="B56" s="7">
        <v>4</v>
      </c>
      <c r="C56" s="7">
        <v>20</v>
      </c>
      <c r="D56" s="7">
        <v>14</v>
      </c>
      <c r="E56" s="6" t="s">
        <v>10</v>
      </c>
      <c r="F56" s="10"/>
      <c r="G56" s="87">
        <f t="shared" ref="G56:N56" si="4">1-G50/F50</f>
        <v>4.3919137118129559E-2</v>
      </c>
      <c r="H56" s="87">
        <f t="shared" si="4"/>
        <v>3.8167938931297662E-2</v>
      </c>
      <c r="I56" s="87">
        <f t="shared" si="4"/>
        <v>3.3642365500772597E-2</v>
      </c>
      <c r="J56" s="87">
        <f t="shared" si="4"/>
        <v>3.0089396031688365E-2</v>
      </c>
      <c r="K56" s="87">
        <f t="shared" si="4"/>
        <v>2.7126264518546273E-2</v>
      </c>
      <c r="L56" s="87">
        <f t="shared" si="4"/>
        <v>2.4724639913733304E-2</v>
      </c>
      <c r="M56" s="87">
        <f t="shared" si="4"/>
        <v>2.2587268993839782E-2</v>
      </c>
      <c r="N56" s="87">
        <f t="shared" si="4"/>
        <v>0.16321913380736908</v>
      </c>
      <c r="O56" s="88">
        <f t="shared" si="2"/>
        <v>4.7934518101922077E-2</v>
      </c>
      <c r="Q56" t="s">
        <v>71</v>
      </c>
    </row>
    <row r="57" spans="1:23" ht="17" thickBot="1" x14ac:dyDescent="0.25">
      <c r="A57" s="89" t="s">
        <v>9</v>
      </c>
      <c r="B57" s="90">
        <v>5</v>
      </c>
      <c r="C57" s="90">
        <v>20</v>
      </c>
      <c r="D57" s="90">
        <v>14</v>
      </c>
      <c r="E57" s="91" t="s">
        <v>10</v>
      </c>
      <c r="F57" s="92"/>
      <c r="G57" s="93">
        <f t="shared" ref="G57:N57" si="5">1-G51/F51</f>
        <v>4.3949535035242571E-2</v>
      </c>
      <c r="H57" s="93">
        <f t="shared" si="5"/>
        <v>3.816368254754976E-2</v>
      </c>
      <c r="I57" s="93">
        <f t="shared" si="5"/>
        <v>3.3687600644122351E-2</v>
      </c>
      <c r="J57" s="93">
        <f t="shared" si="5"/>
        <v>3.0062658312224988E-2</v>
      </c>
      <c r="K57" s="93">
        <f t="shared" si="5"/>
        <v>2.7145900625386576E-2</v>
      </c>
      <c r="L57" s="93">
        <f t="shared" si="5"/>
        <v>2.4653857021757597E-2</v>
      </c>
      <c r="M57" s="93">
        <f t="shared" si="5"/>
        <v>2.2597233287462881E-2</v>
      </c>
      <c r="N57" s="93">
        <f t="shared" si="5"/>
        <v>0.16324564653575402</v>
      </c>
      <c r="O57" s="94">
        <f t="shared" si="2"/>
        <v>4.7938264251187593E-2</v>
      </c>
    </row>
    <row r="59" spans="1:23" ht="17" thickBot="1" x14ac:dyDescent="0.25"/>
    <row r="60" spans="1:23" ht="17" thickBot="1" x14ac:dyDescent="0.25">
      <c r="A60" s="96" t="s">
        <v>73</v>
      </c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 t="s">
        <v>78</v>
      </c>
      <c r="M60" s="82"/>
      <c r="N60" s="82"/>
      <c r="O60" s="82"/>
      <c r="P60" s="82"/>
      <c r="Q60" s="82"/>
      <c r="R60" s="82"/>
      <c r="S60" s="82"/>
      <c r="T60" s="82"/>
      <c r="U60" s="83"/>
    </row>
    <row r="61" spans="1:23" x14ac:dyDescent="0.2">
      <c r="A61" s="86" t="s">
        <v>74</v>
      </c>
      <c r="B61" s="10" t="s">
        <v>77</v>
      </c>
      <c r="C61" s="82">
        <v>2017</v>
      </c>
      <c r="D61" s="82">
        <v>2018</v>
      </c>
      <c r="E61" s="82">
        <v>2019</v>
      </c>
      <c r="F61" s="82">
        <v>2020</v>
      </c>
      <c r="G61" s="82">
        <v>2021</v>
      </c>
      <c r="H61" s="82">
        <v>2022</v>
      </c>
      <c r="I61" s="82">
        <v>2023</v>
      </c>
      <c r="J61" s="82">
        <v>2024</v>
      </c>
      <c r="K61" s="82">
        <v>2025</v>
      </c>
      <c r="L61" s="82">
        <v>2026</v>
      </c>
      <c r="M61" s="82">
        <v>2027</v>
      </c>
      <c r="N61" s="82">
        <v>2028</v>
      </c>
      <c r="O61" s="82">
        <v>2029</v>
      </c>
      <c r="P61" s="82">
        <v>2030</v>
      </c>
      <c r="Q61" s="82">
        <v>2031</v>
      </c>
      <c r="R61" s="82">
        <v>2032</v>
      </c>
      <c r="S61" s="82">
        <v>2033</v>
      </c>
      <c r="T61" s="82">
        <v>2034</v>
      </c>
      <c r="U61" s="83">
        <v>2035</v>
      </c>
    </row>
    <row r="62" spans="1:23" x14ac:dyDescent="0.2">
      <c r="A62" s="86" t="s">
        <v>75</v>
      </c>
      <c r="B62" s="7">
        <v>1</v>
      </c>
      <c r="C62" s="14">
        <v>13861</v>
      </c>
      <c r="D62" s="14">
        <v>13253</v>
      </c>
      <c r="E62" s="14">
        <v>12747</v>
      </c>
      <c r="F62" s="14">
        <v>12317</v>
      </c>
      <c r="G62" s="14">
        <v>11947</v>
      </c>
      <c r="H62" s="14">
        <v>11623</v>
      </c>
      <c r="I62" s="14">
        <v>11336</v>
      </c>
      <c r="J62" s="14">
        <v>11080</v>
      </c>
      <c r="K62" s="14">
        <v>9271</v>
      </c>
      <c r="L62" s="97">
        <f>K62*0.958</f>
        <v>8881.6180000000004</v>
      </c>
      <c r="M62" s="97">
        <f t="shared" ref="M62:U62" si="6">L62*0.958</f>
        <v>8508.5900440000005</v>
      </c>
      <c r="N62" s="97">
        <f t="shared" si="6"/>
        <v>8151.229262152</v>
      </c>
      <c r="O62" s="97">
        <f t="shared" si="6"/>
        <v>7808.8776331416157</v>
      </c>
      <c r="P62" s="97">
        <f t="shared" si="6"/>
        <v>7480.9047725496675</v>
      </c>
      <c r="Q62" s="97">
        <f t="shared" si="6"/>
        <v>7166.7067721025815</v>
      </c>
      <c r="R62" s="97">
        <f t="shared" si="6"/>
        <v>6865.7050876742724</v>
      </c>
      <c r="S62" s="97">
        <f t="shared" si="6"/>
        <v>6577.3454739919525</v>
      </c>
      <c r="T62" s="97">
        <f t="shared" si="6"/>
        <v>6301.0969640842904</v>
      </c>
      <c r="U62" s="97">
        <f t="shared" si="6"/>
        <v>6036.4508915927499</v>
      </c>
    </row>
    <row r="63" spans="1:23" x14ac:dyDescent="0.2">
      <c r="A63" s="86" t="s">
        <v>75</v>
      </c>
      <c r="B63" s="7">
        <v>2</v>
      </c>
      <c r="C63" s="14">
        <v>14421</v>
      </c>
      <c r="D63" s="14">
        <v>13787</v>
      </c>
      <c r="E63" s="14">
        <v>13261</v>
      </c>
      <c r="F63" s="14">
        <v>12815</v>
      </c>
      <c r="G63" s="14">
        <v>12429</v>
      </c>
      <c r="H63" s="14">
        <v>12092</v>
      </c>
      <c r="I63" s="14">
        <v>11794</v>
      </c>
      <c r="J63" s="14">
        <v>11527</v>
      </c>
      <c r="K63" s="14">
        <v>9645</v>
      </c>
      <c r="L63" s="97">
        <f t="shared" ref="L63:U63" si="7">K63*0.958</f>
        <v>9239.91</v>
      </c>
      <c r="M63" s="97">
        <f t="shared" si="7"/>
        <v>8851.833779999999</v>
      </c>
      <c r="N63" s="97">
        <f t="shared" si="7"/>
        <v>8480.0567612399991</v>
      </c>
      <c r="O63" s="97">
        <f t="shared" si="7"/>
        <v>8123.8943772679186</v>
      </c>
      <c r="P63" s="97">
        <f t="shared" si="7"/>
        <v>7782.690813422666</v>
      </c>
      <c r="Q63" s="97">
        <f t="shared" si="7"/>
        <v>7455.8177992589135</v>
      </c>
      <c r="R63" s="97">
        <f t="shared" si="7"/>
        <v>7142.6734516900387</v>
      </c>
      <c r="S63" s="97">
        <f t="shared" si="7"/>
        <v>6842.6811667190568</v>
      </c>
      <c r="T63" s="97">
        <f t="shared" si="7"/>
        <v>6555.2885577168563</v>
      </c>
      <c r="U63" s="97">
        <f t="shared" si="7"/>
        <v>6279.9664382927485</v>
      </c>
      <c r="W63" t="s">
        <v>79</v>
      </c>
    </row>
    <row r="64" spans="1:23" x14ac:dyDescent="0.2">
      <c r="A64" s="86" t="s">
        <v>75</v>
      </c>
      <c r="B64" s="7">
        <v>3</v>
      </c>
      <c r="C64" s="14">
        <v>14860</v>
      </c>
      <c r="D64" s="14">
        <v>14207</v>
      </c>
      <c r="E64" s="14">
        <v>13665</v>
      </c>
      <c r="F64" s="14">
        <v>13205</v>
      </c>
      <c r="G64" s="14">
        <v>12808</v>
      </c>
      <c r="H64" s="14">
        <v>12460</v>
      </c>
      <c r="I64" s="14">
        <v>12153</v>
      </c>
      <c r="J64" s="14">
        <v>11878</v>
      </c>
      <c r="K64" s="14">
        <v>9939</v>
      </c>
      <c r="L64" s="97">
        <f t="shared" ref="L64:U64" si="8">K64*0.958</f>
        <v>9521.5619999999999</v>
      </c>
      <c r="M64" s="97">
        <f t="shared" si="8"/>
        <v>9121.6563960000003</v>
      </c>
      <c r="N64" s="97">
        <f t="shared" si="8"/>
        <v>8738.5468273679999</v>
      </c>
      <c r="O64" s="97">
        <f t="shared" si="8"/>
        <v>8371.5278606185439</v>
      </c>
      <c r="P64" s="97">
        <f t="shared" si="8"/>
        <v>8019.9236904725649</v>
      </c>
      <c r="Q64" s="97">
        <f t="shared" si="8"/>
        <v>7683.0868954727166</v>
      </c>
      <c r="R64" s="97">
        <f t="shared" si="8"/>
        <v>7360.3972458628623</v>
      </c>
      <c r="S64" s="97">
        <f t="shared" si="8"/>
        <v>7051.2605615366219</v>
      </c>
      <c r="T64" s="97">
        <f t="shared" si="8"/>
        <v>6755.1076179520833</v>
      </c>
      <c r="U64" s="97">
        <f t="shared" si="8"/>
        <v>6471.3930979980951</v>
      </c>
    </row>
    <row r="65" spans="1:23" x14ac:dyDescent="0.2">
      <c r="A65" s="86" t="s">
        <v>75</v>
      </c>
      <c r="B65" s="7">
        <v>4</v>
      </c>
      <c r="C65" s="14">
        <v>15483</v>
      </c>
      <c r="D65" s="14">
        <v>14803</v>
      </c>
      <c r="E65" s="14">
        <v>14238</v>
      </c>
      <c r="F65" s="14">
        <v>13759</v>
      </c>
      <c r="G65" s="14">
        <v>13345</v>
      </c>
      <c r="H65" s="14">
        <v>12983</v>
      </c>
      <c r="I65" s="14">
        <v>12662</v>
      </c>
      <c r="J65" s="14">
        <v>12376</v>
      </c>
      <c r="K65" s="14">
        <v>10356</v>
      </c>
      <c r="L65" s="97">
        <f t="shared" ref="L65:U65" si="9">K65*0.958</f>
        <v>9921.0479999999989</v>
      </c>
      <c r="M65" s="97">
        <f t="shared" si="9"/>
        <v>9504.3639839999978</v>
      </c>
      <c r="N65" s="97">
        <f t="shared" si="9"/>
        <v>9105.1806966719978</v>
      </c>
      <c r="O65" s="97">
        <f t="shared" si="9"/>
        <v>8722.7631074117744</v>
      </c>
      <c r="P65" s="97">
        <f t="shared" si="9"/>
        <v>8356.4070569004798</v>
      </c>
      <c r="Q65" s="97">
        <f t="shared" si="9"/>
        <v>8005.4379605106597</v>
      </c>
      <c r="R65" s="97">
        <f t="shared" si="9"/>
        <v>7669.2095661692119</v>
      </c>
      <c r="S65" s="97">
        <f t="shared" si="9"/>
        <v>7347.1027643901043</v>
      </c>
      <c r="T65" s="97">
        <f t="shared" si="9"/>
        <v>7038.5244482857197</v>
      </c>
      <c r="U65" s="97">
        <f t="shared" si="9"/>
        <v>6742.9064214577193</v>
      </c>
    </row>
    <row r="66" spans="1:23" x14ac:dyDescent="0.2">
      <c r="A66" s="86" t="s">
        <v>75</v>
      </c>
      <c r="B66" s="7">
        <v>5</v>
      </c>
      <c r="C66" s="14">
        <v>16883</v>
      </c>
      <c r="D66" s="14">
        <v>16141</v>
      </c>
      <c r="E66" s="14">
        <v>15525</v>
      </c>
      <c r="F66" s="14">
        <v>15002</v>
      </c>
      <c r="G66" s="14">
        <v>14551</v>
      </c>
      <c r="H66" s="14">
        <v>14156</v>
      </c>
      <c r="I66" s="14">
        <v>13807</v>
      </c>
      <c r="J66" s="14">
        <v>13495</v>
      </c>
      <c r="K66" s="14">
        <v>11292</v>
      </c>
      <c r="L66" s="97">
        <f t="shared" ref="L66:U66" si="10">K66*0.958</f>
        <v>10817.735999999999</v>
      </c>
      <c r="M66" s="97">
        <f t="shared" si="10"/>
        <v>10363.391087999998</v>
      </c>
      <c r="N66" s="97">
        <f t="shared" si="10"/>
        <v>9928.1286623039978</v>
      </c>
      <c r="O66" s="97">
        <f t="shared" si="10"/>
        <v>9511.1472584872299</v>
      </c>
      <c r="P66" s="97">
        <f t="shared" si="10"/>
        <v>9111.6790736307667</v>
      </c>
      <c r="Q66" s="97">
        <f t="shared" si="10"/>
        <v>8728.9885525382742</v>
      </c>
      <c r="R66" s="97">
        <f t="shared" si="10"/>
        <v>8362.3710333316667</v>
      </c>
      <c r="S66" s="97">
        <f t="shared" si="10"/>
        <v>8011.1514499317364</v>
      </c>
      <c r="T66" s="97">
        <f t="shared" si="10"/>
        <v>7674.6830890346027</v>
      </c>
      <c r="U66" s="97">
        <f t="shared" si="10"/>
        <v>7352.3463992951492</v>
      </c>
    </row>
    <row r="67" spans="1:23" x14ac:dyDescent="0.2">
      <c r="A67" s="86" t="s">
        <v>76</v>
      </c>
      <c r="B67" s="7">
        <v>1</v>
      </c>
      <c r="C67" s="14">
        <v>13861</v>
      </c>
      <c r="D67" s="98">
        <f>C67*0.93</f>
        <v>12890.730000000001</v>
      </c>
      <c r="E67" s="98">
        <f t="shared" ref="E67:S67" si="11">D67*0.93</f>
        <v>11988.378900000002</v>
      </c>
      <c r="F67" s="98">
        <f t="shared" si="11"/>
        <v>11149.192377000001</v>
      </c>
      <c r="G67" s="98">
        <f t="shared" si="11"/>
        <v>10368.748910610002</v>
      </c>
      <c r="H67" s="98">
        <f t="shared" si="11"/>
        <v>9642.9364868673019</v>
      </c>
      <c r="I67" s="98">
        <f t="shared" si="11"/>
        <v>8967.9309327865922</v>
      </c>
      <c r="J67" s="98">
        <f t="shared" si="11"/>
        <v>8340.1757674915316</v>
      </c>
      <c r="K67" s="98">
        <f t="shared" si="11"/>
        <v>7756.3634637671248</v>
      </c>
      <c r="L67" s="98">
        <f t="shared" si="11"/>
        <v>7213.418021303426</v>
      </c>
      <c r="M67" s="98">
        <f t="shared" si="11"/>
        <v>6708.4787598121866</v>
      </c>
      <c r="N67" s="98">
        <f t="shared" si="11"/>
        <v>6238.8852466253338</v>
      </c>
      <c r="O67" s="98">
        <f t="shared" si="11"/>
        <v>5802.1632793615609</v>
      </c>
      <c r="P67" s="98">
        <f t="shared" si="11"/>
        <v>5396.011849806252</v>
      </c>
      <c r="Q67" s="98">
        <f t="shared" si="11"/>
        <v>5018.2910203198144</v>
      </c>
      <c r="R67" s="98">
        <f t="shared" si="11"/>
        <v>4667.0106488974279</v>
      </c>
      <c r="S67" s="98">
        <f t="shared" si="11"/>
        <v>4340.3199034746085</v>
      </c>
      <c r="T67" s="98">
        <f t="shared" ref="T67:U67" si="12">S67*0.93</f>
        <v>4036.4975102313861</v>
      </c>
      <c r="U67" s="99">
        <f t="shared" si="12"/>
        <v>3753.9426845151893</v>
      </c>
    </row>
    <row r="68" spans="1:23" x14ac:dyDescent="0.2">
      <c r="A68" s="86" t="s">
        <v>76</v>
      </c>
      <c r="B68" s="7">
        <v>2</v>
      </c>
      <c r="C68" s="14">
        <v>14421</v>
      </c>
      <c r="D68" s="98">
        <f t="shared" ref="D68:S71" si="13">C68*0.93</f>
        <v>13411.53</v>
      </c>
      <c r="E68" s="98">
        <f t="shared" si="13"/>
        <v>12472.722900000001</v>
      </c>
      <c r="F68" s="98">
        <f t="shared" si="13"/>
        <v>11599.632297000002</v>
      </c>
      <c r="G68" s="98">
        <f t="shared" si="13"/>
        <v>10787.658036210003</v>
      </c>
      <c r="H68" s="98">
        <f t="shared" si="13"/>
        <v>10032.521973675304</v>
      </c>
      <c r="I68" s="98">
        <f t="shared" si="13"/>
        <v>9330.2454355180325</v>
      </c>
      <c r="J68" s="98">
        <f t="shared" si="13"/>
        <v>8677.1282550317701</v>
      </c>
      <c r="K68" s="98">
        <f t="shared" si="13"/>
        <v>8069.7292771795464</v>
      </c>
      <c r="L68" s="98">
        <f t="shared" si="13"/>
        <v>7504.848227776979</v>
      </c>
      <c r="M68" s="98">
        <f t="shared" si="13"/>
        <v>6979.5088518325911</v>
      </c>
      <c r="N68" s="98">
        <f t="shared" si="13"/>
        <v>6490.9432322043103</v>
      </c>
      <c r="O68" s="98">
        <f t="shared" si="13"/>
        <v>6036.5772059500086</v>
      </c>
      <c r="P68" s="98">
        <f t="shared" si="13"/>
        <v>5614.0168015335084</v>
      </c>
      <c r="Q68" s="98">
        <f t="shared" si="13"/>
        <v>5221.0356254261633</v>
      </c>
      <c r="R68" s="98">
        <f t="shared" si="13"/>
        <v>4855.5631316463323</v>
      </c>
      <c r="S68" s="98">
        <f t="shared" si="13"/>
        <v>4515.6737124310894</v>
      </c>
      <c r="T68" s="98">
        <f t="shared" ref="T68:U68" si="14">S68*0.93</f>
        <v>4199.5765525609131</v>
      </c>
      <c r="U68" s="99">
        <f t="shared" si="14"/>
        <v>3905.6061938816492</v>
      </c>
    </row>
    <row r="69" spans="1:23" x14ac:dyDescent="0.2">
      <c r="A69" s="86" t="s">
        <v>76</v>
      </c>
      <c r="B69" s="7">
        <v>3</v>
      </c>
      <c r="C69" s="14">
        <v>14860</v>
      </c>
      <c r="D69" s="98">
        <f t="shared" si="13"/>
        <v>13819.800000000001</v>
      </c>
      <c r="E69" s="98">
        <f t="shared" si="13"/>
        <v>12852.414000000002</v>
      </c>
      <c r="F69" s="98">
        <f t="shared" si="13"/>
        <v>11952.745020000002</v>
      </c>
      <c r="G69" s="98">
        <f t="shared" si="13"/>
        <v>11116.052868600003</v>
      </c>
      <c r="H69" s="98">
        <f t="shared" si="13"/>
        <v>10337.929167798004</v>
      </c>
      <c r="I69" s="98">
        <f t="shared" si="13"/>
        <v>9614.2741260521434</v>
      </c>
      <c r="J69" s="98">
        <f t="shared" si="13"/>
        <v>8941.2749372284943</v>
      </c>
      <c r="K69" s="98">
        <f t="shared" si="13"/>
        <v>8315.3856916224995</v>
      </c>
      <c r="L69" s="98">
        <f t="shared" si="13"/>
        <v>7733.3086932089245</v>
      </c>
      <c r="M69" s="98">
        <f t="shared" si="13"/>
        <v>7191.9770846843003</v>
      </c>
      <c r="N69" s="98">
        <f t="shared" si="13"/>
        <v>6688.5386887564</v>
      </c>
      <c r="O69" s="98">
        <f t="shared" si="13"/>
        <v>6220.3409805434521</v>
      </c>
      <c r="P69" s="98">
        <f t="shared" si="13"/>
        <v>5784.9171119054108</v>
      </c>
      <c r="Q69" s="98">
        <f t="shared" si="13"/>
        <v>5379.9729140720319</v>
      </c>
      <c r="R69" s="98">
        <f t="shared" si="13"/>
        <v>5003.3748100869898</v>
      </c>
      <c r="S69" s="98">
        <f t="shared" si="13"/>
        <v>4653.1385733809011</v>
      </c>
      <c r="T69" s="98">
        <f t="shared" ref="T69:U69" si="15">S69*0.93</f>
        <v>4327.4188732442381</v>
      </c>
      <c r="U69" s="99">
        <f t="shared" si="15"/>
        <v>4024.4995521171418</v>
      </c>
    </row>
    <row r="70" spans="1:23" x14ac:dyDescent="0.2">
      <c r="A70" s="86" t="s">
        <v>76</v>
      </c>
      <c r="B70" s="7">
        <v>4</v>
      </c>
      <c r="C70" s="14">
        <v>15483</v>
      </c>
      <c r="D70" s="98">
        <f t="shared" si="13"/>
        <v>14399.19</v>
      </c>
      <c r="E70" s="98">
        <f t="shared" si="13"/>
        <v>13391.246700000002</v>
      </c>
      <c r="F70" s="98">
        <f t="shared" si="13"/>
        <v>12453.859431000003</v>
      </c>
      <c r="G70" s="98">
        <f t="shared" si="13"/>
        <v>11582.089270830003</v>
      </c>
      <c r="H70" s="98">
        <f t="shared" si="13"/>
        <v>10771.343021871904</v>
      </c>
      <c r="I70" s="98">
        <f t="shared" si="13"/>
        <v>10017.349010340871</v>
      </c>
      <c r="J70" s="98">
        <f t="shared" si="13"/>
        <v>9316.1345796170099</v>
      </c>
      <c r="K70" s="98">
        <f t="shared" si="13"/>
        <v>8664.0051590438197</v>
      </c>
      <c r="L70" s="98">
        <f t="shared" si="13"/>
        <v>8057.5247979107526</v>
      </c>
      <c r="M70" s="98">
        <f t="shared" si="13"/>
        <v>7493.4980620570004</v>
      </c>
      <c r="N70" s="98">
        <f t="shared" si="13"/>
        <v>6968.9531977130109</v>
      </c>
      <c r="O70" s="98">
        <f t="shared" si="13"/>
        <v>6481.1264738731006</v>
      </c>
      <c r="P70" s="98">
        <f t="shared" si="13"/>
        <v>6027.4476207019843</v>
      </c>
      <c r="Q70" s="98">
        <f t="shared" si="13"/>
        <v>5605.5262872528456</v>
      </c>
      <c r="R70" s="98">
        <f t="shared" si="13"/>
        <v>5213.1394471451467</v>
      </c>
      <c r="S70" s="98">
        <f t="shared" si="13"/>
        <v>4848.219685844987</v>
      </c>
      <c r="T70" s="98">
        <f t="shared" ref="T70:U70" si="16">S70*0.93</f>
        <v>4508.8443078358378</v>
      </c>
      <c r="U70" s="99">
        <f t="shared" si="16"/>
        <v>4193.2252062873295</v>
      </c>
    </row>
    <row r="71" spans="1:23" x14ac:dyDescent="0.2">
      <c r="A71" s="86" t="s">
        <v>76</v>
      </c>
      <c r="B71" s="7">
        <v>5</v>
      </c>
      <c r="C71" s="14">
        <v>16883</v>
      </c>
      <c r="D71" s="98">
        <f t="shared" si="13"/>
        <v>15701.19</v>
      </c>
      <c r="E71" s="98">
        <f t="shared" si="13"/>
        <v>14602.106700000002</v>
      </c>
      <c r="F71" s="98">
        <f t="shared" si="13"/>
        <v>13579.959231000003</v>
      </c>
      <c r="G71" s="98">
        <f t="shared" si="13"/>
        <v>12629.362084830003</v>
      </c>
      <c r="H71" s="98">
        <f t="shared" si="13"/>
        <v>11745.306738891904</v>
      </c>
      <c r="I71" s="98">
        <f t="shared" si="13"/>
        <v>10923.135267169471</v>
      </c>
      <c r="J71" s="98">
        <f t="shared" si="13"/>
        <v>10158.515798467608</v>
      </c>
      <c r="K71" s="98">
        <f t="shared" si="13"/>
        <v>9447.4196925748765</v>
      </c>
      <c r="L71" s="98">
        <f t="shared" si="13"/>
        <v>8786.1003140946359</v>
      </c>
      <c r="M71" s="98">
        <f t="shared" si="13"/>
        <v>8171.0732921080116</v>
      </c>
      <c r="N71" s="98">
        <f t="shared" si="13"/>
        <v>7599.0981616604513</v>
      </c>
      <c r="O71" s="98">
        <f t="shared" si="13"/>
        <v>7067.1612903442201</v>
      </c>
      <c r="P71" s="98">
        <f t="shared" si="13"/>
        <v>6572.4600000201253</v>
      </c>
      <c r="Q71" s="98">
        <f t="shared" si="13"/>
        <v>6112.3878000187169</v>
      </c>
      <c r="R71" s="98">
        <f t="shared" si="13"/>
        <v>5684.5206540174067</v>
      </c>
      <c r="S71" s="98">
        <f t="shared" si="13"/>
        <v>5286.6042082361882</v>
      </c>
      <c r="T71" s="98">
        <f t="shared" ref="T71:U71" si="17">S71*0.93</f>
        <v>4916.5419136596556</v>
      </c>
      <c r="U71" s="99">
        <f t="shared" si="17"/>
        <v>4572.3839797034798</v>
      </c>
    </row>
    <row r="72" spans="1:23" ht="17" thickBot="1" x14ac:dyDescent="0.25">
      <c r="A72" s="100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101"/>
    </row>
    <row r="73" spans="1:23" x14ac:dyDescent="0.2">
      <c r="U73" t="s">
        <v>81</v>
      </c>
    </row>
    <row r="74" spans="1:23" x14ac:dyDescent="0.2">
      <c r="T74" t="s">
        <v>80</v>
      </c>
      <c r="U74" s="102">
        <f>U62/50</f>
        <v>120.729017831855</v>
      </c>
    </row>
    <row r="75" spans="1:23" x14ac:dyDescent="0.2">
      <c r="U75" s="95">
        <f>U67/50</f>
        <v>75.078853690303788</v>
      </c>
    </row>
    <row r="77" spans="1:23" x14ac:dyDescent="0.2">
      <c r="R77" t="s">
        <v>83</v>
      </c>
    </row>
    <row r="80" spans="1:23" x14ac:dyDescent="0.2">
      <c r="M80" s="102">
        <f>18130+M62 - 23500</f>
        <v>3138.5900440000005</v>
      </c>
      <c r="N80" s="102">
        <f t="shared" ref="N80:U80" si="18">18130+N62 - 23500</f>
        <v>2781.2292621519991</v>
      </c>
      <c r="O80" s="102">
        <f t="shared" si="18"/>
        <v>2438.8776331416157</v>
      </c>
      <c r="P80" s="102">
        <f t="shared" si="18"/>
        <v>2110.9047725496675</v>
      </c>
      <c r="Q80" s="102">
        <f t="shared" si="18"/>
        <v>1796.7067721025815</v>
      </c>
      <c r="R80" s="102">
        <f t="shared" si="18"/>
        <v>1495.7050876742724</v>
      </c>
      <c r="S80" s="102">
        <f t="shared" si="18"/>
        <v>1207.3454739919543</v>
      </c>
      <c r="T80" s="102">
        <f t="shared" si="18"/>
        <v>931.09696408428863</v>
      </c>
      <c r="U80" s="102">
        <f t="shared" si="18"/>
        <v>666.45089159275085</v>
      </c>
      <c r="W80" t="s">
        <v>84</v>
      </c>
    </row>
    <row r="81" spans="9:31" x14ac:dyDescent="0.2">
      <c r="M81" s="95">
        <f>18130+M67 - 23500</f>
        <v>1338.4787598121875</v>
      </c>
      <c r="N81" s="95">
        <f t="shared" ref="N81:U81" si="19">18130+N67 - 23500</f>
        <v>868.88524662533382</v>
      </c>
      <c r="O81" s="95">
        <f t="shared" si="19"/>
        <v>432.16327936156085</v>
      </c>
      <c r="P81" s="95">
        <f t="shared" si="19"/>
        <v>26.011849806251121</v>
      </c>
      <c r="Q81" s="95">
        <f t="shared" si="19"/>
        <v>-351.70897968018471</v>
      </c>
      <c r="R81" s="95">
        <f t="shared" si="19"/>
        <v>-702.98935110257298</v>
      </c>
      <c r="S81" s="95">
        <f t="shared" si="19"/>
        <v>-1029.6800965253933</v>
      </c>
      <c r="T81" s="95">
        <f t="shared" si="19"/>
        <v>-1333.5024897686126</v>
      </c>
      <c r="U81" s="95">
        <f t="shared" si="19"/>
        <v>-1616.0573154848098</v>
      </c>
      <c r="W81" t="s">
        <v>85</v>
      </c>
    </row>
    <row r="87" spans="9:31" x14ac:dyDescent="0.2">
      <c r="M87">
        <v>2017</v>
      </c>
      <c r="N87">
        <v>2018</v>
      </c>
      <c r="O87">
        <v>2019</v>
      </c>
      <c r="P87">
        <v>2020</v>
      </c>
      <c r="Q87">
        <v>2021</v>
      </c>
      <c r="R87">
        <v>2022</v>
      </c>
      <c r="S87">
        <v>2023</v>
      </c>
      <c r="T87">
        <v>2024</v>
      </c>
      <c r="U87">
        <v>2025</v>
      </c>
      <c r="V87">
        <v>2026</v>
      </c>
      <c r="W87">
        <v>2027</v>
      </c>
      <c r="X87">
        <v>2028</v>
      </c>
      <c r="Y87">
        <v>2029</v>
      </c>
      <c r="Z87">
        <v>2030</v>
      </c>
      <c r="AA87">
        <v>2031</v>
      </c>
      <c r="AB87">
        <v>2032</v>
      </c>
      <c r="AC87">
        <v>2033</v>
      </c>
      <c r="AD87">
        <v>2034</v>
      </c>
      <c r="AE87">
        <v>2035</v>
      </c>
    </row>
    <row r="88" spans="9:31" x14ac:dyDescent="0.2">
      <c r="M88" s="107">
        <v>19634.07</v>
      </c>
      <c r="N88">
        <f>M88*0.93</f>
        <v>18259.685100000002</v>
      </c>
      <c r="O88">
        <f t="shared" ref="O88:AE88" si="20">N88*0.93</f>
        <v>16981.507143000003</v>
      </c>
      <c r="P88">
        <f t="shared" si="20"/>
        <v>15792.801642990004</v>
      </c>
      <c r="Q88">
        <f t="shared" si="20"/>
        <v>14687.305527980705</v>
      </c>
      <c r="R88">
        <f t="shared" si="20"/>
        <v>13659.194141022057</v>
      </c>
      <c r="S88">
        <f t="shared" si="20"/>
        <v>12703.050551150514</v>
      </c>
      <c r="T88">
        <f t="shared" si="20"/>
        <v>11813.837012569978</v>
      </c>
      <c r="U88">
        <f t="shared" si="20"/>
        <v>10986.86842169008</v>
      </c>
      <c r="V88">
        <f t="shared" si="20"/>
        <v>10217.787632171776</v>
      </c>
      <c r="W88">
        <f t="shared" si="20"/>
        <v>9502.5424979197523</v>
      </c>
      <c r="X88">
        <f t="shared" si="20"/>
        <v>8837.364523065371</v>
      </c>
      <c r="Y88">
        <f t="shared" si="20"/>
        <v>8218.7490064507947</v>
      </c>
      <c r="Z88">
        <f t="shared" si="20"/>
        <v>7643.4365759992397</v>
      </c>
      <c r="AA88">
        <f t="shared" si="20"/>
        <v>7108.3960156792937</v>
      </c>
      <c r="AB88">
        <f t="shared" si="20"/>
        <v>6610.8082945817432</v>
      </c>
      <c r="AC88">
        <f t="shared" si="20"/>
        <v>6148.051713961022</v>
      </c>
      <c r="AD88">
        <f t="shared" si="20"/>
        <v>5717.6880939837511</v>
      </c>
      <c r="AE88">
        <f t="shared" si="20"/>
        <v>5317.4499274048885</v>
      </c>
    </row>
    <row r="92" spans="9:31" x14ac:dyDescent="0.2">
      <c r="I92">
        <v>8000</v>
      </c>
    </row>
    <row r="93" spans="9:31" x14ac:dyDescent="0.2">
      <c r="I93">
        <v>225</v>
      </c>
    </row>
    <row r="94" spans="9:31" x14ac:dyDescent="0.2">
      <c r="I94">
        <v>295</v>
      </c>
    </row>
    <row r="95" spans="9:31" x14ac:dyDescent="0.2">
      <c r="I95">
        <v>523</v>
      </c>
    </row>
    <row r="96" spans="9:31" x14ac:dyDescent="0.2">
      <c r="I96">
        <v>1080</v>
      </c>
    </row>
    <row r="97" spans="8:11" x14ac:dyDescent="0.2">
      <c r="I97">
        <v>134</v>
      </c>
    </row>
    <row r="98" spans="8:11" x14ac:dyDescent="0.2">
      <c r="I98">
        <v>46</v>
      </c>
    </row>
    <row r="99" spans="8:11" x14ac:dyDescent="0.2">
      <c r="I99">
        <v>84</v>
      </c>
    </row>
    <row r="100" spans="8:11" x14ac:dyDescent="0.2">
      <c r="I100">
        <v>302</v>
      </c>
    </row>
    <row r="101" spans="8:11" x14ac:dyDescent="0.2">
      <c r="I101">
        <v>205</v>
      </c>
    </row>
    <row r="102" spans="8:11" x14ac:dyDescent="0.2">
      <c r="I102">
        <v>135</v>
      </c>
    </row>
    <row r="103" spans="8:11" x14ac:dyDescent="0.2">
      <c r="I103">
        <v>11900</v>
      </c>
    </row>
    <row r="104" spans="8:11" x14ac:dyDescent="0.2">
      <c r="I104">
        <v>3200</v>
      </c>
    </row>
    <row r="105" spans="8:11" x14ac:dyDescent="0.2">
      <c r="H105" t="s">
        <v>52</v>
      </c>
      <c r="I105">
        <f>SUM(I92:I104)</f>
        <v>26129</v>
      </c>
      <c r="J105">
        <f>I105-4000</f>
        <v>22129</v>
      </c>
      <c r="K105" t="s">
        <v>82</v>
      </c>
    </row>
  </sheetData>
  <mergeCells count="1">
    <mergeCell ref="F20:F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087B-BE1E-9042-BBA6-719B4A7E39A4}">
  <dimension ref="A5:M26"/>
  <sheetViews>
    <sheetView workbookViewId="0">
      <selection activeCell="N25" sqref="N25"/>
    </sheetView>
  </sheetViews>
  <sheetFormatPr baseColWidth="10" defaultRowHeight="16" x14ac:dyDescent="0.2"/>
  <sheetData>
    <row r="5" spans="2:13" x14ac:dyDescent="0.2">
      <c r="B5" t="s">
        <v>49</v>
      </c>
      <c r="C5" t="s">
        <v>50</v>
      </c>
      <c r="D5" s="31" t="s">
        <v>51</v>
      </c>
    </row>
    <row r="6" spans="2:13" x14ac:dyDescent="0.2">
      <c r="B6" s="10" t="s">
        <v>61</v>
      </c>
      <c r="C6">
        <v>11500</v>
      </c>
      <c r="D6" s="31">
        <v>8000</v>
      </c>
      <c r="E6">
        <f>C6-D6</f>
        <v>3500</v>
      </c>
    </row>
    <row r="7" spans="2:13" x14ac:dyDescent="0.2">
      <c r="B7" s="10"/>
      <c r="C7">
        <v>250</v>
      </c>
      <c r="D7" s="31">
        <v>225</v>
      </c>
      <c r="E7">
        <f>C7-D7</f>
        <v>25</v>
      </c>
    </row>
    <row r="8" spans="2:13" x14ac:dyDescent="0.2">
      <c r="B8" s="10"/>
      <c r="C8">
        <v>250</v>
      </c>
      <c r="D8" s="31">
        <v>295</v>
      </c>
      <c r="E8">
        <f t="shared" ref="E8:E16" si="0">C8-D8</f>
        <v>-45</v>
      </c>
      <c r="G8">
        <f>SUM(E7:E16)</f>
        <v>420</v>
      </c>
      <c r="K8">
        <v>2017</v>
      </c>
      <c r="L8">
        <v>24000</v>
      </c>
      <c r="M8">
        <v>24000</v>
      </c>
    </row>
    <row r="9" spans="2:13" x14ac:dyDescent="0.2">
      <c r="B9" s="10"/>
      <c r="C9">
        <v>697</v>
      </c>
      <c r="D9" s="31">
        <v>523</v>
      </c>
      <c r="E9">
        <f t="shared" si="0"/>
        <v>174</v>
      </c>
      <c r="G9">
        <f>G8/SUM(C7:C16)</f>
        <v>0.12177442737025225</v>
      </c>
      <c r="K9">
        <v>2018</v>
      </c>
      <c r="L9">
        <f>L8*0.93</f>
        <v>22320</v>
      </c>
      <c r="M9">
        <f>M8*0.958</f>
        <v>22992</v>
      </c>
    </row>
    <row r="10" spans="2:13" x14ac:dyDescent="0.2">
      <c r="B10" s="10"/>
      <c r="C10">
        <v>1200</v>
      </c>
      <c r="D10" s="31">
        <v>1080</v>
      </c>
      <c r="E10">
        <f t="shared" si="0"/>
        <v>120</v>
      </c>
      <c r="G10">
        <f>G9/5</f>
        <v>2.4354885474050451E-2</v>
      </c>
      <c r="K10">
        <v>2019</v>
      </c>
      <c r="L10">
        <f t="shared" ref="L10:L26" si="1">L9*0.93</f>
        <v>20757.600000000002</v>
      </c>
      <c r="M10">
        <f t="shared" ref="M10:M26" si="2">M9*0.958</f>
        <v>22026.335999999999</v>
      </c>
    </row>
    <row r="11" spans="2:13" x14ac:dyDescent="0.2">
      <c r="B11" s="10"/>
      <c r="C11">
        <v>150</v>
      </c>
      <c r="D11" s="31">
        <v>134</v>
      </c>
      <c r="E11">
        <f t="shared" si="0"/>
        <v>16</v>
      </c>
      <c r="K11">
        <v>2020</v>
      </c>
      <c r="L11">
        <f t="shared" si="1"/>
        <v>19304.568000000003</v>
      </c>
      <c r="M11">
        <f t="shared" si="2"/>
        <v>21101.229887999998</v>
      </c>
    </row>
    <row r="12" spans="2:13" x14ac:dyDescent="0.2">
      <c r="B12" s="10"/>
      <c r="C12">
        <v>51</v>
      </c>
      <c r="D12" s="31">
        <v>46</v>
      </c>
      <c r="E12">
        <f t="shared" si="0"/>
        <v>5</v>
      </c>
      <c r="K12">
        <v>2021</v>
      </c>
      <c r="L12">
        <f t="shared" si="1"/>
        <v>17953.248240000004</v>
      </c>
      <c r="M12">
        <f t="shared" si="2"/>
        <v>20214.978232703997</v>
      </c>
    </row>
    <row r="13" spans="2:13" x14ac:dyDescent="0.2">
      <c r="B13" s="10"/>
      <c r="C13">
        <v>93</v>
      </c>
      <c r="D13" s="31">
        <v>84</v>
      </c>
      <c r="E13">
        <f t="shared" si="0"/>
        <v>9</v>
      </c>
      <c r="K13">
        <v>2022</v>
      </c>
      <c r="L13">
        <f t="shared" si="1"/>
        <v>16696.520863200007</v>
      </c>
      <c r="M13">
        <f t="shared" si="2"/>
        <v>19365.94914693043</v>
      </c>
    </row>
    <row r="14" spans="2:13" x14ac:dyDescent="0.2">
      <c r="B14" s="10"/>
      <c r="C14">
        <v>335</v>
      </c>
      <c r="D14" s="31">
        <v>302</v>
      </c>
      <c r="E14">
        <f t="shared" si="0"/>
        <v>33</v>
      </c>
      <c r="K14">
        <v>2023</v>
      </c>
      <c r="L14">
        <f t="shared" si="1"/>
        <v>15527.764402776007</v>
      </c>
      <c r="M14">
        <f t="shared" si="2"/>
        <v>18552.57928275935</v>
      </c>
    </row>
    <row r="15" spans="2:13" x14ac:dyDescent="0.2">
      <c r="B15" s="10"/>
      <c r="C15">
        <v>273</v>
      </c>
      <c r="D15" s="31">
        <v>205</v>
      </c>
      <c r="E15">
        <f t="shared" si="0"/>
        <v>68</v>
      </c>
      <c r="K15">
        <v>2024</v>
      </c>
      <c r="L15">
        <f t="shared" si="1"/>
        <v>14440.820894581688</v>
      </c>
      <c r="M15">
        <f t="shared" si="2"/>
        <v>17773.370952883459</v>
      </c>
    </row>
    <row r="16" spans="2:13" x14ac:dyDescent="0.2">
      <c r="B16" s="10"/>
      <c r="C16">
        <v>150</v>
      </c>
      <c r="D16" s="31">
        <v>135</v>
      </c>
      <c r="E16">
        <f t="shared" si="0"/>
        <v>15</v>
      </c>
      <c r="K16">
        <v>2025</v>
      </c>
      <c r="L16">
        <f t="shared" si="1"/>
        <v>13429.96343196097</v>
      </c>
      <c r="M16">
        <f t="shared" si="2"/>
        <v>17026.889372862352</v>
      </c>
    </row>
    <row r="17" spans="1:13" x14ac:dyDescent="0.2">
      <c r="B17" s="73">
        <v>6800</v>
      </c>
      <c r="D17" s="31"/>
      <c r="E17">
        <f t="shared" ref="E17:E19" si="3">C17-D17</f>
        <v>0</v>
      </c>
      <c r="K17">
        <v>2026</v>
      </c>
      <c r="L17">
        <f t="shared" si="1"/>
        <v>12489.865991723704</v>
      </c>
      <c r="M17">
        <f t="shared" si="2"/>
        <v>16311.760019202133</v>
      </c>
    </row>
    <row r="18" spans="1:13" x14ac:dyDescent="0.2">
      <c r="B18" s="73">
        <v>12700</v>
      </c>
      <c r="C18">
        <v>12600</v>
      </c>
      <c r="D18" s="31">
        <v>11900</v>
      </c>
      <c r="E18">
        <f t="shared" si="3"/>
        <v>700</v>
      </c>
      <c r="K18">
        <v>2027</v>
      </c>
      <c r="L18">
        <f t="shared" si="1"/>
        <v>11615.575372303045</v>
      </c>
      <c r="M18">
        <f t="shared" si="2"/>
        <v>15626.666098395643</v>
      </c>
    </row>
    <row r="19" spans="1:13" x14ac:dyDescent="0.2">
      <c r="B19" s="73">
        <v>4000</v>
      </c>
      <c r="C19">
        <v>10584</v>
      </c>
      <c r="D19" s="31">
        <v>3200</v>
      </c>
      <c r="E19">
        <f t="shared" si="3"/>
        <v>7384</v>
      </c>
      <c r="K19">
        <v>2028</v>
      </c>
      <c r="L19">
        <f t="shared" si="1"/>
        <v>10802.485096241831</v>
      </c>
      <c r="M19">
        <f t="shared" si="2"/>
        <v>14970.346122263025</v>
      </c>
    </row>
    <row r="20" spans="1:13" x14ac:dyDescent="0.2">
      <c r="A20" s="109" t="s">
        <v>86</v>
      </c>
      <c r="B20" s="110">
        <f>SUM(B6:B19)</f>
        <v>23500</v>
      </c>
      <c r="C20" s="110">
        <f>SUM(C6:C19)</f>
        <v>38133</v>
      </c>
      <c r="D20" s="110">
        <f>SUM(D6:D19)</f>
        <v>26129</v>
      </c>
      <c r="E20">
        <f>(C20-D20)/C20</f>
        <v>0.31479296147693597</v>
      </c>
      <c r="K20">
        <v>2029</v>
      </c>
      <c r="L20">
        <f t="shared" si="1"/>
        <v>10046.311139504904</v>
      </c>
      <c r="M20">
        <f t="shared" si="2"/>
        <v>14341.591585127977</v>
      </c>
    </row>
    <row r="21" spans="1:13" x14ac:dyDescent="0.2">
      <c r="B21" s="10"/>
      <c r="K21">
        <v>2030</v>
      </c>
      <c r="L21">
        <f t="shared" si="1"/>
        <v>9343.0693597395602</v>
      </c>
      <c r="M21">
        <f t="shared" si="2"/>
        <v>13739.244738552601</v>
      </c>
    </row>
    <row r="22" spans="1:13" x14ac:dyDescent="0.2">
      <c r="B22" s="108"/>
      <c r="K22">
        <v>2031</v>
      </c>
      <c r="L22">
        <f t="shared" si="1"/>
        <v>8689.054504557791</v>
      </c>
      <c r="M22">
        <f t="shared" si="2"/>
        <v>13162.196459533392</v>
      </c>
    </row>
    <row r="23" spans="1:13" x14ac:dyDescent="0.2">
      <c r="K23">
        <v>2032</v>
      </c>
      <c r="L23">
        <f t="shared" si="1"/>
        <v>8080.8206892387461</v>
      </c>
      <c r="M23">
        <f t="shared" si="2"/>
        <v>12609.384208232988</v>
      </c>
    </row>
    <row r="24" spans="1:13" x14ac:dyDescent="0.2">
      <c r="B24">
        <f>B20*1.32*1.06</f>
        <v>32881.200000000004</v>
      </c>
      <c r="C24">
        <f>C20*1.34</f>
        <v>51098.22</v>
      </c>
      <c r="D24">
        <f>D20*1.34</f>
        <v>35012.86</v>
      </c>
      <c r="K24">
        <v>2033</v>
      </c>
      <c r="L24">
        <f t="shared" si="1"/>
        <v>7515.1632409920339</v>
      </c>
      <c r="M24">
        <f t="shared" si="2"/>
        <v>12079.790071487203</v>
      </c>
    </row>
    <row r="25" spans="1:13" x14ac:dyDescent="0.2">
      <c r="K25">
        <v>2034</v>
      </c>
      <c r="L25">
        <f t="shared" si="1"/>
        <v>6989.1018141225923</v>
      </c>
      <c r="M25">
        <f t="shared" si="2"/>
        <v>11572.438888484739</v>
      </c>
    </row>
    <row r="26" spans="1:13" x14ac:dyDescent="0.2">
      <c r="K26">
        <v>2035</v>
      </c>
      <c r="L26">
        <f t="shared" si="1"/>
        <v>6499.8646871340115</v>
      </c>
      <c r="M26">
        <f t="shared" si="2"/>
        <v>11086.39645516838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3DEE-88A1-974F-83E5-9158E74B144D}">
  <dimension ref="A1:R170"/>
  <sheetViews>
    <sheetView workbookViewId="0">
      <selection activeCell="K15" sqref="K15"/>
    </sheetView>
  </sheetViews>
  <sheetFormatPr baseColWidth="10" defaultRowHeight="16" x14ac:dyDescent="0.2"/>
  <sheetData>
    <row r="1" spans="1:18" ht="17" x14ac:dyDescent="0.2">
      <c r="A1" s="74"/>
      <c r="B1" s="75"/>
      <c r="C1" s="71" t="s">
        <v>31</v>
      </c>
      <c r="D1" s="71"/>
      <c r="E1" s="71" t="s">
        <v>32</v>
      </c>
      <c r="F1" s="71"/>
      <c r="G1" s="71" t="s">
        <v>33</v>
      </c>
      <c r="H1" s="71"/>
      <c r="I1" s="71" t="s">
        <v>34</v>
      </c>
      <c r="J1" s="71"/>
      <c r="K1" s="71" t="s">
        <v>35</v>
      </c>
      <c r="L1" s="71"/>
      <c r="M1" s="74"/>
      <c r="N1" s="3"/>
      <c r="O1" s="31"/>
      <c r="P1" s="31"/>
      <c r="Q1" s="31"/>
      <c r="R1" s="31"/>
    </row>
    <row r="2" spans="1:18" ht="17" x14ac:dyDescent="0.2">
      <c r="A2" s="74" t="s">
        <v>1</v>
      </c>
      <c r="B2" s="72"/>
      <c r="C2" s="71" t="s">
        <v>36</v>
      </c>
      <c r="D2" s="71" t="s">
        <v>37</v>
      </c>
      <c r="E2" s="71" t="s">
        <v>36</v>
      </c>
      <c r="F2" s="71" t="s">
        <v>37</v>
      </c>
      <c r="G2" s="71" t="s">
        <v>36</v>
      </c>
      <c r="H2" s="71" t="s">
        <v>37</v>
      </c>
      <c r="I2" s="71" t="s">
        <v>36</v>
      </c>
      <c r="J2" s="71" t="s">
        <v>37</v>
      </c>
      <c r="K2" s="71" t="s">
        <v>36</v>
      </c>
      <c r="L2" s="71" t="s">
        <v>37</v>
      </c>
      <c r="M2" s="74"/>
      <c r="N2" s="3"/>
      <c r="O2" s="31"/>
      <c r="P2" s="31"/>
      <c r="Q2" s="31"/>
      <c r="R2" s="31"/>
    </row>
    <row r="3" spans="1:18" ht="16" customHeight="1" x14ac:dyDescent="0.2">
      <c r="A3" s="74" t="s">
        <v>1</v>
      </c>
      <c r="B3" s="71" t="s">
        <v>38</v>
      </c>
      <c r="C3" s="76">
        <v>3819</v>
      </c>
      <c r="D3" s="77">
        <v>205</v>
      </c>
      <c r="E3" s="76">
        <v>3800</v>
      </c>
      <c r="F3" s="77">
        <v>207</v>
      </c>
      <c r="G3" s="76">
        <v>3750</v>
      </c>
      <c r="H3" s="77">
        <v>211</v>
      </c>
      <c r="I3" s="76">
        <v>3769</v>
      </c>
      <c r="J3" s="77">
        <v>216</v>
      </c>
      <c r="K3" s="76">
        <v>3660</v>
      </c>
      <c r="L3" s="77">
        <v>223</v>
      </c>
      <c r="M3" s="74"/>
      <c r="N3" s="3"/>
      <c r="O3" s="31"/>
      <c r="P3" s="31"/>
      <c r="Q3" s="31"/>
      <c r="R3" s="31"/>
    </row>
    <row r="4" spans="1:18" ht="16" customHeight="1" x14ac:dyDescent="0.2">
      <c r="A4" s="74" t="s">
        <v>1</v>
      </c>
      <c r="B4" s="71" t="s">
        <v>43</v>
      </c>
      <c r="C4" s="76">
        <v>3989</v>
      </c>
      <c r="D4" s="77">
        <v>193</v>
      </c>
      <c r="E4" s="76">
        <v>3965</v>
      </c>
      <c r="F4" s="77">
        <v>195</v>
      </c>
      <c r="G4" s="76">
        <v>3900</v>
      </c>
      <c r="H4" s="77">
        <v>200</v>
      </c>
      <c r="I4" s="76">
        <v>3870</v>
      </c>
      <c r="J4" s="77">
        <v>202</v>
      </c>
      <c r="K4" s="76">
        <v>3762</v>
      </c>
      <c r="L4" s="77">
        <v>211</v>
      </c>
      <c r="M4" s="74"/>
      <c r="N4" s="3"/>
      <c r="O4" s="31"/>
      <c r="P4" s="31"/>
      <c r="Q4" s="31"/>
      <c r="R4" s="31"/>
    </row>
    <row r="5" spans="1:18" ht="16" customHeight="1" x14ac:dyDescent="0.2">
      <c r="A5" s="74" t="s">
        <v>1</v>
      </c>
      <c r="B5" s="71" t="s">
        <v>39</v>
      </c>
      <c r="C5" s="76">
        <v>4099</v>
      </c>
      <c r="D5" s="77">
        <v>186</v>
      </c>
      <c r="E5" s="76">
        <v>4071</v>
      </c>
      <c r="F5" s="77">
        <v>188</v>
      </c>
      <c r="G5" s="76">
        <v>3994</v>
      </c>
      <c r="H5" s="77">
        <v>193</v>
      </c>
      <c r="I5" s="76">
        <v>3962</v>
      </c>
      <c r="J5" s="77">
        <v>195</v>
      </c>
      <c r="K5" s="76">
        <v>3837</v>
      </c>
      <c r="L5" s="77">
        <v>205</v>
      </c>
      <c r="M5" s="74"/>
      <c r="N5" s="3"/>
      <c r="O5" s="31"/>
      <c r="P5" s="31"/>
      <c r="Q5" s="31"/>
      <c r="R5" s="31"/>
    </row>
    <row r="6" spans="1:18" ht="16" customHeight="1" x14ac:dyDescent="0.2">
      <c r="A6" s="74" t="s">
        <v>1</v>
      </c>
      <c r="B6" s="71" t="s">
        <v>40</v>
      </c>
      <c r="C6" s="76">
        <v>4332</v>
      </c>
      <c r="D6" s="77">
        <v>176</v>
      </c>
      <c r="E6" s="76">
        <v>4309</v>
      </c>
      <c r="F6" s="77">
        <v>178</v>
      </c>
      <c r="G6" s="76">
        <v>4248</v>
      </c>
      <c r="H6" s="77">
        <v>186</v>
      </c>
      <c r="I6" s="76">
        <v>4223</v>
      </c>
      <c r="J6" s="77">
        <v>189</v>
      </c>
      <c r="K6" s="76">
        <v>4135</v>
      </c>
      <c r="L6" s="77">
        <v>204</v>
      </c>
      <c r="M6" s="74"/>
      <c r="N6" s="3"/>
      <c r="O6" s="31"/>
      <c r="P6" s="31"/>
      <c r="Q6" s="31"/>
      <c r="R6" s="31"/>
    </row>
    <row r="7" spans="1:18" ht="16" customHeight="1" x14ac:dyDescent="0.2">
      <c r="A7" s="74" t="s">
        <v>1</v>
      </c>
      <c r="B7" s="71" t="s">
        <v>41</v>
      </c>
      <c r="C7" s="76">
        <v>4912</v>
      </c>
      <c r="D7" s="77">
        <v>160</v>
      </c>
      <c r="E7" s="76">
        <v>4832</v>
      </c>
      <c r="F7" s="77">
        <v>161</v>
      </c>
      <c r="G7" s="76">
        <v>4760</v>
      </c>
      <c r="H7" s="77">
        <v>171</v>
      </c>
      <c r="I7" s="76">
        <v>4654</v>
      </c>
      <c r="J7" s="77">
        <v>173</v>
      </c>
      <c r="K7" s="76">
        <v>4520</v>
      </c>
      <c r="L7" s="77">
        <v>189</v>
      </c>
      <c r="M7" s="74"/>
      <c r="N7" s="3"/>
      <c r="O7" s="31"/>
      <c r="P7" s="31"/>
      <c r="Q7" s="31"/>
      <c r="R7" s="31"/>
    </row>
    <row r="8" spans="1:18" ht="16" customHeight="1" x14ac:dyDescent="0.2">
      <c r="A8" s="74" t="s">
        <v>1</v>
      </c>
      <c r="B8" s="71" t="s">
        <v>42</v>
      </c>
      <c r="C8" s="76">
        <v>4997</v>
      </c>
      <c r="D8" s="77">
        <v>162</v>
      </c>
      <c r="E8" s="76">
        <v>4985</v>
      </c>
      <c r="F8" s="77">
        <v>166</v>
      </c>
      <c r="G8" s="76">
        <v>4853</v>
      </c>
      <c r="H8" s="77">
        <v>174</v>
      </c>
      <c r="I8" s="76">
        <v>4746</v>
      </c>
      <c r="J8" s="77">
        <v>176</v>
      </c>
      <c r="K8" s="76">
        <v>4620</v>
      </c>
      <c r="L8" s="77">
        <v>193</v>
      </c>
      <c r="M8" s="74"/>
      <c r="N8" s="3"/>
    </row>
    <row r="9" spans="1:18" ht="16" customHeight="1" x14ac:dyDescent="0.2">
      <c r="A9" s="74" t="s">
        <v>8</v>
      </c>
      <c r="B9" s="71" t="s">
        <v>38</v>
      </c>
      <c r="C9" s="76">
        <v>4296</v>
      </c>
      <c r="D9" s="77">
        <v>173</v>
      </c>
      <c r="E9" s="76">
        <v>4273</v>
      </c>
      <c r="F9" s="77">
        <v>175</v>
      </c>
      <c r="G9" s="76">
        <v>4211</v>
      </c>
      <c r="H9" s="77">
        <v>178</v>
      </c>
      <c r="I9" s="76">
        <v>4183</v>
      </c>
      <c r="J9" s="77">
        <v>180</v>
      </c>
      <c r="K9" s="76">
        <v>4087</v>
      </c>
      <c r="L9" s="77">
        <v>185</v>
      </c>
      <c r="M9" s="74"/>
      <c r="N9" s="3"/>
    </row>
    <row r="10" spans="1:18" ht="16" customHeight="1" x14ac:dyDescent="0.2">
      <c r="A10" s="74" t="s">
        <v>8</v>
      </c>
      <c r="B10" s="71" t="s">
        <v>43</v>
      </c>
      <c r="C10" s="76">
        <v>4547</v>
      </c>
      <c r="D10" s="77">
        <v>165</v>
      </c>
      <c r="E10" s="76">
        <v>4477</v>
      </c>
      <c r="F10" s="77">
        <v>165</v>
      </c>
      <c r="G10" s="76">
        <v>4395</v>
      </c>
      <c r="H10" s="77">
        <v>169</v>
      </c>
      <c r="I10" s="76">
        <v>4359</v>
      </c>
      <c r="J10" s="77">
        <v>171</v>
      </c>
      <c r="K10" s="76">
        <v>4235</v>
      </c>
      <c r="L10" s="77">
        <v>177</v>
      </c>
      <c r="M10" s="74"/>
      <c r="N10" s="3"/>
    </row>
    <row r="11" spans="1:18" ht="16" customHeight="1" x14ac:dyDescent="0.2">
      <c r="A11" s="74" t="s">
        <v>8</v>
      </c>
      <c r="B11" s="71" t="s">
        <v>39</v>
      </c>
      <c r="C11" s="76">
        <v>4693</v>
      </c>
      <c r="D11" s="77">
        <v>159</v>
      </c>
      <c r="E11" s="76">
        <v>4657</v>
      </c>
      <c r="F11" s="77">
        <v>161</v>
      </c>
      <c r="G11" s="76">
        <v>4555</v>
      </c>
      <c r="H11" s="77">
        <v>165</v>
      </c>
      <c r="I11" s="76">
        <v>4471</v>
      </c>
      <c r="J11" s="77">
        <v>165</v>
      </c>
      <c r="K11" s="76">
        <v>4330</v>
      </c>
      <c r="L11" s="77">
        <v>172</v>
      </c>
      <c r="M11" s="74"/>
      <c r="N11" s="3"/>
    </row>
    <row r="12" spans="1:18" ht="16" customHeight="1" x14ac:dyDescent="0.2">
      <c r="A12" s="74" t="s">
        <v>8</v>
      </c>
      <c r="B12" s="71" t="s">
        <v>40</v>
      </c>
      <c r="C12" s="76">
        <v>5079</v>
      </c>
      <c r="D12" s="77">
        <v>155</v>
      </c>
      <c r="E12" s="76">
        <v>4946</v>
      </c>
      <c r="F12" s="77">
        <v>154</v>
      </c>
      <c r="G12" s="76">
        <v>4830</v>
      </c>
      <c r="H12" s="77">
        <v>159</v>
      </c>
      <c r="I12" s="76">
        <v>4724</v>
      </c>
      <c r="J12" s="77">
        <v>159</v>
      </c>
      <c r="K12" s="76">
        <v>4500</v>
      </c>
      <c r="L12" s="77">
        <v>165</v>
      </c>
      <c r="M12" s="74"/>
      <c r="N12" s="3"/>
    </row>
    <row r="13" spans="1:18" ht="16" customHeight="1" x14ac:dyDescent="0.2">
      <c r="A13" s="74" t="s">
        <v>8</v>
      </c>
      <c r="B13" s="71" t="s">
        <v>41</v>
      </c>
      <c r="C13" s="76">
        <v>5998</v>
      </c>
      <c r="D13" s="77">
        <v>146</v>
      </c>
      <c r="E13" s="76">
        <v>5924</v>
      </c>
      <c r="F13" s="77">
        <v>148</v>
      </c>
      <c r="G13" s="76">
        <v>5728</v>
      </c>
      <c r="H13" s="77">
        <v>154</v>
      </c>
      <c r="I13" s="76">
        <v>5234</v>
      </c>
      <c r="J13" s="77">
        <v>146</v>
      </c>
      <c r="K13" s="76">
        <v>5022</v>
      </c>
      <c r="L13" s="77">
        <v>155</v>
      </c>
      <c r="M13" s="74"/>
      <c r="N13" s="3"/>
    </row>
    <row r="14" spans="1:18" ht="17" customHeight="1" x14ac:dyDescent="0.2">
      <c r="A14" s="74" t="s">
        <v>8</v>
      </c>
      <c r="B14" s="71" t="s">
        <v>42</v>
      </c>
      <c r="C14" s="76">
        <v>6009</v>
      </c>
      <c r="D14" s="77">
        <v>146</v>
      </c>
      <c r="E14" s="76">
        <v>5935</v>
      </c>
      <c r="F14" s="77">
        <v>148</v>
      </c>
      <c r="G14" s="76">
        <v>5763</v>
      </c>
      <c r="H14" s="77">
        <v>155</v>
      </c>
      <c r="I14" s="76">
        <v>5315</v>
      </c>
      <c r="J14" s="77">
        <v>148</v>
      </c>
      <c r="K14" s="76">
        <v>5107</v>
      </c>
      <c r="L14" s="77">
        <v>157</v>
      </c>
      <c r="M14" s="74"/>
      <c r="N14" s="3"/>
    </row>
    <row r="15" spans="1:18" ht="16" customHeight="1" x14ac:dyDescent="0.2">
      <c r="A15" s="74" t="s">
        <v>9</v>
      </c>
      <c r="B15" s="71" t="s">
        <v>38</v>
      </c>
      <c r="C15" s="76">
        <v>5932</v>
      </c>
      <c r="D15" s="77">
        <v>145</v>
      </c>
      <c r="E15" s="76">
        <v>5896</v>
      </c>
      <c r="F15" s="77">
        <v>146</v>
      </c>
      <c r="G15" s="76">
        <v>5802</v>
      </c>
      <c r="H15" s="77">
        <v>148</v>
      </c>
      <c r="I15" s="76">
        <v>5760</v>
      </c>
      <c r="J15" s="77">
        <v>149</v>
      </c>
      <c r="K15" s="76">
        <v>5716</v>
      </c>
      <c r="L15" s="77">
        <v>151</v>
      </c>
      <c r="M15" s="74"/>
      <c r="N15" s="3"/>
    </row>
    <row r="16" spans="1:18" ht="16" customHeight="1" x14ac:dyDescent="0.2">
      <c r="A16" s="74" t="s">
        <v>9</v>
      </c>
      <c r="B16" s="71" t="s">
        <v>43</v>
      </c>
      <c r="C16" s="76">
        <v>6255</v>
      </c>
      <c r="D16" s="77">
        <v>137</v>
      </c>
      <c r="E16" s="76">
        <v>6208</v>
      </c>
      <c r="F16" s="77">
        <v>138</v>
      </c>
      <c r="G16" s="76">
        <v>6083</v>
      </c>
      <c r="H16" s="77">
        <v>141</v>
      </c>
      <c r="I16" s="76">
        <v>6027</v>
      </c>
      <c r="J16" s="77">
        <v>142</v>
      </c>
      <c r="K16" s="76">
        <v>5963</v>
      </c>
      <c r="L16" s="77">
        <v>144</v>
      </c>
      <c r="M16" s="74"/>
      <c r="N16" s="3"/>
    </row>
    <row r="17" spans="1:14" ht="16" customHeight="1" x14ac:dyDescent="0.2">
      <c r="A17" s="74" t="s">
        <v>9</v>
      </c>
      <c r="B17" s="71" t="s">
        <v>39</v>
      </c>
      <c r="C17" s="76">
        <v>6460</v>
      </c>
      <c r="D17" s="77">
        <v>133</v>
      </c>
      <c r="E17" s="76">
        <v>6407</v>
      </c>
      <c r="F17" s="77">
        <v>134</v>
      </c>
      <c r="G17" s="76">
        <v>6261</v>
      </c>
      <c r="H17" s="77">
        <v>137</v>
      </c>
      <c r="I17" s="76">
        <v>6196</v>
      </c>
      <c r="J17" s="77">
        <v>138</v>
      </c>
      <c r="K17" s="76">
        <v>6119</v>
      </c>
      <c r="L17" s="77">
        <v>140</v>
      </c>
      <c r="M17" s="74"/>
      <c r="N17" s="3"/>
    </row>
    <row r="18" spans="1:14" ht="16" customHeight="1" x14ac:dyDescent="0.2">
      <c r="A18" s="74" t="s">
        <v>9</v>
      </c>
      <c r="B18" s="71" t="s">
        <v>40</v>
      </c>
      <c r="C18" s="76">
        <v>6846</v>
      </c>
      <c r="D18" s="77">
        <v>126</v>
      </c>
      <c r="E18" s="76">
        <v>6776</v>
      </c>
      <c r="F18" s="77">
        <v>127</v>
      </c>
      <c r="G18" s="76">
        <v>6589</v>
      </c>
      <c r="H18" s="77">
        <v>131</v>
      </c>
      <c r="I18" s="76">
        <v>6507</v>
      </c>
      <c r="J18" s="77">
        <v>132</v>
      </c>
      <c r="K18" s="76">
        <v>6403</v>
      </c>
      <c r="L18" s="77">
        <v>134</v>
      </c>
      <c r="M18" s="74"/>
      <c r="N18" s="3"/>
    </row>
    <row r="19" spans="1:14" ht="16" customHeight="1" x14ac:dyDescent="0.2">
      <c r="A19" s="74" t="s">
        <v>9</v>
      </c>
      <c r="B19" s="71" t="s">
        <v>41</v>
      </c>
      <c r="C19" s="76">
        <v>7828</v>
      </c>
      <c r="D19" s="77">
        <v>115</v>
      </c>
      <c r="E19" s="76">
        <v>7717</v>
      </c>
      <c r="F19" s="77">
        <v>117</v>
      </c>
      <c r="G19" s="76">
        <v>7477</v>
      </c>
      <c r="H19" s="77">
        <v>122</v>
      </c>
      <c r="I19" s="76">
        <v>7187</v>
      </c>
      <c r="J19" s="77">
        <v>121</v>
      </c>
      <c r="K19" s="76">
        <v>7051</v>
      </c>
      <c r="L19" s="77">
        <v>124</v>
      </c>
      <c r="M19" s="74"/>
      <c r="N19" s="3"/>
    </row>
    <row r="20" spans="1:14" ht="16" customHeight="1" x14ac:dyDescent="0.2">
      <c r="A20" s="74" t="s">
        <v>9</v>
      </c>
      <c r="B20" s="71" t="s">
        <v>42</v>
      </c>
      <c r="C20" s="76">
        <v>7841</v>
      </c>
      <c r="D20" s="77">
        <v>115</v>
      </c>
      <c r="E20" s="76">
        <v>7730</v>
      </c>
      <c r="F20" s="77">
        <v>117</v>
      </c>
      <c r="G20" s="76">
        <v>7434</v>
      </c>
      <c r="H20" s="77">
        <v>121</v>
      </c>
      <c r="I20" s="76">
        <v>7310</v>
      </c>
      <c r="J20" s="77">
        <v>123</v>
      </c>
      <c r="K20" s="76">
        <v>7005</v>
      </c>
      <c r="L20" s="77">
        <v>120</v>
      </c>
      <c r="M20" s="74"/>
      <c r="N20" s="3"/>
    </row>
    <row r="21" spans="1:14" ht="16" customHeight="1" x14ac:dyDescent="0.2">
      <c r="A21" s="74" t="s">
        <v>13</v>
      </c>
      <c r="B21" s="71" t="s">
        <v>38</v>
      </c>
      <c r="C21" s="76">
        <v>2448</v>
      </c>
      <c r="D21" s="77">
        <v>371</v>
      </c>
      <c r="E21" s="76">
        <v>2439</v>
      </c>
      <c r="F21" s="77">
        <v>374</v>
      </c>
      <c r="G21" s="76">
        <v>2415</v>
      </c>
      <c r="H21" s="77">
        <v>383</v>
      </c>
      <c r="I21" s="76">
        <v>2404</v>
      </c>
      <c r="J21" s="77">
        <v>387</v>
      </c>
      <c r="K21" s="76">
        <v>2403</v>
      </c>
      <c r="L21" s="77">
        <v>388</v>
      </c>
      <c r="M21" s="74"/>
      <c r="N21" s="3"/>
    </row>
    <row r="22" spans="1:14" ht="16" customHeight="1" x14ac:dyDescent="0.2">
      <c r="A22" s="74" t="s">
        <v>13</v>
      </c>
      <c r="B22" s="71" t="s">
        <v>43</v>
      </c>
      <c r="C22" s="76">
        <v>2589</v>
      </c>
      <c r="D22" s="77">
        <v>352</v>
      </c>
      <c r="E22" s="76">
        <v>2576</v>
      </c>
      <c r="F22" s="77">
        <v>356</v>
      </c>
      <c r="G22" s="76">
        <v>2490</v>
      </c>
      <c r="H22" s="77">
        <v>359</v>
      </c>
      <c r="I22" s="76">
        <v>2478</v>
      </c>
      <c r="J22" s="77">
        <v>364</v>
      </c>
      <c r="K22" s="76">
        <v>2476</v>
      </c>
      <c r="L22" s="77">
        <v>365</v>
      </c>
      <c r="M22" s="74"/>
      <c r="N22" s="3"/>
    </row>
    <row r="23" spans="1:14" ht="16" customHeight="1" x14ac:dyDescent="0.2">
      <c r="A23" s="74" t="s">
        <v>13</v>
      </c>
      <c r="B23" s="71" t="s">
        <v>39</v>
      </c>
      <c r="C23" s="76">
        <v>2643</v>
      </c>
      <c r="D23" s="77">
        <v>337</v>
      </c>
      <c r="E23" s="76">
        <v>2629</v>
      </c>
      <c r="F23" s="77">
        <v>341</v>
      </c>
      <c r="G23" s="76">
        <v>2601</v>
      </c>
      <c r="H23" s="77">
        <v>354</v>
      </c>
      <c r="I23" s="76">
        <v>2591</v>
      </c>
      <c r="J23" s="77">
        <v>360</v>
      </c>
      <c r="K23" s="76">
        <v>2589</v>
      </c>
      <c r="L23" s="77">
        <v>361</v>
      </c>
      <c r="M23" s="74"/>
      <c r="N23" s="3"/>
    </row>
    <row r="24" spans="1:14" ht="16" customHeight="1" x14ac:dyDescent="0.2">
      <c r="A24" s="74" t="s">
        <v>13</v>
      </c>
      <c r="B24" s="71" t="s">
        <v>40</v>
      </c>
      <c r="C24" s="76">
        <v>2791</v>
      </c>
      <c r="D24" s="77">
        <v>319</v>
      </c>
      <c r="E24" s="76">
        <v>2779</v>
      </c>
      <c r="F24" s="77">
        <v>324</v>
      </c>
      <c r="G24" s="76">
        <v>2749</v>
      </c>
      <c r="H24" s="77">
        <v>339</v>
      </c>
      <c r="I24" s="76">
        <v>2737</v>
      </c>
      <c r="J24" s="77">
        <v>345</v>
      </c>
      <c r="K24" s="76">
        <v>2735</v>
      </c>
      <c r="L24" s="77">
        <v>346</v>
      </c>
      <c r="M24" s="74"/>
      <c r="N24" s="3"/>
    </row>
    <row r="25" spans="1:14" ht="16" customHeight="1" x14ac:dyDescent="0.2">
      <c r="A25" s="74" t="s">
        <v>13</v>
      </c>
      <c r="B25" s="71" t="s">
        <v>41</v>
      </c>
      <c r="C25" s="76">
        <v>3025</v>
      </c>
      <c r="D25" s="77">
        <v>277</v>
      </c>
      <c r="E25" s="76">
        <v>3006</v>
      </c>
      <c r="F25" s="77">
        <v>283</v>
      </c>
      <c r="G25" s="76">
        <v>2958</v>
      </c>
      <c r="H25" s="77">
        <v>299</v>
      </c>
      <c r="I25" s="76">
        <v>2937</v>
      </c>
      <c r="J25" s="77">
        <v>307</v>
      </c>
      <c r="K25" s="76">
        <v>2932</v>
      </c>
      <c r="L25" s="77">
        <v>309</v>
      </c>
      <c r="M25" s="74"/>
      <c r="N25" s="3"/>
    </row>
    <row r="26" spans="1:14" ht="16" customHeight="1" x14ac:dyDescent="0.2">
      <c r="A26" s="74" t="s">
        <v>13</v>
      </c>
      <c r="B26" s="71" t="s">
        <v>42</v>
      </c>
      <c r="C26" s="76">
        <v>3017</v>
      </c>
      <c r="D26" s="77">
        <v>275</v>
      </c>
      <c r="E26" s="76">
        <v>2998</v>
      </c>
      <c r="F26" s="77">
        <v>281</v>
      </c>
      <c r="G26" s="76">
        <v>2950</v>
      </c>
      <c r="H26" s="77">
        <v>298</v>
      </c>
      <c r="I26" s="76">
        <v>2930</v>
      </c>
      <c r="J26" s="77">
        <v>305</v>
      </c>
      <c r="K26" s="76">
        <v>2927</v>
      </c>
      <c r="L26" s="77">
        <v>307</v>
      </c>
      <c r="M26" s="74"/>
      <c r="N26" s="3"/>
    </row>
    <row r="27" spans="1:14" ht="16" customHeight="1" x14ac:dyDescent="0.2">
      <c r="A27" s="74" t="s">
        <v>14</v>
      </c>
      <c r="B27" s="71" t="s">
        <v>38</v>
      </c>
      <c r="C27" s="76">
        <v>3223</v>
      </c>
      <c r="D27" s="77">
        <v>250</v>
      </c>
      <c r="E27" s="76">
        <v>3215</v>
      </c>
      <c r="F27" s="77">
        <v>253</v>
      </c>
      <c r="G27" s="76">
        <v>3198</v>
      </c>
      <c r="H27" s="77">
        <v>258</v>
      </c>
      <c r="I27" s="76">
        <v>3198</v>
      </c>
      <c r="J27" s="77">
        <v>258</v>
      </c>
      <c r="K27" s="76">
        <v>3198</v>
      </c>
      <c r="L27" s="77">
        <v>258</v>
      </c>
      <c r="M27" s="74"/>
      <c r="N27" s="3"/>
    </row>
    <row r="28" spans="1:14" ht="16" customHeight="1" x14ac:dyDescent="0.2">
      <c r="A28" s="74" t="s">
        <v>14</v>
      </c>
      <c r="B28" s="71" t="s">
        <v>43</v>
      </c>
      <c r="C28" s="76">
        <v>3468</v>
      </c>
      <c r="D28" s="77">
        <v>242</v>
      </c>
      <c r="E28" s="76">
        <v>3457</v>
      </c>
      <c r="F28" s="77">
        <v>245</v>
      </c>
      <c r="G28" s="76">
        <v>3438</v>
      </c>
      <c r="H28" s="77">
        <v>251</v>
      </c>
      <c r="I28" s="76">
        <v>3438</v>
      </c>
      <c r="J28" s="77">
        <v>251</v>
      </c>
      <c r="K28" s="76">
        <v>3438</v>
      </c>
      <c r="L28" s="77">
        <v>251</v>
      </c>
      <c r="M28" s="74"/>
      <c r="N28" s="3"/>
    </row>
    <row r="29" spans="1:14" ht="16" customHeight="1" x14ac:dyDescent="0.2">
      <c r="A29" s="74" t="s">
        <v>14</v>
      </c>
      <c r="B29" s="71" t="s">
        <v>39</v>
      </c>
      <c r="C29" s="76">
        <v>3614</v>
      </c>
      <c r="D29" s="77">
        <v>237</v>
      </c>
      <c r="E29" s="76">
        <v>3601</v>
      </c>
      <c r="F29" s="77">
        <v>240</v>
      </c>
      <c r="G29" s="76">
        <v>3579</v>
      </c>
      <c r="H29" s="77">
        <v>247</v>
      </c>
      <c r="I29" s="76">
        <v>3579</v>
      </c>
      <c r="J29" s="77">
        <v>247</v>
      </c>
      <c r="K29" s="76">
        <v>3579</v>
      </c>
      <c r="L29" s="77">
        <v>247</v>
      </c>
      <c r="M29" s="74"/>
      <c r="N29" s="3"/>
    </row>
    <row r="30" spans="1:14" ht="16" customHeight="1" x14ac:dyDescent="0.2">
      <c r="A30" s="74" t="s">
        <v>14</v>
      </c>
      <c r="B30" s="71" t="s">
        <v>40</v>
      </c>
      <c r="C30" s="76">
        <v>3935</v>
      </c>
      <c r="D30" s="77">
        <v>232</v>
      </c>
      <c r="E30" s="76">
        <v>3991</v>
      </c>
      <c r="F30" s="77">
        <v>239</v>
      </c>
      <c r="G30" s="76">
        <v>3973</v>
      </c>
      <c r="H30" s="77">
        <v>246</v>
      </c>
      <c r="I30" s="76">
        <v>3973</v>
      </c>
      <c r="J30" s="77">
        <v>246</v>
      </c>
      <c r="K30" s="76">
        <v>3973</v>
      </c>
      <c r="L30" s="77">
        <v>246</v>
      </c>
      <c r="M30" s="74"/>
      <c r="N30" s="3"/>
    </row>
    <row r="31" spans="1:14" ht="16" customHeight="1" x14ac:dyDescent="0.2">
      <c r="A31" s="74" t="s">
        <v>14</v>
      </c>
      <c r="B31" s="71" t="s">
        <v>41</v>
      </c>
      <c r="C31" s="76">
        <v>4837</v>
      </c>
      <c r="D31" s="77">
        <v>227</v>
      </c>
      <c r="E31" s="76">
        <v>4814</v>
      </c>
      <c r="F31" s="77">
        <v>232</v>
      </c>
      <c r="G31" s="76">
        <v>4375</v>
      </c>
      <c r="H31" s="77">
        <v>222</v>
      </c>
      <c r="I31" s="76">
        <v>4432</v>
      </c>
      <c r="J31" s="77">
        <v>224</v>
      </c>
      <c r="K31" s="76">
        <v>4778</v>
      </c>
      <c r="L31" s="77">
        <v>241</v>
      </c>
      <c r="M31" s="74"/>
      <c r="N31" s="3"/>
    </row>
    <row r="32" spans="1:14" ht="16" customHeight="1" x14ac:dyDescent="0.2">
      <c r="A32" s="74" t="s">
        <v>14</v>
      </c>
      <c r="B32" s="71" t="s">
        <v>42</v>
      </c>
      <c r="C32" s="76">
        <v>4936</v>
      </c>
      <c r="D32" s="77">
        <v>231</v>
      </c>
      <c r="E32" s="76">
        <v>4914</v>
      </c>
      <c r="F32" s="77">
        <v>237</v>
      </c>
      <c r="G32" s="76">
        <v>4378</v>
      </c>
      <c r="H32" s="77">
        <v>221</v>
      </c>
      <c r="I32" s="76">
        <v>4543</v>
      </c>
      <c r="J32" s="77">
        <v>228</v>
      </c>
      <c r="K32" s="76">
        <v>4887</v>
      </c>
      <c r="L32" s="77">
        <v>244</v>
      </c>
      <c r="M32" s="74"/>
      <c r="N32" s="3"/>
    </row>
    <row r="33" spans="1:16" ht="16" customHeight="1" x14ac:dyDescent="0.2">
      <c r="A33" s="74" t="s">
        <v>30</v>
      </c>
      <c r="B33" s="71" t="s">
        <v>38</v>
      </c>
      <c r="C33" s="76">
        <v>1001</v>
      </c>
      <c r="D33" s="76">
        <v>1144</v>
      </c>
      <c r="E33" s="77">
        <v>998</v>
      </c>
      <c r="F33" s="76">
        <v>1161</v>
      </c>
      <c r="G33" s="77">
        <v>986</v>
      </c>
      <c r="H33" s="76">
        <v>1209</v>
      </c>
      <c r="I33" s="77">
        <v>982</v>
      </c>
      <c r="J33" s="76">
        <v>1234</v>
      </c>
      <c r="K33" s="77">
        <v>972</v>
      </c>
      <c r="L33" s="76">
        <v>1298</v>
      </c>
      <c r="M33" s="74"/>
      <c r="N33" s="3"/>
    </row>
    <row r="34" spans="1:16" ht="16" customHeight="1" x14ac:dyDescent="0.2">
      <c r="A34" s="74" t="s">
        <v>30</v>
      </c>
      <c r="B34" s="71" t="s">
        <v>43</v>
      </c>
      <c r="C34" s="76">
        <v>1046</v>
      </c>
      <c r="D34" s="76">
        <v>1041</v>
      </c>
      <c r="E34" s="76">
        <v>1042</v>
      </c>
      <c r="F34" s="76">
        <v>1056</v>
      </c>
      <c r="G34" s="76">
        <v>1030</v>
      </c>
      <c r="H34" s="76">
        <v>1101</v>
      </c>
      <c r="I34" s="76">
        <v>1025</v>
      </c>
      <c r="J34" s="76">
        <v>1123</v>
      </c>
      <c r="K34" s="76">
        <v>1012</v>
      </c>
      <c r="L34" s="76">
        <v>1180</v>
      </c>
      <c r="M34" s="74"/>
      <c r="N34" s="3"/>
    </row>
    <row r="35" spans="1:16" ht="16" customHeight="1" x14ac:dyDescent="0.2">
      <c r="A35" s="74" t="s">
        <v>30</v>
      </c>
      <c r="B35" s="71" t="s">
        <v>39</v>
      </c>
      <c r="C35" s="76">
        <v>1069</v>
      </c>
      <c r="D35" s="77">
        <v>989</v>
      </c>
      <c r="E35" s="76">
        <v>1063</v>
      </c>
      <c r="F35" s="76">
        <v>1002</v>
      </c>
      <c r="G35" s="76">
        <v>1050</v>
      </c>
      <c r="H35" s="76">
        <v>1044</v>
      </c>
      <c r="I35" s="76">
        <v>1044</v>
      </c>
      <c r="J35" s="76">
        <v>1064</v>
      </c>
      <c r="K35" s="76">
        <v>1030</v>
      </c>
      <c r="L35" s="76">
        <v>1118</v>
      </c>
      <c r="M35" s="74"/>
      <c r="N35" s="3"/>
    </row>
    <row r="36" spans="1:16" ht="16" customHeight="1" x14ac:dyDescent="0.2">
      <c r="A36" s="74" t="s">
        <v>30</v>
      </c>
      <c r="B36" s="71" t="s">
        <v>40</v>
      </c>
      <c r="C36" s="76">
        <v>1122</v>
      </c>
      <c r="D36" s="77">
        <v>931</v>
      </c>
      <c r="E36" s="76">
        <v>1116</v>
      </c>
      <c r="F36" s="77">
        <v>944</v>
      </c>
      <c r="G36" s="76">
        <v>1101</v>
      </c>
      <c r="H36" s="77">
        <v>983</v>
      </c>
      <c r="I36" s="76">
        <v>1094</v>
      </c>
      <c r="J36" s="76">
        <v>1001</v>
      </c>
      <c r="K36" s="76">
        <v>1077</v>
      </c>
      <c r="L36" s="76">
        <v>1051</v>
      </c>
      <c r="M36" s="74"/>
      <c r="N36" s="3"/>
    </row>
    <row r="37" spans="1:16" ht="16" customHeight="1" x14ac:dyDescent="0.2">
      <c r="A37" s="74" t="s">
        <v>30</v>
      </c>
      <c r="B37" s="71" t="s">
        <v>41</v>
      </c>
      <c r="C37" s="76">
        <v>1182</v>
      </c>
      <c r="D37" s="77">
        <v>823</v>
      </c>
      <c r="E37" s="76">
        <v>1176</v>
      </c>
      <c r="F37" s="77">
        <v>834</v>
      </c>
      <c r="G37" s="76">
        <v>1157</v>
      </c>
      <c r="H37" s="77">
        <v>867</v>
      </c>
      <c r="I37" s="76">
        <v>1149</v>
      </c>
      <c r="J37" s="77">
        <v>883</v>
      </c>
      <c r="K37" s="76">
        <v>1127</v>
      </c>
      <c r="L37" s="77">
        <v>924</v>
      </c>
      <c r="M37" s="74"/>
      <c r="N37" s="3"/>
    </row>
    <row r="38" spans="1:16" ht="16" customHeight="1" x14ac:dyDescent="0.2">
      <c r="A38" s="74" t="s">
        <v>30</v>
      </c>
      <c r="B38" s="71" t="s">
        <v>42</v>
      </c>
      <c r="C38" s="76">
        <v>1196</v>
      </c>
      <c r="D38" s="77">
        <v>831</v>
      </c>
      <c r="E38" s="76">
        <v>1189</v>
      </c>
      <c r="F38" s="77">
        <v>842</v>
      </c>
      <c r="G38" s="76">
        <v>1170</v>
      </c>
      <c r="H38" s="77">
        <v>875</v>
      </c>
      <c r="I38" s="76">
        <v>1162</v>
      </c>
      <c r="J38" s="77">
        <v>891</v>
      </c>
      <c r="K38" s="76">
        <v>1144</v>
      </c>
      <c r="L38" s="77">
        <v>926</v>
      </c>
      <c r="M38" s="74"/>
      <c r="N38" s="3"/>
    </row>
    <row r="39" spans="1:16" x14ac:dyDescent="0.2">
      <c r="A39" s="74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4"/>
      <c r="N39" s="69"/>
      <c r="O39" s="31"/>
      <c r="P39" s="31"/>
    </row>
    <row r="40" spans="1:16" x14ac:dyDescent="0.2">
      <c r="A40" s="74" t="s">
        <v>44</v>
      </c>
      <c r="B40" s="41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69"/>
      <c r="N40" s="69"/>
      <c r="O40" s="31"/>
      <c r="P40" s="31"/>
    </row>
    <row r="41" spans="1:16" x14ac:dyDescent="0.2">
      <c r="A41" s="31"/>
      <c r="B41" s="41"/>
      <c r="C41" s="47"/>
      <c r="D41" s="48"/>
      <c r="E41" s="47"/>
      <c r="F41" s="48"/>
      <c r="G41" s="47"/>
      <c r="H41" s="49"/>
      <c r="I41" s="48"/>
      <c r="J41" s="49"/>
      <c r="K41" s="47"/>
      <c r="L41" s="47"/>
      <c r="M41" s="31"/>
      <c r="N41" s="31"/>
      <c r="O41" s="31"/>
      <c r="P41" s="31"/>
    </row>
    <row r="42" spans="1:16" x14ac:dyDescent="0.2">
      <c r="A42" s="31"/>
      <c r="B42" s="41"/>
      <c r="C42" s="47"/>
      <c r="D42" s="48"/>
      <c r="E42" s="47"/>
      <c r="F42" s="48"/>
      <c r="G42" s="47"/>
      <c r="H42" s="49"/>
      <c r="I42" s="48"/>
      <c r="J42" s="48"/>
      <c r="K42" s="47"/>
      <c r="L42" s="47"/>
      <c r="M42" s="31"/>
      <c r="N42" s="31"/>
      <c r="O42" s="31"/>
      <c r="P42" s="31"/>
    </row>
    <row r="43" spans="1:16" x14ac:dyDescent="0.2">
      <c r="A43" s="31"/>
      <c r="B43" s="41"/>
      <c r="C43" s="47"/>
      <c r="D43" s="48"/>
      <c r="E43" s="47"/>
      <c r="F43" s="48"/>
      <c r="G43" s="47"/>
      <c r="H43" s="49"/>
      <c r="I43" s="48"/>
      <c r="J43" s="49"/>
      <c r="K43" s="47"/>
      <c r="L43" s="47"/>
      <c r="M43" s="31"/>
      <c r="N43" s="31"/>
      <c r="O43" s="31"/>
      <c r="P43" s="31"/>
    </row>
    <row r="44" spans="1:16" x14ac:dyDescent="0.2">
      <c r="A44" s="31"/>
      <c r="B44" s="41"/>
      <c r="C44" s="47"/>
      <c r="D44" s="48"/>
      <c r="E44" s="47"/>
      <c r="F44" s="48"/>
      <c r="G44" s="47"/>
      <c r="H44" s="49"/>
      <c r="I44" s="48"/>
      <c r="J44" s="49"/>
      <c r="K44" s="47"/>
      <c r="L44" s="47"/>
      <c r="M44" s="31"/>
      <c r="N44" s="31"/>
      <c r="O44" s="31"/>
      <c r="P44" s="31"/>
    </row>
    <row r="45" spans="1:16" x14ac:dyDescent="0.2">
      <c r="A45" s="31"/>
      <c r="B45" s="41"/>
      <c r="C45" s="47"/>
      <c r="D45" s="48"/>
      <c r="E45" s="47"/>
      <c r="F45" s="48"/>
      <c r="G45" s="47"/>
      <c r="H45" s="49"/>
      <c r="I45" s="48"/>
      <c r="J45" s="48"/>
      <c r="K45" s="47"/>
      <c r="L45" s="47"/>
      <c r="M45" s="31"/>
      <c r="N45" s="31"/>
      <c r="O45" s="31"/>
      <c r="P45" s="31"/>
    </row>
    <row r="46" spans="1:16" x14ac:dyDescent="0.2">
      <c r="A46" s="31"/>
      <c r="B46" s="67"/>
      <c r="C46" s="50"/>
      <c r="D46" s="51"/>
      <c r="E46" s="50"/>
      <c r="F46" s="51"/>
      <c r="G46" s="50"/>
      <c r="H46" s="52"/>
      <c r="I46" s="51"/>
      <c r="J46" s="51"/>
      <c r="K46" s="50"/>
      <c r="L46" s="50"/>
      <c r="M46" s="31"/>
      <c r="N46" s="31"/>
      <c r="O46" s="31"/>
      <c r="P46" s="31"/>
    </row>
    <row r="47" spans="1:16" x14ac:dyDescent="0.2">
      <c r="A47" s="31"/>
      <c r="B47" s="7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31"/>
      <c r="N47" s="31"/>
      <c r="O47" s="31"/>
      <c r="P47" s="31"/>
    </row>
    <row r="48" spans="1:16" x14ac:dyDescent="0.2">
      <c r="A48" s="3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31"/>
      <c r="N48" s="31"/>
      <c r="O48" s="31"/>
      <c r="P48" s="31"/>
    </row>
    <row r="49" spans="1:16" x14ac:dyDescent="0.2">
      <c r="A49" s="31"/>
      <c r="B49" s="68"/>
      <c r="C49" s="42"/>
      <c r="D49" s="53"/>
      <c r="E49" s="42"/>
      <c r="F49" s="54"/>
      <c r="G49" s="42"/>
      <c r="H49" s="43"/>
      <c r="I49" s="42"/>
      <c r="J49" s="43"/>
      <c r="K49" s="42"/>
      <c r="L49" s="42"/>
      <c r="M49" s="31"/>
      <c r="N49" s="31"/>
      <c r="O49" s="31"/>
      <c r="P49" s="31"/>
    </row>
    <row r="50" spans="1:16" x14ac:dyDescent="0.2">
      <c r="A50" s="31"/>
      <c r="B50" s="41"/>
      <c r="C50" s="44"/>
      <c r="D50" s="55"/>
      <c r="E50" s="44"/>
      <c r="F50" s="55"/>
      <c r="G50" s="44"/>
      <c r="H50" s="45"/>
      <c r="I50" s="44"/>
      <c r="J50" s="45"/>
      <c r="K50" s="44"/>
      <c r="L50" s="46"/>
      <c r="M50" s="31"/>
      <c r="N50" s="31"/>
      <c r="O50" s="31"/>
      <c r="P50" s="31"/>
    </row>
    <row r="51" spans="1:16" x14ac:dyDescent="0.2">
      <c r="A51" s="31"/>
      <c r="B51" s="41"/>
      <c r="C51" s="44"/>
      <c r="D51" s="55"/>
      <c r="E51" s="44"/>
      <c r="F51" s="55"/>
      <c r="G51" s="44"/>
      <c r="H51" s="45"/>
      <c r="I51" s="44"/>
      <c r="J51" s="45"/>
      <c r="K51" s="44"/>
      <c r="L51" s="46"/>
      <c r="M51" s="31"/>
      <c r="N51" s="31"/>
      <c r="O51" s="31"/>
      <c r="P51" s="31"/>
    </row>
    <row r="52" spans="1:16" x14ac:dyDescent="0.2">
      <c r="A52" s="31"/>
      <c r="B52" s="69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x14ac:dyDescent="0.2">
      <c r="A53" s="31"/>
      <c r="B53" s="69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">
      <c r="A54" s="31"/>
      <c r="B54" s="69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x14ac:dyDescent="0.2">
      <c r="A55" s="31"/>
      <c r="B55" s="69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16" ht="16" customHeight="1" x14ac:dyDescent="0.2">
      <c r="A56" s="3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1"/>
      <c r="N56" s="31"/>
      <c r="O56" s="31"/>
      <c r="P56" s="31"/>
    </row>
    <row r="57" spans="1:16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16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1:16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x14ac:dyDescent="0.2">
      <c r="A65" s="31"/>
      <c r="B65" s="69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16" x14ac:dyDescent="0.2">
      <c r="A66" s="31"/>
      <c r="B66" s="41"/>
      <c r="C66" s="47"/>
      <c r="D66" s="48"/>
      <c r="E66" s="47"/>
      <c r="F66" s="48"/>
      <c r="G66" s="47"/>
      <c r="H66" s="49"/>
      <c r="I66" s="47"/>
      <c r="J66" s="49"/>
      <c r="K66" s="47"/>
      <c r="L66" s="47"/>
      <c r="M66" s="31"/>
      <c r="N66" s="31"/>
      <c r="O66" s="31"/>
      <c r="P66" s="31"/>
    </row>
    <row r="67" spans="1:16" x14ac:dyDescent="0.2">
      <c r="A67" s="31"/>
      <c r="B67" s="41"/>
      <c r="C67" s="47"/>
      <c r="D67" s="48"/>
      <c r="E67" s="47"/>
      <c r="F67" s="48"/>
      <c r="G67" s="47"/>
      <c r="H67" s="49"/>
      <c r="I67" s="47"/>
      <c r="J67" s="49"/>
      <c r="K67" s="47"/>
      <c r="L67" s="47"/>
      <c r="M67" s="31"/>
      <c r="N67" s="31"/>
      <c r="O67" s="31"/>
      <c r="P67" s="31"/>
    </row>
    <row r="68" spans="1:16" x14ac:dyDescent="0.2">
      <c r="A68" s="31"/>
      <c r="B68" s="41"/>
      <c r="C68" s="47"/>
      <c r="D68" s="48"/>
      <c r="E68" s="47"/>
      <c r="F68" s="48"/>
      <c r="G68" s="47"/>
      <c r="H68" s="49"/>
      <c r="I68" s="47"/>
      <c r="J68" s="48"/>
      <c r="K68" s="47"/>
      <c r="L68" s="47"/>
      <c r="M68" s="31"/>
      <c r="N68" s="31"/>
      <c r="O68" s="31"/>
      <c r="P68" s="31"/>
    </row>
    <row r="69" spans="1:16" x14ac:dyDescent="0.2">
      <c r="A69" s="31"/>
      <c r="B69" s="41"/>
      <c r="C69" s="47"/>
      <c r="D69" s="48"/>
      <c r="E69" s="47"/>
      <c r="F69" s="48"/>
      <c r="G69" s="47"/>
      <c r="H69" s="49"/>
      <c r="I69" s="47"/>
      <c r="J69" s="49"/>
      <c r="K69" s="47"/>
      <c r="L69" s="47"/>
      <c r="M69" s="31"/>
      <c r="N69" s="31"/>
      <c r="O69" s="31"/>
      <c r="P69" s="31"/>
    </row>
    <row r="70" spans="1:16" x14ac:dyDescent="0.2">
      <c r="A70" s="31"/>
      <c r="B70" s="41"/>
      <c r="C70" s="47"/>
      <c r="D70" s="48"/>
      <c r="E70" s="47"/>
      <c r="F70" s="48"/>
      <c r="G70" s="47"/>
      <c r="H70" s="49"/>
      <c r="I70" s="47"/>
      <c r="J70" s="49"/>
      <c r="K70" s="47"/>
      <c r="L70" s="47"/>
      <c r="M70" s="31"/>
      <c r="N70" s="31"/>
      <c r="O70" s="31"/>
      <c r="P70" s="31"/>
    </row>
    <row r="71" spans="1:16" x14ac:dyDescent="0.2">
      <c r="A71" s="31"/>
      <c r="B71" s="41"/>
      <c r="C71" s="47"/>
      <c r="D71" s="48"/>
      <c r="E71" s="47"/>
      <c r="F71" s="48"/>
      <c r="G71" s="47"/>
      <c r="H71" s="49"/>
      <c r="I71" s="47"/>
      <c r="J71" s="48"/>
      <c r="K71" s="47"/>
      <c r="L71" s="47"/>
      <c r="M71" s="31"/>
      <c r="N71" s="31"/>
      <c r="O71" s="31"/>
      <c r="P71" s="31"/>
    </row>
    <row r="72" spans="1:16" x14ac:dyDescent="0.2">
      <c r="A72" s="31"/>
      <c r="B72" s="67"/>
      <c r="C72" s="50"/>
      <c r="D72" s="51"/>
      <c r="E72" s="50"/>
      <c r="F72" s="51"/>
      <c r="G72" s="50"/>
      <c r="H72" s="52"/>
      <c r="I72" s="50"/>
      <c r="J72" s="52"/>
      <c r="K72" s="50"/>
      <c r="L72" s="50"/>
      <c r="M72" s="31"/>
      <c r="N72" s="31"/>
      <c r="O72" s="31"/>
      <c r="P72" s="31"/>
    </row>
    <row r="73" spans="1:16" x14ac:dyDescent="0.2">
      <c r="A73" s="31"/>
      <c r="B73" s="7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31"/>
      <c r="N73" s="31"/>
      <c r="O73" s="31"/>
      <c r="P73" s="31"/>
    </row>
    <row r="74" spans="1:16" x14ac:dyDescent="0.2">
      <c r="A74" s="3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31"/>
      <c r="N74" s="31"/>
      <c r="O74" s="31"/>
      <c r="P74" s="31"/>
    </row>
    <row r="75" spans="1:16" x14ac:dyDescent="0.2">
      <c r="A75" s="31"/>
      <c r="B75" s="68"/>
      <c r="C75" s="42"/>
      <c r="D75" s="53"/>
      <c r="E75" s="42"/>
      <c r="F75" s="54"/>
      <c r="G75" s="42"/>
      <c r="H75" s="43"/>
      <c r="I75" s="54"/>
      <c r="J75" s="42"/>
      <c r="K75" s="42"/>
      <c r="L75" s="42"/>
      <c r="M75" s="31"/>
      <c r="N75" s="31"/>
      <c r="O75" s="31"/>
      <c r="P75" s="31"/>
    </row>
    <row r="76" spans="1:16" x14ac:dyDescent="0.2">
      <c r="A76" s="31"/>
      <c r="B76" s="41"/>
      <c r="C76" s="44"/>
      <c r="D76" s="55"/>
      <c r="E76" s="44"/>
      <c r="F76" s="55"/>
      <c r="G76" s="44"/>
      <c r="H76" s="45"/>
      <c r="I76" s="56"/>
      <c r="J76" s="46"/>
      <c r="K76" s="44"/>
      <c r="L76" s="46"/>
      <c r="M76" s="31"/>
      <c r="N76" s="31"/>
      <c r="O76" s="31"/>
      <c r="P76" s="31"/>
    </row>
    <row r="77" spans="1:16" x14ac:dyDescent="0.2">
      <c r="A77" s="31"/>
      <c r="B77" s="41"/>
      <c r="C77" s="44"/>
      <c r="D77" s="55"/>
      <c r="E77" s="44"/>
      <c r="F77" s="55"/>
      <c r="G77" s="44"/>
      <c r="H77" s="45"/>
      <c r="I77" s="56"/>
      <c r="J77" s="46"/>
      <c r="K77" s="44"/>
      <c r="L77" s="46"/>
      <c r="M77" s="31"/>
      <c r="N77" s="31"/>
      <c r="O77" s="31"/>
      <c r="P77" s="31"/>
    </row>
    <row r="78" spans="1:16" x14ac:dyDescent="0.2">
      <c r="A78" s="31"/>
      <c r="B78" s="41"/>
      <c r="C78" s="44"/>
      <c r="D78" s="55"/>
      <c r="E78" s="44"/>
      <c r="F78" s="55"/>
      <c r="G78" s="44"/>
      <c r="H78" s="45"/>
      <c r="I78" s="56"/>
      <c r="J78" s="46"/>
      <c r="K78" s="44"/>
      <c r="L78" s="46"/>
      <c r="M78" s="31"/>
      <c r="N78" s="31"/>
      <c r="O78" s="31"/>
      <c r="P78" s="31"/>
    </row>
    <row r="79" spans="1:16" x14ac:dyDescent="0.2">
      <c r="A79" s="31"/>
      <c r="B79" s="41"/>
      <c r="C79" s="44"/>
      <c r="D79" s="55"/>
      <c r="E79" s="44"/>
      <c r="F79" s="55"/>
      <c r="G79" s="44"/>
      <c r="H79" s="45"/>
      <c r="I79" s="56"/>
      <c r="J79" s="46"/>
      <c r="K79" s="44"/>
      <c r="L79" s="46"/>
      <c r="M79" s="31"/>
      <c r="N79" s="31"/>
      <c r="O79" s="31"/>
      <c r="P79" s="31"/>
    </row>
    <row r="80" spans="1:16" x14ac:dyDescent="0.2">
      <c r="A80" s="31"/>
      <c r="B80" s="41"/>
      <c r="C80" s="44"/>
      <c r="D80" s="55"/>
      <c r="E80" s="44"/>
      <c r="F80" s="55"/>
      <c r="G80" s="44"/>
      <c r="H80" s="45"/>
      <c r="I80" s="56"/>
      <c r="J80" s="46"/>
      <c r="K80" s="44"/>
      <c r="L80" s="46"/>
      <c r="M80" s="31"/>
      <c r="N80" s="31"/>
      <c r="O80" s="31"/>
      <c r="P80" s="31"/>
    </row>
    <row r="81" spans="1:16" x14ac:dyDescent="0.2">
      <c r="A81" s="31"/>
      <c r="B81" s="41"/>
      <c r="C81" s="44"/>
      <c r="D81" s="55"/>
      <c r="E81" s="44"/>
      <c r="F81" s="55"/>
      <c r="G81" s="44"/>
      <c r="H81" s="45"/>
      <c r="I81" s="56"/>
      <c r="J81" s="46"/>
      <c r="K81" s="44"/>
      <c r="L81" s="46"/>
      <c r="M81" s="31"/>
      <c r="N81" s="31"/>
      <c r="O81" s="31"/>
      <c r="P81" s="31"/>
    </row>
    <row r="82" spans="1:16" x14ac:dyDescent="0.2">
      <c r="A82" s="3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31"/>
      <c r="N82" s="31"/>
      <c r="O82" s="31"/>
      <c r="P82" s="31"/>
    </row>
    <row r="83" spans="1:16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x14ac:dyDescent="0.2">
      <c r="A90" s="3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31"/>
      <c r="N90" s="31"/>
      <c r="O90" s="31"/>
      <c r="P90" s="31"/>
    </row>
    <row r="91" spans="1:16" x14ac:dyDescent="0.2">
      <c r="A91" s="31"/>
      <c r="B91" s="69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x14ac:dyDescent="0.2">
      <c r="A92" s="31"/>
      <c r="B92" s="69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x14ac:dyDescent="0.2">
      <c r="A93" s="31"/>
      <c r="B93" s="69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x14ac:dyDescent="0.2">
      <c r="A94" s="31"/>
      <c r="B94" s="69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x14ac:dyDescent="0.2">
      <c r="A95" s="31"/>
      <c r="B95" s="69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x14ac:dyDescent="0.2">
      <c r="A96" s="31"/>
      <c r="B96" s="69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x14ac:dyDescent="0.2">
      <c r="A97" s="31"/>
      <c r="B97" s="69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x14ac:dyDescent="0.2">
      <c r="A98" s="31"/>
      <c r="B98" s="67"/>
      <c r="C98" s="50"/>
      <c r="D98" s="51"/>
      <c r="E98" s="50"/>
      <c r="F98" s="51"/>
      <c r="G98" s="50"/>
      <c r="H98" s="52"/>
      <c r="I98" s="51"/>
      <c r="J98" s="50"/>
      <c r="K98" s="50"/>
      <c r="L98" s="50"/>
      <c r="M98" s="31"/>
      <c r="N98" s="31"/>
      <c r="O98" s="31"/>
      <c r="P98" s="31"/>
    </row>
    <row r="99" spans="1:16" x14ac:dyDescent="0.2">
      <c r="A99" s="31"/>
      <c r="B99" s="7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31"/>
      <c r="N99" s="31"/>
      <c r="O99" s="31"/>
      <c r="P99" s="31"/>
    </row>
    <row r="100" spans="1:16" x14ac:dyDescent="0.2">
      <c r="A100" s="3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31"/>
      <c r="N100" s="31"/>
      <c r="O100" s="31"/>
      <c r="P100" s="31"/>
    </row>
    <row r="101" spans="1:16" x14ac:dyDescent="0.2">
      <c r="A101" s="31"/>
      <c r="B101" s="68"/>
      <c r="C101" s="42"/>
      <c r="D101" s="53"/>
      <c r="E101" s="42"/>
      <c r="F101" s="54"/>
      <c r="G101" s="42"/>
      <c r="H101" s="42"/>
      <c r="I101" s="54"/>
      <c r="J101" s="43"/>
      <c r="K101" s="42"/>
      <c r="L101" s="42"/>
      <c r="M101" s="31"/>
      <c r="N101" s="31"/>
      <c r="O101" s="31"/>
      <c r="P101" s="31"/>
    </row>
    <row r="102" spans="1:16" x14ac:dyDescent="0.2">
      <c r="A102" s="31"/>
      <c r="B102" s="41"/>
      <c r="C102" s="44"/>
      <c r="D102" s="55"/>
      <c r="E102" s="44"/>
      <c r="F102" s="55"/>
      <c r="G102" s="44"/>
      <c r="H102" s="46"/>
      <c r="I102" s="56"/>
      <c r="J102" s="45"/>
      <c r="K102" s="44"/>
      <c r="L102" s="46"/>
      <c r="M102" s="31"/>
      <c r="N102" s="31"/>
      <c r="O102" s="31"/>
      <c r="P102" s="31"/>
    </row>
    <row r="103" spans="1:16" x14ac:dyDescent="0.2">
      <c r="A103" s="31"/>
      <c r="B103" s="41"/>
      <c r="C103" s="44"/>
      <c r="D103" s="55"/>
      <c r="E103" s="44"/>
      <c r="F103" s="55"/>
      <c r="G103" s="44"/>
      <c r="H103" s="46"/>
      <c r="I103" s="56"/>
      <c r="J103" s="45"/>
      <c r="K103" s="44"/>
      <c r="L103" s="46"/>
      <c r="M103" s="31"/>
      <c r="N103" s="31"/>
      <c r="O103" s="31"/>
      <c r="P103" s="31"/>
    </row>
    <row r="104" spans="1:16" x14ac:dyDescent="0.2">
      <c r="A104" s="31"/>
      <c r="B104" s="41"/>
      <c r="C104" s="44"/>
      <c r="D104" s="55"/>
      <c r="E104" s="44"/>
      <c r="F104" s="55"/>
      <c r="G104" s="44"/>
      <c r="H104" s="46"/>
      <c r="I104" s="56"/>
      <c r="J104" s="45"/>
      <c r="K104" s="44"/>
      <c r="L104" s="46"/>
      <c r="M104" s="31"/>
      <c r="N104" s="31"/>
      <c r="O104" s="31"/>
      <c r="P104" s="31"/>
    </row>
    <row r="105" spans="1:16" x14ac:dyDescent="0.2">
      <c r="A105" s="31"/>
      <c r="B105" s="41"/>
      <c r="C105" s="44"/>
      <c r="D105" s="55"/>
      <c r="E105" s="44"/>
      <c r="F105" s="55"/>
      <c r="G105" s="44"/>
      <c r="H105" s="46"/>
      <c r="I105" s="56"/>
      <c r="J105" s="45"/>
      <c r="K105" s="44"/>
      <c r="L105" s="46"/>
      <c r="M105" s="31"/>
      <c r="N105" s="31"/>
      <c r="O105" s="31"/>
      <c r="P105" s="31"/>
    </row>
    <row r="106" spans="1:16" x14ac:dyDescent="0.2">
      <c r="A106" s="31"/>
      <c r="B106" s="41"/>
      <c r="C106" s="44"/>
      <c r="D106" s="55"/>
      <c r="E106" s="44"/>
      <c r="F106" s="55"/>
      <c r="G106" s="44"/>
      <c r="H106" s="46"/>
      <c r="I106" s="56"/>
      <c r="J106" s="45"/>
      <c r="K106" s="44"/>
      <c r="L106" s="46"/>
      <c r="M106" s="31"/>
      <c r="N106" s="31"/>
      <c r="O106" s="31"/>
      <c r="P106" s="31"/>
    </row>
    <row r="107" spans="1:16" x14ac:dyDescent="0.2">
      <c r="A107" s="31"/>
      <c r="B107" s="41"/>
      <c r="C107" s="44"/>
      <c r="D107" s="55"/>
      <c r="E107" s="44"/>
      <c r="F107" s="55"/>
      <c r="G107" s="44"/>
      <c r="H107" s="46"/>
      <c r="I107" s="56"/>
      <c r="J107" s="45"/>
      <c r="K107" s="44"/>
      <c r="L107" s="46"/>
      <c r="M107" s="31"/>
      <c r="N107" s="31"/>
      <c r="O107" s="31"/>
      <c r="P107" s="31"/>
    </row>
    <row r="108" spans="1:16" x14ac:dyDescent="0.2">
      <c r="A108" s="3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31"/>
      <c r="N108" s="31"/>
      <c r="O108" s="31"/>
      <c r="P108" s="31"/>
    </row>
    <row r="109" spans="1:16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 x14ac:dyDescent="0.2">
      <c r="A116" s="3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31"/>
      <c r="N116" s="31"/>
      <c r="O116" s="31"/>
      <c r="P116" s="31"/>
    </row>
    <row r="117" spans="1:16" x14ac:dyDescent="0.2">
      <c r="A117" s="31"/>
      <c r="B117" s="68"/>
      <c r="C117" s="42"/>
      <c r="D117" s="53"/>
      <c r="E117" s="42"/>
      <c r="F117" s="54"/>
      <c r="G117" s="42"/>
      <c r="H117" s="42"/>
      <c r="I117" s="54"/>
      <c r="J117" s="43"/>
      <c r="K117" s="42"/>
      <c r="L117" s="42"/>
      <c r="M117" s="31"/>
      <c r="N117" s="31"/>
      <c r="O117" s="31"/>
      <c r="P117" s="31"/>
    </row>
    <row r="118" spans="1:16" x14ac:dyDescent="0.2">
      <c r="A118" s="31"/>
      <c r="B118" s="69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 x14ac:dyDescent="0.2">
      <c r="A119" s="31"/>
      <c r="B119" s="69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x14ac:dyDescent="0.2">
      <c r="A120" s="31"/>
      <c r="B120" s="69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x14ac:dyDescent="0.2">
      <c r="A121" s="31"/>
      <c r="B121" s="69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x14ac:dyDescent="0.2">
      <c r="A122" s="31"/>
      <c r="B122" s="69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 x14ac:dyDescent="0.2">
      <c r="A123" s="31"/>
      <c r="B123" s="69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 x14ac:dyDescent="0.2">
      <c r="A124" s="31"/>
      <c r="B124" s="69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 ht="16" customHeight="1" x14ac:dyDescent="0.2">
      <c r="A125" s="31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31"/>
      <c r="N125" s="31"/>
      <c r="O125" s="31"/>
      <c r="P125" s="31"/>
    </row>
    <row r="126" spans="1:16" x14ac:dyDescent="0.2">
      <c r="A126" s="3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31"/>
      <c r="N126" s="31"/>
      <c r="O126" s="31"/>
      <c r="P126" s="31"/>
    </row>
    <row r="127" spans="1:16" x14ac:dyDescent="0.2">
      <c r="A127" s="31"/>
      <c r="B127" s="68"/>
      <c r="C127" s="57"/>
      <c r="D127" s="42"/>
      <c r="E127" s="42"/>
      <c r="F127" s="54"/>
      <c r="G127" s="42"/>
      <c r="H127" s="42"/>
      <c r="I127" s="42"/>
      <c r="J127" s="43"/>
      <c r="K127" s="42"/>
      <c r="L127" s="54"/>
      <c r="M127" s="31"/>
      <c r="N127" s="31"/>
      <c r="O127" s="31"/>
      <c r="P127" s="31"/>
    </row>
    <row r="128" spans="1:16" x14ac:dyDescent="0.2">
      <c r="A128" s="31"/>
      <c r="B128" s="41"/>
      <c r="C128" s="58"/>
      <c r="D128" s="59"/>
      <c r="E128" s="60"/>
      <c r="F128" s="61"/>
      <c r="G128" s="60"/>
      <c r="H128" s="59"/>
      <c r="I128" s="60"/>
      <c r="J128" s="62"/>
      <c r="K128" s="60"/>
      <c r="L128" s="61"/>
      <c r="M128" s="31"/>
      <c r="N128" s="31"/>
      <c r="O128" s="31"/>
      <c r="P128" s="31"/>
    </row>
    <row r="129" spans="1:16" x14ac:dyDescent="0.2">
      <c r="A129" s="31"/>
      <c r="B129" s="41"/>
      <c r="C129" s="61"/>
      <c r="D129" s="59"/>
      <c r="E129" s="59"/>
      <c r="F129" s="61"/>
      <c r="G129" s="59"/>
      <c r="H129" s="59"/>
      <c r="I129" s="59"/>
      <c r="J129" s="62"/>
      <c r="K129" s="59"/>
      <c r="L129" s="61"/>
      <c r="M129" s="31"/>
      <c r="N129" s="31"/>
      <c r="O129" s="31"/>
      <c r="P129" s="31"/>
    </row>
    <row r="130" spans="1:16" x14ac:dyDescent="0.2">
      <c r="A130" s="31"/>
      <c r="B130" s="41"/>
      <c r="C130" s="61"/>
      <c r="D130" s="60"/>
      <c r="E130" s="59"/>
      <c r="F130" s="63"/>
      <c r="G130" s="59"/>
      <c r="H130" s="59"/>
      <c r="I130" s="59"/>
      <c r="J130" s="62"/>
      <c r="K130" s="59"/>
      <c r="L130" s="61"/>
      <c r="M130" s="31"/>
      <c r="N130" s="31"/>
      <c r="O130" s="31"/>
      <c r="P130" s="31"/>
    </row>
    <row r="131" spans="1:16" x14ac:dyDescent="0.2">
      <c r="A131" s="31"/>
      <c r="B131" s="41"/>
      <c r="C131" s="61"/>
      <c r="D131" s="60"/>
      <c r="E131" s="59"/>
      <c r="F131" s="61"/>
      <c r="G131" s="59"/>
      <c r="H131" s="59"/>
      <c r="I131" s="59"/>
      <c r="J131" s="62"/>
      <c r="K131" s="59"/>
      <c r="L131" s="61"/>
      <c r="M131" s="31"/>
      <c r="N131" s="31"/>
      <c r="O131" s="31"/>
      <c r="P131" s="31"/>
    </row>
    <row r="132" spans="1:16" x14ac:dyDescent="0.2">
      <c r="A132" s="31"/>
      <c r="B132" s="41"/>
      <c r="C132" s="61"/>
      <c r="D132" s="60"/>
      <c r="E132" s="59"/>
      <c r="F132" s="63"/>
      <c r="G132" s="59"/>
      <c r="H132" s="60"/>
      <c r="I132" s="59"/>
      <c r="J132" s="64"/>
      <c r="K132" s="59"/>
      <c r="L132" s="63"/>
      <c r="M132" s="31"/>
      <c r="N132" s="31"/>
      <c r="O132" s="31"/>
      <c r="P132" s="31"/>
    </row>
    <row r="133" spans="1:16" x14ac:dyDescent="0.2">
      <c r="A133" s="31"/>
      <c r="B133" s="41"/>
      <c r="C133" s="61"/>
      <c r="D133" s="60"/>
      <c r="E133" s="59"/>
      <c r="F133" s="63"/>
      <c r="G133" s="59"/>
      <c r="H133" s="60"/>
      <c r="I133" s="59"/>
      <c r="J133" s="64"/>
      <c r="K133" s="59"/>
      <c r="L133" s="63"/>
      <c r="M133" s="31"/>
      <c r="N133" s="31"/>
      <c r="O133" s="31"/>
      <c r="P133" s="31"/>
    </row>
    <row r="134" spans="1:16" x14ac:dyDescent="0.2">
      <c r="A134" s="3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31"/>
      <c r="N134" s="31"/>
      <c r="O134" s="31"/>
      <c r="P134" s="31"/>
    </row>
    <row r="135" spans="1:16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1:16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1:16" x14ac:dyDescent="0.2">
      <c r="A143" s="31"/>
      <c r="B143" s="68"/>
      <c r="C143" s="57"/>
      <c r="D143" s="42"/>
      <c r="E143" s="42"/>
      <c r="F143" s="54"/>
      <c r="G143" s="42"/>
      <c r="H143" s="42"/>
      <c r="I143" s="42"/>
      <c r="J143" s="43"/>
      <c r="K143" s="42"/>
      <c r="L143" s="54"/>
      <c r="M143" s="31"/>
      <c r="N143" s="31"/>
      <c r="O143" s="31"/>
      <c r="P143" s="31"/>
    </row>
    <row r="144" spans="1:16" x14ac:dyDescent="0.2">
      <c r="A144" s="31"/>
      <c r="B144" s="41"/>
      <c r="C144" s="65"/>
      <c r="D144" s="47"/>
      <c r="E144" s="47"/>
      <c r="F144" s="48"/>
      <c r="G144" s="47"/>
      <c r="H144" s="47"/>
      <c r="I144" s="47"/>
      <c r="J144" s="49"/>
      <c r="K144" s="47"/>
      <c r="L144" s="48"/>
      <c r="M144" s="31"/>
      <c r="N144" s="31"/>
      <c r="O144" s="31"/>
      <c r="P144" s="31"/>
    </row>
    <row r="145" spans="1:16" x14ac:dyDescent="0.2">
      <c r="A145" s="31"/>
      <c r="B145" s="41"/>
      <c r="C145" s="48"/>
      <c r="D145" s="47"/>
      <c r="E145" s="47"/>
      <c r="F145" s="48"/>
      <c r="G145" s="47"/>
      <c r="H145" s="47"/>
      <c r="I145" s="47"/>
      <c r="J145" s="49"/>
      <c r="K145" s="47"/>
      <c r="L145" s="48"/>
      <c r="M145" s="31"/>
      <c r="N145" s="31"/>
      <c r="O145" s="31"/>
      <c r="P145" s="31"/>
    </row>
    <row r="146" spans="1:16" x14ac:dyDescent="0.2">
      <c r="A146" s="31"/>
      <c r="B146" s="41"/>
      <c r="C146" s="48"/>
      <c r="D146" s="47"/>
      <c r="E146" s="47"/>
      <c r="F146" s="48"/>
      <c r="G146" s="47"/>
      <c r="H146" s="47"/>
      <c r="I146" s="47"/>
      <c r="J146" s="48"/>
      <c r="K146" s="47"/>
      <c r="L146" s="48"/>
      <c r="M146" s="31"/>
      <c r="N146" s="31"/>
      <c r="O146" s="31"/>
      <c r="P146" s="31"/>
    </row>
    <row r="147" spans="1:16" x14ac:dyDescent="0.2">
      <c r="A147" s="31"/>
      <c r="B147" s="41"/>
      <c r="C147" s="65"/>
      <c r="D147" s="47"/>
      <c r="E147" s="47"/>
      <c r="F147" s="48"/>
      <c r="G147" s="47"/>
      <c r="H147" s="47"/>
      <c r="I147" s="47"/>
      <c r="J147" s="49"/>
      <c r="K147" s="47"/>
      <c r="L147" s="48"/>
      <c r="M147" s="31"/>
      <c r="N147" s="31"/>
      <c r="O147" s="31"/>
      <c r="P147" s="31"/>
    </row>
    <row r="148" spans="1:16" x14ac:dyDescent="0.2">
      <c r="A148" s="31"/>
      <c r="B148" s="41"/>
      <c r="C148" s="65"/>
      <c r="D148" s="47"/>
      <c r="E148" s="47"/>
      <c r="F148" s="48"/>
      <c r="G148" s="47"/>
      <c r="H148" s="47"/>
      <c r="I148" s="47"/>
      <c r="J148" s="49"/>
      <c r="K148" s="47"/>
      <c r="L148" s="48"/>
      <c r="M148" s="31"/>
      <c r="N148" s="31"/>
      <c r="O148" s="31"/>
      <c r="P148" s="31"/>
    </row>
    <row r="149" spans="1:16" x14ac:dyDescent="0.2">
      <c r="A149" s="31"/>
      <c r="B149" s="41"/>
      <c r="C149" s="65"/>
      <c r="D149" s="47"/>
      <c r="E149" s="47"/>
      <c r="F149" s="48"/>
      <c r="G149" s="47"/>
      <c r="H149" s="47"/>
      <c r="I149" s="47"/>
      <c r="J149" s="48"/>
      <c r="K149" s="47"/>
      <c r="L149" s="48"/>
      <c r="M149" s="31"/>
      <c r="N149" s="31"/>
      <c r="O149" s="31"/>
      <c r="P149" s="31"/>
    </row>
    <row r="150" spans="1:16" x14ac:dyDescent="0.2">
      <c r="A150" s="31"/>
      <c r="B150" s="67"/>
      <c r="C150" s="66"/>
      <c r="D150" s="50"/>
      <c r="E150" s="50"/>
      <c r="F150" s="51"/>
      <c r="G150" s="50"/>
      <c r="H150" s="50"/>
      <c r="I150" s="50"/>
      <c r="J150" s="52"/>
      <c r="K150" s="50"/>
      <c r="L150" s="51"/>
      <c r="M150" s="31"/>
      <c r="N150" s="31"/>
      <c r="O150" s="31"/>
      <c r="P150" s="31"/>
    </row>
    <row r="151" spans="1:16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1:16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1:16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1:16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totalcosts-ev</vt:lpstr>
      <vt:lpstr>totalcosts-hybrid</vt:lpstr>
      <vt:lpstr>effectiveness-hybrid</vt:lpstr>
      <vt:lpstr>batterycosts-ev</vt:lpstr>
      <vt:lpstr>batterycosts-hybrid</vt:lpstr>
      <vt:lpstr>notes</vt:lpstr>
      <vt:lpstr>Sheet7</vt:lpstr>
      <vt:lpstr>battery-kwh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2021-07-06T22:57:20Z</dcterms:created>
  <dcterms:modified xsi:type="dcterms:W3CDTF">2021-07-12T23:18:01Z</dcterms:modified>
</cp:coreProperties>
</file>