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collected/"/>
    </mc:Choice>
  </mc:AlternateContent>
  <xr:revisionPtr revIDLastSave="0" documentId="13_ncr:1_{E22C7B3E-6F81-A04C-9538-5A9F9E36A9DA}" xr6:coauthVersionLast="46" xr6:coauthVersionMax="46" xr10:uidLastSave="{00000000-0000-0000-0000-000000000000}"/>
  <bookViews>
    <workbookView xWindow="0" yWindow="0" windowWidth="35840" windowHeight="22400" activeTab="3" xr2:uid="{FC213A75-45FA-8240-B51D-524FF98F472C}"/>
  </bookViews>
  <sheets>
    <sheet name="epa_type_breakdown" sheetId="5" r:id="rId1"/>
    <sheet name="fleet-breakdown" sheetId="4" r:id="rId2"/>
    <sheet name="ntc-collection" sheetId="3" r:id="rId3"/>
    <sheet name="EPA types" sheetId="1" r:id="rId4"/>
    <sheet name="ntc-data-footprint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B44" i="6"/>
  <c r="C38" i="6"/>
  <c r="B38" i="6"/>
  <c r="C36" i="6"/>
  <c r="B36" i="6"/>
  <c r="C35" i="6"/>
  <c r="B35" i="6"/>
  <c r="C31" i="6"/>
  <c r="B31" i="6"/>
  <c r="B32" i="6" s="1"/>
  <c r="C23" i="6"/>
  <c r="B23" i="6"/>
  <c r="C17" i="6"/>
  <c r="B17" i="6"/>
  <c r="C16" i="6"/>
  <c r="B16" i="6"/>
  <c r="C15" i="6"/>
  <c r="B15" i="6"/>
  <c r="C14" i="6"/>
  <c r="B14" i="6"/>
  <c r="C12" i="6"/>
  <c r="B12" i="6"/>
  <c r="C7" i="6"/>
  <c r="B7" i="6"/>
  <c r="C3" i="6"/>
  <c r="B3" i="6"/>
  <c r="C2" i="6"/>
  <c r="B2" i="6"/>
  <c r="F9" i="5"/>
  <c r="F8" i="5"/>
  <c r="F7" i="5"/>
  <c r="F6" i="5"/>
  <c r="F5" i="5"/>
  <c r="F4" i="5"/>
  <c r="F3" i="5"/>
  <c r="F2" i="5"/>
  <c r="E2" i="5"/>
  <c r="E9" i="5"/>
  <c r="E8" i="5"/>
  <c r="E7" i="5"/>
  <c r="E6" i="5"/>
  <c r="E5" i="5"/>
  <c r="E4" i="5"/>
  <c r="E3" i="5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7" i="4"/>
  <c r="C123" i="3"/>
  <c r="E15" i="4" s="1"/>
  <c r="E16" i="4"/>
  <c r="E13" i="4"/>
  <c r="E14" i="4"/>
  <c r="E12" i="4"/>
  <c r="E10" i="4"/>
  <c r="E9" i="4"/>
  <c r="E11" i="4"/>
  <c r="E8" i="4"/>
  <c r="E7" i="4"/>
  <c r="E6" i="4"/>
  <c r="E5" i="4"/>
  <c r="E4" i="4"/>
  <c r="E3" i="4"/>
  <c r="E2" i="4"/>
  <c r="C143" i="3"/>
  <c r="C133" i="3"/>
  <c r="C110" i="3"/>
  <c r="C99" i="3"/>
  <c r="C89" i="3"/>
  <c r="C79" i="3"/>
  <c r="C67" i="3"/>
  <c r="C57" i="3"/>
  <c r="C47" i="3"/>
  <c r="C37" i="3"/>
  <c r="C27" i="3"/>
  <c r="C17" i="3"/>
  <c r="C7" i="3"/>
  <c r="C2" i="3"/>
  <c r="B153" i="3"/>
  <c r="B143" i="3"/>
  <c r="D17" i="4" s="1"/>
  <c r="B133" i="3"/>
  <c r="D16" i="4" s="1"/>
  <c r="B123" i="3"/>
  <c r="D15" i="4" s="1"/>
  <c r="B110" i="3"/>
  <c r="D13" i="4" s="1"/>
  <c r="B99" i="3"/>
  <c r="B89" i="3"/>
  <c r="D10" i="4" s="1"/>
  <c r="B79" i="3"/>
  <c r="D9" i="4" s="1"/>
  <c r="B67" i="3"/>
  <c r="D11" i="4" s="1"/>
  <c r="B57" i="3"/>
  <c r="D8" i="4" s="1"/>
  <c r="C5" i="5" s="1"/>
  <c r="B47" i="3"/>
  <c r="D7" i="4" s="1"/>
  <c r="B37" i="3"/>
  <c r="D6" i="4" s="1"/>
  <c r="B27" i="3"/>
  <c r="D5" i="4" s="1"/>
  <c r="B17" i="3"/>
  <c r="D4" i="4" s="1"/>
  <c r="B7" i="3"/>
  <c r="D3" i="4" s="1"/>
  <c r="B2" i="3"/>
  <c r="D2" i="4" s="1"/>
  <c r="C3" i="5" l="1"/>
  <c r="C6" i="5"/>
  <c r="C4" i="5"/>
  <c r="C2" i="5"/>
  <c r="B100" i="3"/>
  <c r="D12" i="4" s="1"/>
  <c r="C7" i="5" l="1"/>
  <c r="D14" i="4"/>
  <c r="C8" i="5" s="1"/>
  <c r="C9" i="5" l="1"/>
  <c r="D18" i="4"/>
  <c r="C10" i="5"/>
  <c r="F6" i="4" l="1"/>
  <c r="F10" i="4"/>
  <c r="F2" i="4"/>
  <c r="F5" i="4"/>
  <c r="F16" i="4"/>
  <c r="F15" i="4"/>
  <c r="F13" i="4"/>
  <c r="F11" i="4"/>
  <c r="F7" i="4"/>
  <c r="F3" i="4"/>
  <c r="F9" i="4"/>
  <c r="F17" i="4"/>
  <c r="F4" i="4"/>
  <c r="F8" i="4"/>
  <c r="F12" i="4"/>
  <c r="D2" i="5"/>
  <c r="D5" i="5"/>
  <c r="D6" i="5"/>
  <c r="D3" i="5"/>
  <c r="D8" i="5"/>
  <c r="D7" i="5"/>
  <c r="D4" i="5"/>
  <c r="F14" i="4"/>
  <c r="D9" i="5"/>
  <c r="D10" i="5" l="1"/>
</calcChain>
</file>

<file path=xl/sharedStrings.xml><?xml version="1.0" encoding="utf-8"?>
<sst xmlns="http://schemas.openxmlformats.org/spreadsheetml/2006/main" count="940" uniqueCount="289">
  <si>
    <r>
      <rPr>
        <b/>
        <sz val="9"/>
        <color rgb="FF24282A"/>
        <rFont val="Trebuchet MS"/>
        <family val="2"/>
      </rPr>
      <t xml:space="preserve">109
</t>
    </r>
    <r>
      <rPr>
        <b/>
        <sz val="9"/>
        <color rgb="FF24282A"/>
        <rFont val="Trebuchet MS"/>
        <family val="2"/>
      </rPr>
      <t xml:space="preserve">Mitsubishi MIRAGE
</t>
    </r>
    <r>
      <rPr>
        <b/>
        <sz val="9"/>
        <color rgb="FF24282A"/>
        <rFont val="Trebuchet MS"/>
        <family val="2"/>
      </rPr>
      <t>(petrol)</t>
    </r>
  </si>
  <si>
    <r>
      <rPr>
        <b/>
        <sz val="9"/>
        <color rgb="FF24282A"/>
        <rFont val="Trebuchet MS"/>
        <family val="2"/>
      </rPr>
      <t xml:space="preserve">90
</t>
    </r>
    <r>
      <rPr>
        <b/>
        <sz val="9"/>
        <color rgb="FF24282A"/>
        <rFont val="Trebuchet MS"/>
        <family val="2"/>
      </rPr>
      <t xml:space="preserve">Toyota PRIUS C
</t>
    </r>
    <r>
      <rPr>
        <b/>
        <sz val="9"/>
        <color rgb="FF24282A"/>
        <rFont val="Trebuchet MS"/>
        <family val="2"/>
      </rPr>
      <t>(petrol- electric)</t>
    </r>
  </si>
  <si>
    <r>
      <rPr>
        <b/>
        <sz val="9"/>
        <color rgb="FF24282A"/>
        <rFont val="Trebuchet MS"/>
        <family val="2"/>
      </rPr>
      <t xml:space="preserve">12
</t>
    </r>
    <r>
      <rPr>
        <b/>
        <sz val="9"/>
        <color rgb="FF24282A"/>
        <rFont val="Trebuchet MS"/>
        <family val="2"/>
      </rPr>
      <t xml:space="preserve">BMW I3 REX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</si>
  <si>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46
</t>
    </r>
    <r>
      <rPr>
        <b/>
        <sz val="9"/>
        <color rgb="FF24282A"/>
        <rFont val="Trebuchet MS"/>
        <family val="2"/>
      </rPr>
      <t>Volvo Car S60 (electric- petrol)</t>
    </r>
  </si>
  <si>
    <r>
      <rPr>
        <b/>
        <sz val="9"/>
        <color rgb="FF24282A"/>
        <rFont val="Trebuchet MS"/>
        <family val="2"/>
      </rPr>
      <t xml:space="preserve">BMW 530E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</si>
  <si>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50
</t>
    </r>
    <r>
      <rPr>
        <b/>
        <sz val="9"/>
        <color rgb="FF24282A"/>
        <rFont val="Trebuchet MS"/>
        <family val="2"/>
      </rPr>
      <t xml:space="preserve">BMW 740E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</si>
  <si>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48
</t>
    </r>
    <r>
      <rPr>
        <b/>
        <sz val="9"/>
        <color rgb="FF24282A"/>
        <rFont val="Trebuchet MS"/>
        <family val="2"/>
      </rPr>
      <t xml:space="preserve">BMW I8 ROADSTER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</si>
  <si>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138
</t>
    </r>
    <r>
      <rPr>
        <b/>
        <sz val="9"/>
        <color rgb="FF24282A"/>
        <rFont val="Trebuchet MS"/>
        <family val="2"/>
      </rPr>
      <t xml:space="preserve">Volkswagen CADDY
</t>
    </r>
    <r>
      <rPr>
        <b/>
        <sz val="9"/>
        <color rgb="FF24282A"/>
        <rFont val="Trebuchet MS"/>
        <family val="2"/>
      </rPr>
      <t>(petrol)</t>
    </r>
  </si>
  <si>
    <r>
      <rPr>
        <b/>
        <sz val="9"/>
        <color rgb="FF24282A"/>
        <rFont val="Trebuchet MS"/>
        <family val="2"/>
      </rPr>
      <t xml:space="preserve">49
</t>
    </r>
    <r>
      <rPr>
        <b/>
        <sz val="9"/>
        <color rgb="FF24282A"/>
        <rFont val="Trebuchet MS"/>
        <family val="2"/>
      </rPr>
      <t xml:space="preserve">MINI COOPER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</si>
  <si>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41
</t>
    </r>
    <r>
      <rPr>
        <b/>
        <sz val="9"/>
        <color rgb="FF24282A"/>
        <rFont val="Trebuchet MS"/>
        <family val="2"/>
      </rPr>
      <t xml:space="preserve">Mitsubishi OUTLANDER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</si>
  <si>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49
</t>
    </r>
    <r>
      <rPr>
        <b/>
        <sz val="9"/>
        <color rgb="FF24282A"/>
        <rFont val="Trebuchet MS"/>
        <family val="2"/>
      </rPr>
      <t xml:space="preserve">Volvo Car XC90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</si>
  <si>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64
</t>
    </r>
    <r>
      <rPr>
        <b/>
        <sz val="9"/>
        <color rgb="FF24282A"/>
        <rFont val="Trebuchet MS"/>
        <family val="2"/>
      </rPr>
      <t xml:space="preserve">Land Rover RANGE ROVER
</t>
    </r>
    <r>
      <rPr>
        <b/>
        <sz val="9"/>
        <color rgb="FF24282A"/>
        <rFont val="Trebuchet MS"/>
        <family val="2"/>
      </rPr>
      <t>(electric- petrol)</t>
    </r>
  </si>
  <si>
    <r>
      <rPr>
        <b/>
        <sz val="9"/>
        <color rgb="FF24282A"/>
        <rFont val="Trebuchet MS"/>
        <family val="2"/>
      </rPr>
      <t xml:space="preserve">166
</t>
    </r>
    <r>
      <rPr>
        <b/>
        <sz val="9"/>
        <color rgb="FF24282A"/>
        <rFont val="Trebuchet MS"/>
        <family val="2"/>
      </rPr>
      <t xml:space="preserve">Nissan NAVARA
</t>
    </r>
    <r>
      <rPr>
        <b/>
        <sz val="9"/>
        <color rgb="FF24282A"/>
        <rFont val="Trebuchet MS"/>
        <family val="2"/>
      </rPr>
      <t>(diesel)</t>
    </r>
  </si>
  <si>
    <r>
      <rPr>
        <b/>
        <sz val="9"/>
        <color rgb="FF24282A"/>
        <rFont val="Trebuchet MS"/>
        <family val="2"/>
      </rPr>
      <t xml:space="preserve">147
</t>
    </r>
    <r>
      <rPr>
        <b/>
        <sz val="9"/>
        <color rgb="FF24282A"/>
        <rFont val="Trebuchet MS"/>
        <family val="2"/>
      </rPr>
      <t xml:space="preserve">Nissan NAVARA
</t>
    </r>
    <r>
      <rPr>
        <b/>
        <sz val="9"/>
        <color rgb="FF24282A"/>
        <rFont val="Trebuchet MS"/>
        <family val="2"/>
      </rPr>
      <t>(diesel)</t>
    </r>
  </si>
  <si>
    <r>
      <rPr>
        <b/>
        <sz val="9"/>
        <color rgb="FF24282A"/>
        <rFont val="Trebuchet MS"/>
        <family val="2"/>
      </rPr>
      <t xml:space="preserve">108
</t>
    </r>
    <r>
      <rPr>
        <b/>
        <sz val="9"/>
        <color rgb="FF24282A"/>
        <rFont val="Trebuchet MS"/>
        <family val="2"/>
      </rPr>
      <t xml:space="preserve">Citroen BERLINGO
</t>
    </r>
    <r>
      <rPr>
        <b/>
        <sz val="9"/>
        <color rgb="FF24282A"/>
        <rFont val="Trebuchet MS"/>
        <family val="2"/>
      </rPr>
      <t>(diesel)</t>
    </r>
  </si>
  <si>
    <r>
      <rPr>
        <b/>
        <sz val="9"/>
        <color rgb="FF24282A"/>
        <rFont val="Trebuchet MS"/>
        <family val="2"/>
      </rPr>
      <t xml:space="preserve">228
</t>
    </r>
    <r>
      <rPr>
        <b/>
        <sz val="9"/>
        <color rgb="FF24282A"/>
        <rFont val="Trebuchet MS"/>
        <family val="2"/>
      </rPr>
      <t xml:space="preserve">Toyota HIACE
</t>
    </r>
    <r>
      <rPr>
        <b/>
        <sz val="9"/>
        <color rgb="FF24282A"/>
        <rFont val="Trebuchet MS"/>
        <family val="2"/>
      </rPr>
      <t>(diesel)</t>
    </r>
  </si>
  <si>
    <t>Engine</t>
  </si>
  <si>
    <t>Cams</t>
  </si>
  <si>
    <t>Transmission</t>
  </si>
  <si>
    <t>footprint</t>
  </si>
  <si>
    <t>I4</t>
  </si>
  <si>
    <t>DOHC</t>
  </si>
  <si>
    <t>CVVT</t>
  </si>
  <si>
    <t>4/5 speed options</t>
  </si>
  <si>
    <t>Fuel</t>
  </si>
  <si>
    <t>petrol</t>
  </si>
  <si>
    <r>
      <rPr>
        <b/>
        <sz val="11"/>
        <color rgb="FF24282A"/>
        <rFont val="Calibri"/>
        <family val="2"/>
        <scheme val="minor"/>
      </rPr>
      <t>Micro</t>
    </r>
  </si>
  <si>
    <r>
      <rPr>
        <sz val="11"/>
        <color rgb="FF24282A"/>
        <rFont val="Calibri"/>
        <family val="2"/>
        <scheme val="minor"/>
      </rPr>
      <t>Kia</t>
    </r>
  </si>
  <si>
    <r>
      <rPr>
        <sz val="11"/>
        <color rgb="FF24282A"/>
        <rFont val="Calibri"/>
        <family val="2"/>
        <scheme val="minor"/>
      </rPr>
      <t>JA PICANTO</t>
    </r>
  </si>
  <si>
    <r>
      <rPr>
        <sz val="11"/>
        <color rgb="FF24282A"/>
        <rFont val="Calibri"/>
        <family val="2"/>
        <scheme val="minor"/>
      </rPr>
      <t>Mitsubishi</t>
    </r>
  </si>
  <si>
    <r>
      <rPr>
        <sz val="11"/>
        <color rgb="FF24282A"/>
        <rFont val="Calibri"/>
        <family val="2"/>
        <scheme val="minor"/>
      </rPr>
      <t>MIRAGE</t>
    </r>
  </si>
  <si>
    <r>
      <rPr>
        <sz val="11"/>
        <color rgb="FF24282A"/>
        <rFont val="Calibri"/>
        <family val="2"/>
        <scheme val="minor"/>
      </rPr>
      <t>Fiat</t>
    </r>
  </si>
  <si>
    <r>
      <rPr>
        <sz val="11"/>
        <color rgb="FF24282A"/>
        <rFont val="Calibri"/>
        <family val="2"/>
        <scheme val="minor"/>
      </rPr>
      <t>ABARTH</t>
    </r>
  </si>
  <si>
    <r>
      <rPr>
        <sz val="11"/>
        <color rgb="FF24282A"/>
        <rFont val="Calibri"/>
        <family val="2"/>
        <scheme val="minor"/>
      </rPr>
      <t>Holden</t>
    </r>
  </si>
  <si>
    <r>
      <rPr>
        <sz val="11"/>
        <color rgb="FF24282A"/>
        <rFont val="Calibri"/>
        <family val="2"/>
        <scheme val="minor"/>
      </rPr>
      <t>SPARK</t>
    </r>
  </si>
  <si>
    <r>
      <rPr>
        <b/>
        <sz val="11"/>
        <color rgb="FF24282A"/>
        <rFont val="Calibri"/>
        <family val="2"/>
        <scheme val="minor"/>
      </rPr>
      <t>Light</t>
    </r>
  </si>
  <si>
    <r>
      <rPr>
        <sz val="11"/>
        <color rgb="FF24282A"/>
        <rFont val="Calibri"/>
        <family val="2"/>
        <scheme val="minor"/>
      </rPr>
      <t>Hyundai</t>
    </r>
  </si>
  <si>
    <r>
      <rPr>
        <sz val="11"/>
        <color rgb="FF24282A"/>
        <rFont val="Calibri"/>
        <family val="2"/>
        <scheme val="minor"/>
      </rPr>
      <t>ACCENT</t>
    </r>
  </si>
  <si>
    <r>
      <rPr>
        <sz val="11"/>
        <color rgb="FF24282A"/>
        <rFont val="Calibri"/>
        <family val="2"/>
        <scheme val="minor"/>
      </rPr>
      <t>Toyota</t>
    </r>
  </si>
  <si>
    <r>
      <rPr>
        <sz val="11"/>
        <color rgb="FF24282A"/>
        <rFont val="Calibri"/>
        <family val="2"/>
        <scheme val="minor"/>
      </rPr>
      <t>YARIS</t>
    </r>
  </si>
  <si>
    <r>
      <rPr>
        <sz val="11"/>
        <color rgb="FF24282A"/>
        <rFont val="Calibri"/>
        <family val="2"/>
        <scheme val="minor"/>
      </rPr>
      <t>Mazda</t>
    </r>
  </si>
  <si>
    <r>
      <rPr>
        <sz val="11"/>
        <color rgb="FF24282A"/>
        <rFont val="Calibri"/>
        <family val="2"/>
        <scheme val="minor"/>
      </rPr>
      <t>Suzuki</t>
    </r>
  </si>
  <si>
    <r>
      <rPr>
        <sz val="11"/>
        <color rgb="FF24282A"/>
        <rFont val="Calibri"/>
        <family val="2"/>
        <scheme val="minor"/>
      </rPr>
      <t>SWIFT</t>
    </r>
  </si>
  <si>
    <r>
      <rPr>
        <sz val="11"/>
        <color rgb="FF24282A"/>
        <rFont val="Calibri"/>
        <family val="2"/>
        <scheme val="minor"/>
      </rPr>
      <t>YB RIO</t>
    </r>
  </si>
  <si>
    <r>
      <rPr>
        <sz val="11"/>
        <color rgb="FF24282A"/>
        <rFont val="Calibri"/>
        <family val="2"/>
        <scheme val="minor"/>
      </rPr>
      <t>Volkswagen</t>
    </r>
  </si>
  <si>
    <r>
      <rPr>
        <sz val="11"/>
        <color rgb="FF24282A"/>
        <rFont val="Calibri"/>
        <family val="2"/>
        <scheme val="minor"/>
      </rPr>
      <t>POLO</t>
    </r>
  </si>
  <si>
    <r>
      <rPr>
        <sz val="11"/>
        <color rgb="FF24282A"/>
        <rFont val="Calibri"/>
        <family val="2"/>
        <scheme val="minor"/>
      </rPr>
      <t>Honda</t>
    </r>
  </si>
  <si>
    <r>
      <rPr>
        <sz val="11"/>
        <color rgb="FF24282A"/>
        <rFont val="Calibri"/>
        <family val="2"/>
        <scheme val="minor"/>
      </rPr>
      <t>JAZZ</t>
    </r>
  </si>
  <si>
    <r>
      <rPr>
        <sz val="11"/>
        <color rgb="FF24282A"/>
        <rFont val="Calibri"/>
        <family val="2"/>
        <scheme val="minor"/>
      </rPr>
      <t>MG</t>
    </r>
  </si>
  <si>
    <r>
      <rPr>
        <sz val="11"/>
        <color rgb="FF24282A"/>
        <rFont val="Calibri"/>
        <family val="2"/>
        <scheme val="minor"/>
      </rPr>
      <t>MG3</t>
    </r>
  </si>
  <si>
    <r>
      <rPr>
        <sz val="11"/>
        <color rgb="FF24282A"/>
        <rFont val="Calibri"/>
        <family val="2"/>
        <scheme val="minor"/>
      </rPr>
      <t>BALENO</t>
    </r>
  </si>
  <si>
    <r>
      <rPr>
        <sz val="11"/>
        <color rgb="FF24282A"/>
        <rFont val="Calibri"/>
        <family val="2"/>
        <scheme val="minor"/>
      </rPr>
      <t>MINI</t>
    </r>
  </si>
  <si>
    <r>
      <rPr>
        <sz val="11"/>
        <color rgb="FF24282A"/>
        <rFont val="Calibri"/>
        <family val="2"/>
        <scheme val="minor"/>
      </rPr>
      <t>COOPER</t>
    </r>
  </si>
  <si>
    <r>
      <rPr>
        <b/>
        <sz val="11"/>
        <color rgb="FF24282A"/>
        <rFont val="Calibri"/>
        <family val="2"/>
        <scheme val="minor"/>
      </rPr>
      <t>Small</t>
    </r>
  </si>
  <si>
    <r>
      <rPr>
        <sz val="11"/>
        <color rgb="FF24282A"/>
        <rFont val="Calibri"/>
        <family val="2"/>
        <scheme val="minor"/>
      </rPr>
      <t>COROLLA</t>
    </r>
  </si>
  <si>
    <r>
      <rPr>
        <sz val="11"/>
        <color rgb="FF24282A"/>
        <rFont val="Calibri"/>
        <family val="2"/>
        <scheme val="minor"/>
      </rPr>
      <t>I30</t>
    </r>
  </si>
  <si>
    <r>
      <rPr>
        <sz val="11"/>
        <color rgb="FF24282A"/>
        <rFont val="Calibri"/>
        <family val="2"/>
        <scheme val="minor"/>
      </rPr>
      <t>BD CERATO</t>
    </r>
  </si>
  <si>
    <r>
      <rPr>
        <sz val="11"/>
        <color rgb="FF24282A"/>
        <rFont val="Calibri"/>
        <family val="2"/>
        <scheme val="minor"/>
      </rPr>
      <t>GOLF</t>
    </r>
  </si>
  <si>
    <r>
      <rPr>
        <sz val="11"/>
        <color rgb="FF24282A"/>
        <rFont val="Calibri"/>
        <family val="2"/>
        <scheme val="minor"/>
      </rPr>
      <t>CIVIC 5D</t>
    </r>
  </si>
  <si>
    <r>
      <rPr>
        <sz val="11"/>
        <color rgb="FF24282A"/>
        <rFont val="Calibri"/>
        <family val="2"/>
        <scheme val="minor"/>
      </rPr>
      <t>Subaru</t>
    </r>
  </si>
  <si>
    <r>
      <rPr>
        <sz val="11"/>
        <color rgb="FF24282A"/>
        <rFont val="Calibri"/>
        <family val="2"/>
        <scheme val="minor"/>
      </rPr>
      <t>IMPREZA</t>
    </r>
  </si>
  <si>
    <r>
      <rPr>
        <sz val="11"/>
        <color rgb="FF24282A"/>
        <rFont val="Calibri"/>
        <family val="2"/>
        <scheme val="minor"/>
      </rPr>
      <t>ASTRA</t>
    </r>
  </si>
  <si>
    <r>
      <rPr>
        <sz val="11"/>
        <color rgb="FF24282A"/>
        <rFont val="Calibri"/>
        <family val="2"/>
        <scheme val="minor"/>
      </rPr>
      <t>Ford</t>
    </r>
  </si>
  <si>
    <r>
      <rPr>
        <sz val="11"/>
        <color rgb="FF24282A"/>
        <rFont val="Calibri"/>
        <family val="2"/>
        <scheme val="minor"/>
      </rPr>
      <t>FOCUS</t>
    </r>
  </si>
  <si>
    <r>
      <rPr>
        <sz val="11"/>
        <color rgb="FF24282A"/>
        <rFont val="Calibri"/>
        <family val="2"/>
        <scheme val="minor"/>
      </rPr>
      <t>CIVIC 4D</t>
    </r>
  </si>
  <si>
    <r>
      <rPr>
        <b/>
        <sz val="11"/>
        <color rgb="FF24282A"/>
        <rFont val="Calibri"/>
        <family val="2"/>
        <scheme val="minor"/>
      </rPr>
      <t>Medium</t>
    </r>
  </si>
  <si>
    <r>
      <rPr>
        <sz val="11"/>
        <color rgb="FF24282A"/>
        <rFont val="Calibri"/>
        <family val="2"/>
        <scheme val="minor"/>
      </rPr>
      <t>CAMRY</t>
    </r>
    <r>
      <rPr>
        <sz val="11"/>
        <rFont val="Calibri"/>
        <family val="2"/>
        <scheme val="minor"/>
      </rPr>
      <t xml:space="preserve"> HYBRID</t>
    </r>
  </si>
  <si>
    <r>
      <rPr>
        <sz val="11"/>
        <color rgb="FF24282A"/>
        <rFont val="Calibri"/>
        <family val="2"/>
        <scheme val="minor"/>
      </rPr>
      <t>CAMRY</t>
    </r>
  </si>
  <si>
    <r>
      <rPr>
        <sz val="11"/>
        <color rgb="FF24282A"/>
        <rFont val="Calibri"/>
        <family val="2"/>
        <scheme val="minor"/>
      </rPr>
      <t>Mercedes-</t>
    </r>
  </si>
  <si>
    <r>
      <rPr>
        <sz val="11"/>
        <color rgb="FF24282A"/>
        <rFont val="Calibri"/>
        <family val="2"/>
        <scheme val="minor"/>
      </rPr>
      <t>C300 FL</t>
    </r>
  </si>
  <si>
    <r>
      <rPr>
        <sz val="11"/>
        <color rgb="FF24282A"/>
        <rFont val="Calibri"/>
        <family val="2"/>
        <scheme val="minor"/>
      </rPr>
      <t>Benz Cars</t>
    </r>
  </si>
  <si>
    <r>
      <rPr>
        <sz val="11"/>
        <color rgb="FF24282A"/>
        <rFont val="Calibri"/>
        <family val="2"/>
        <scheme val="minor"/>
      </rPr>
      <t>C200 FL</t>
    </r>
  </si>
  <si>
    <r>
      <rPr>
        <sz val="11"/>
        <color rgb="FF24282A"/>
        <rFont val="Calibri"/>
        <family val="2"/>
        <scheme val="minor"/>
      </rPr>
      <t>BMW</t>
    </r>
  </si>
  <si>
    <r>
      <rPr>
        <sz val="11"/>
        <color rgb="FF24282A"/>
        <rFont val="Calibri"/>
        <family val="2"/>
        <scheme val="minor"/>
      </rPr>
      <t>330I</t>
    </r>
  </si>
  <si>
    <r>
      <rPr>
        <sz val="11"/>
        <color rgb="FF24282A"/>
        <rFont val="Calibri"/>
        <family val="2"/>
        <scheme val="minor"/>
      </rPr>
      <t>Skoda</t>
    </r>
  </si>
  <si>
    <r>
      <rPr>
        <sz val="11"/>
        <color rgb="FF24282A"/>
        <rFont val="Calibri"/>
        <family val="2"/>
        <scheme val="minor"/>
      </rPr>
      <t>OCTAVIA</t>
    </r>
  </si>
  <si>
    <r>
      <rPr>
        <sz val="11"/>
        <color rgb="FF24282A"/>
        <rFont val="Calibri"/>
        <family val="2"/>
        <scheme val="minor"/>
      </rPr>
      <t>LIBERTY</t>
    </r>
  </si>
  <si>
    <r>
      <rPr>
        <sz val="11"/>
        <color rgb="FF24282A"/>
        <rFont val="Calibri"/>
        <family val="2"/>
        <scheme val="minor"/>
      </rPr>
      <t>Audi</t>
    </r>
  </si>
  <si>
    <r>
      <rPr>
        <sz val="11"/>
        <color rgb="FF24282A"/>
        <rFont val="Calibri"/>
        <family val="2"/>
        <scheme val="minor"/>
      </rPr>
      <t>A4</t>
    </r>
  </si>
  <si>
    <r>
      <rPr>
        <sz val="11"/>
        <color rgb="FF24282A"/>
        <rFont val="Calibri"/>
        <family val="2"/>
        <scheme val="minor"/>
      </rPr>
      <t>PASSAT</t>
    </r>
  </si>
  <si>
    <r>
      <rPr>
        <b/>
        <sz val="11"/>
        <color rgb="FF24282A"/>
        <rFont val="Calibri"/>
        <family val="2"/>
        <scheme val="minor"/>
      </rPr>
      <t>Large</t>
    </r>
  </si>
  <si>
    <r>
      <rPr>
        <sz val="11"/>
        <color rgb="FF24282A"/>
        <rFont val="Calibri"/>
        <family val="2"/>
        <scheme val="minor"/>
      </rPr>
      <t>COMMODORE</t>
    </r>
  </si>
  <si>
    <r>
      <rPr>
        <sz val="11"/>
        <color rgb="FF24282A"/>
        <rFont val="Calibri"/>
        <family val="2"/>
        <scheme val="minor"/>
      </rPr>
      <t>CK STINGER</t>
    </r>
  </si>
  <si>
    <r>
      <rPr>
        <sz val="11"/>
        <color rgb="FF24282A"/>
        <rFont val="Calibri"/>
        <family val="2"/>
        <scheme val="minor"/>
      </rPr>
      <t>SUPERB</t>
    </r>
  </si>
  <si>
    <r>
      <rPr>
        <sz val="11"/>
        <color rgb="FF24282A"/>
        <rFont val="Calibri"/>
        <family val="2"/>
        <scheme val="minor"/>
      </rPr>
      <t>E200</t>
    </r>
  </si>
  <si>
    <r>
      <rPr>
        <sz val="11"/>
        <color rgb="FF24282A"/>
        <rFont val="Calibri"/>
        <family val="2"/>
        <scheme val="minor"/>
      </rPr>
      <t>530D</t>
    </r>
  </si>
  <si>
    <r>
      <rPr>
        <sz val="11"/>
        <color rgb="FF24282A"/>
        <rFont val="Calibri"/>
        <family val="2"/>
        <scheme val="minor"/>
      </rPr>
      <t>Mercedes- Benz Cars</t>
    </r>
  </si>
  <si>
    <r>
      <rPr>
        <sz val="11"/>
        <color rgb="FF24282A"/>
        <rFont val="Calibri"/>
        <family val="2"/>
        <scheme val="minor"/>
      </rPr>
      <t>E450 4M</t>
    </r>
  </si>
  <si>
    <r>
      <rPr>
        <sz val="11"/>
        <color rgb="FF24282A"/>
        <rFont val="Calibri"/>
        <family val="2"/>
        <scheme val="minor"/>
      </rPr>
      <t>530I</t>
    </r>
  </si>
  <si>
    <r>
      <rPr>
        <sz val="11"/>
        <color rgb="FF24282A"/>
        <rFont val="Calibri"/>
        <family val="2"/>
        <scheme val="minor"/>
      </rPr>
      <t>M5</t>
    </r>
  </si>
  <si>
    <r>
      <rPr>
        <sz val="11"/>
        <color rgb="FF24282A"/>
        <rFont val="Calibri"/>
        <family val="2"/>
        <scheme val="minor"/>
      </rPr>
      <t>E220D</t>
    </r>
  </si>
  <si>
    <r>
      <rPr>
        <sz val="11"/>
        <color rgb="FF24282A"/>
        <rFont val="Calibri"/>
        <family val="2"/>
        <scheme val="minor"/>
      </rPr>
      <t>520I</t>
    </r>
  </si>
  <si>
    <r>
      <rPr>
        <sz val="11"/>
        <color rgb="FF24282A"/>
        <rFont val="Calibri"/>
        <family val="2"/>
        <scheme val="minor"/>
      </rPr>
      <t>Chrysler</t>
    </r>
  </si>
  <si>
    <r>
      <rPr>
        <sz val="11"/>
        <color rgb="FF24282A"/>
        <rFont val="Calibri"/>
        <family val="2"/>
        <scheme val="minor"/>
      </rPr>
      <t>300 LX</t>
    </r>
  </si>
  <si>
    <r>
      <rPr>
        <sz val="11"/>
        <color rgb="FF24282A"/>
        <rFont val="Calibri"/>
        <family val="2"/>
        <scheme val="minor"/>
      </rPr>
      <t>S350 D FL</t>
    </r>
  </si>
  <si>
    <r>
      <rPr>
        <sz val="11"/>
        <color rgb="FF24282A"/>
        <rFont val="Calibri"/>
        <family val="2"/>
        <scheme val="minor"/>
      </rPr>
      <t>M-AMG GT 63S</t>
    </r>
  </si>
  <si>
    <r>
      <rPr>
        <sz val="11"/>
        <color rgb="FF24282A"/>
        <rFont val="Calibri"/>
        <family val="2"/>
        <scheme val="minor"/>
      </rPr>
      <t>740I</t>
    </r>
  </si>
  <si>
    <r>
      <rPr>
        <sz val="11"/>
        <color rgb="FF24282A"/>
        <rFont val="Calibri"/>
        <family val="2"/>
        <scheme val="minor"/>
      </rPr>
      <t>Porsche</t>
    </r>
  </si>
  <si>
    <r>
      <rPr>
        <sz val="11"/>
        <color rgb="FF24282A"/>
        <rFont val="Calibri"/>
        <family val="2"/>
        <scheme val="minor"/>
      </rPr>
      <t>97A</t>
    </r>
  </si>
  <si>
    <r>
      <rPr>
        <sz val="11"/>
        <color rgb="FF24282A"/>
        <rFont val="Calibri"/>
        <family val="2"/>
        <scheme val="minor"/>
      </rPr>
      <t>A8</t>
    </r>
  </si>
  <si>
    <r>
      <rPr>
        <sz val="11"/>
        <color rgb="FF24282A"/>
        <rFont val="Calibri"/>
        <family val="2"/>
        <scheme val="minor"/>
      </rPr>
      <t>630I GT</t>
    </r>
  </si>
  <si>
    <r>
      <rPr>
        <sz val="11"/>
        <color rgb="FF24282A"/>
        <rFont val="Calibri"/>
        <family val="2"/>
        <scheme val="minor"/>
      </rPr>
      <t>S450L FL</t>
    </r>
  </si>
  <si>
    <r>
      <rPr>
        <sz val="11"/>
        <color rgb="FF24282A"/>
        <rFont val="Calibri"/>
        <family val="2"/>
        <scheme val="minor"/>
      </rPr>
      <t>Lexus</t>
    </r>
  </si>
  <si>
    <r>
      <rPr>
        <sz val="11"/>
        <color rgb="FF24282A"/>
        <rFont val="Calibri"/>
        <family val="2"/>
        <scheme val="minor"/>
      </rPr>
      <t>LS500</t>
    </r>
  </si>
  <si>
    <r>
      <rPr>
        <sz val="11"/>
        <color rgb="FF24282A"/>
        <rFont val="Calibri"/>
        <family val="2"/>
        <scheme val="minor"/>
      </rPr>
      <t>730D</t>
    </r>
  </si>
  <si>
    <r>
      <rPr>
        <b/>
        <sz val="11"/>
        <color rgb="FF24282A"/>
        <rFont val="Calibri"/>
        <family val="2"/>
        <scheme val="minor"/>
      </rPr>
      <t>Sports</t>
    </r>
  </si>
  <si>
    <r>
      <rPr>
        <sz val="11"/>
        <color rgb="FF24282A"/>
        <rFont val="Calibri"/>
        <family val="2"/>
        <scheme val="minor"/>
      </rPr>
      <t>MUSTANG</t>
    </r>
  </si>
  <si>
    <r>
      <rPr>
        <sz val="11"/>
        <color rgb="FF24282A"/>
        <rFont val="Calibri"/>
        <family val="2"/>
        <scheme val="minor"/>
      </rPr>
      <t>C200 CPE FL</t>
    </r>
  </si>
  <si>
    <r>
      <rPr>
        <sz val="11"/>
        <color rgb="FF24282A"/>
        <rFont val="Calibri"/>
        <family val="2"/>
        <scheme val="minor"/>
      </rPr>
      <t>M-AMG C63S</t>
    </r>
  </si>
  <si>
    <r>
      <rPr>
        <sz val="11"/>
        <color rgb="FF24282A"/>
        <rFont val="Calibri"/>
        <family val="2"/>
        <scheme val="minor"/>
      </rPr>
      <t>M2</t>
    </r>
  </si>
  <si>
    <r>
      <rPr>
        <sz val="11"/>
        <color rgb="FF24282A"/>
        <rFont val="Calibri"/>
        <family val="2"/>
        <scheme val="minor"/>
      </rPr>
      <t>MX5</t>
    </r>
  </si>
  <si>
    <r>
      <rPr>
        <sz val="11"/>
        <color rgb="FF24282A"/>
        <rFont val="Calibri"/>
        <family val="2"/>
        <scheme val="minor"/>
      </rPr>
      <t>C300 CPE FL</t>
    </r>
  </si>
  <si>
    <r>
      <rPr>
        <sz val="11"/>
        <color rgb="FF24282A"/>
        <rFont val="Calibri"/>
        <family val="2"/>
        <scheme val="minor"/>
      </rPr>
      <t>BRZ</t>
    </r>
  </si>
  <si>
    <r>
      <rPr>
        <sz val="11"/>
        <color rgb="FF24282A"/>
        <rFont val="Calibri"/>
        <family val="2"/>
        <scheme val="minor"/>
      </rPr>
      <t>M-AMG C43</t>
    </r>
  </si>
  <si>
    <r>
      <rPr>
        <sz val="11"/>
        <color rgb="FF24282A"/>
        <rFont val="Calibri"/>
        <family val="2"/>
        <scheme val="minor"/>
      </rPr>
      <t>YP CARNIVAL</t>
    </r>
  </si>
  <si>
    <r>
      <rPr>
        <sz val="11"/>
        <color rgb="FF24282A"/>
        <rFont val="Calibri"/>
        <family val="2"/>
        <scheme val="minor"/>
      </rPr>
      <t>ODYSSEY</t>
    </r>
  </si>
  <si>
    <r>
      <rPr>
        <sz val="11"/>
        <color rgb="FF24282A"/>
        <rFont val="Calibri"/>
        <family val="2"/>
        <scheme val="minor"/>
      </rPr>
      <t>MULTIVAN</t>
    </r>
  </si>
  <si>
    <r>
      <rPr>
        <sz val="11"/>
        <color rgb="FF24282A"/>
        <rFont val="Calibri"/>
        <family val="2"/>
        <scheme val="minor"/>
      </rPr>
      <t>IMAX</t>
    </r>
  </si>
  <si>
    <r>
      <rPr>
        <sz val="11"/>
        <color rgb="FF24282A"/>
        <rFont val="Calibri"/>
        <family val="2"/>
        <scheme val="minor"/>
      </rPr>
      <t>LDV</t>
    </r>
  </si>
  <si>
    <r>
      <rPr>
        <sz val="11"/>
        <color rgb="FF24282A"/>
        <rFont val="Calibri"/>
        <family val="2"/>
        <scheme val="minor"/>
      </rPr>
      <t>G10</t>
    </r>
  </si>
  <si>
    <r>
      <rPr>
        <sz val="11"/>
        <color rgb="FF24282A"/>
        <rFont val="Calibri"/>
        <family val="2"/>
        <scheme val="minor"/>
      </rPr>
      <t>TARAGO</t>
    </r>
  </si>
  <si>
    <r>
      <rPr>
        <sz val="11"/>
        <color rgb="FF24282A"/>
        <rFont val="Calibri"/>
        <family val="2"/>
        <scheme val="minor"/>
      </rPr>
      <t>V-CLASS</t>
    </r>
  </si>
  <si>
    <r>
      <rPr>
        <sz val="11"/>
        <color rgb="FF24282A"/>
        <rFont val="Calibri"/>
        <family val="2"/>
        <scheme val="minor"/>
      </rPr>
      <t>Benz Vans</t>
    </r>
  </si>
  <si>
    <r>
      <rPr>
        <sz val="11"/>
        <color rgb="FF24282A"/>
        <rFont val="Calibri"/>
        <family val="2"/>
        <scheme val="minor"/>
      </rPr>
      <t>CADDY</t>
    </r>
  </si>
  <si>
    <r>
      <rPr>
        <sz val="11"/>
        <color rgb="FF24282A"/>
        <rFont val="Calibri"/>
        <family val="2"/>
        <scheme val="minor"/>
      </rPr>
      <t>GRANVIA</t>
    </r>
  </si>
  <si>
    <r>
      <rPr>
        <sz val="11"/>
        <color rgb="FF24282A"/>
        <rFont val="Calibri"/>
        <family val="2"/>
        <scheme val="minor"/>
      </rPr>
      <t>VALENTE</t>
    </r>
  </si>
  <si>
    <r>
      <rPr>
        <b/>
        <sz val="11"/>
        <color rgb="FF24282A"/>
        <rFont val="Calibri"/>
        <family val="2"/>
        <scheme val="minor"/>
      </rPr>
      <t>SUV</t>
    </r>
  </si>
  <si>
    <r>
      <rPr>
        <sz val="11"/>
        <color rgb="FF24282A"/>
        <rFont val="Calibri"/>
        <family val="2"/>
        <scheme val="minor"/>
      </rPr>
      <t>ASX</t>
    </r>
  </si>
  <si>
    <r>
      <rPr>
        <sz val="11"/>
        <color rgb="FF24282A"/>
        <rFont val="Calibri"/>
        <family val="2"/>
        <scheme val="minor"/>
      </rPr>
      <t>CX3</t>
    </r>
  </si>
  <si>
    <r>
      <rPr>
        <sz val="11"/>
        <color rgb="FF24282A"/>
        <rFont val="Calibri"/>
        <family val="2"/>
        <scheme val="minor"/>
      </rPr>
      <t>KONA</t>
    </r>
  </si>
  <si>
    <r>
      <rPr>
        <sz val="11"/>
        <color rgb="FF24282A"/>
        <rFont val="Calibri"/>
        <family val="2"/>
        <scheme val="minor"/>
      </rPr>
      <t>HR-V</t>
    </r>
  </si>
  <si>
    <r>
      <rPr>
        <sz val="11"/>
        <color rgb="FF24282A"/>
        <rFont val="Calibri"/>
        <family val="2"/>
        <scheme val="minor"/>
      </rPr>
      <t>Nissan</t>
    </r>
  </si>
  <si>
    <r>
      <rPr>
        <sz val="11"/>
        <color rgb="FF24282A"/>
        <rFont val="Calibri"/>
        <family val="2"/>
        <scheme val="minor"/>
      </rPr>
      <t>QASHQAI</t>
    </r>
  </si>
  <si>
    <r>
      <rPr>
        <sz val="11"/>
        <color rgb="FF24282A"/>
        <rFont val="Calibri"/>
        <family val="2"/>
        <scheme val="minor"/>
      </rPr>
      <t>XV</t>
    </r>
  </si>
  <si>
    <r>
      <rPr>
        <sz val="11"/>
        <color rgb="FF24282A"/>
        <rFont val="Calibri"/>
        <family val="2"/>
        <scheme val="minor"/>
      </rPr>
      <t>C-HR</t>
    </r>
  </si>
  <si>
    <r>
      <rPr>
        <sz val="11"/>
        <color rgb="FF24282A"/>
        <rFont val="Calibri"/>
        <family val="2"/>
        <scheme val="minor"/>
      </rPr>
      <t>VITARA</t>
    </r>
  </si>
  <si>
    <r>
      <rPr>
        <sz val="11"/>
        <color rgb="FF24282A"/>
        <rFont val="Calibri"/>
        <family val="2"/>
        <scheme val="minor"/>
      </rPr>
      <t>TRAX</t>
    </r>
  </si>
  <si>
    <r>
      <rPr>
        <sz val="11"/>
        <color rgb="FF24282A"/>
        <rFont val="Calibri"/>
        <family val="2"/>
        <scheme val="minor"/>
      </rPr>
      <t>CX5</t>
    </r>
  </si>
  <si>
    <r>
      <rPr>
        <sz val="11"/>
        <color rgb="FF24282A"/>
        <rFont val="Calibri"/>
        <family val="2"/>
        <scheme val="minor"/>
      </rPr>
      <t>RAV4</t>
    </r>
  </si>
  <si>
    <r>
      <rPr>
        <sz val="11"/>
        <color rgb="FF24282A"/>
        <rFont val="Calibri"/>
        <family val="2"/>
        <scheme val="minor"/>
      </rPr>
      <t>XTRAIL</t>
    </r>
  </si>
  <si>
    <r>
      <rPr>
        <sz val="11"/>
        <color rgb="FF24282A"/>
        <rFont val="Calibri"/>
        <family val="2"/>
        <scheme val="minor"/>
      </rPr>
      <t>TUCSON</t>
    </r>
  </si>
  <si>
    <r>
      <rPr>
        <sz val="11"/>
        <color rgb="FF24282A"/>
        <rFont val="Calibri"/>
        <family val="2"/>
        <scheme val="minor"/>
      </rPr>
      <t>OUTLANDER</t>
    </r>
  </si>
  <si>
    <r>
      <rPr>
        <sz val="11"/>
        <color rgb="FF24282A"/>
        <rFont val="Calibri"/>
        <family val="2"/>
        <scheme val="minor"/>
      </rPr>
      <t>FORESTER</t>
    </r>
  </si>
  <si>
    <r>
      <rPr>
        <sz val="11"/>
        <color rgb="FF24282A"/>
        <rFont val="Calibri"/>
        <family val="2"/>
        <scheme val="minor"/>
      </rPr>
      <t>CR-V</t>
    </r>
  </si>
  <si>
    <r>
      <rPr>
        <sz val="11"/>
        <color rgb="FF24282A"/>
        <rFont val="Calibri"/>
        <family val="2"/>
        <scheme val="minor"/>
      </rPr>
      <t>QL SPORTAGE</t>
    </r>
  </si>
  <si>
    <r>
      <rPr>
        <sz val="11"/>
        <color rgb="FF24282A"/>
        <rFont val="Calibri"/>
        <family val="2"/>
        <scheme val="minor"/>
      </rPr>
      <t>TIGUAN</t>
    </r>
  </si>
  <si>
    <r>
      <rPr>
        <sz val="11"/>
        <color rgb="FF24282A"/>
        <rFont val="Calibri"/>
        <family val="2"/>
        <scheme val="minor"/>
      </rPr>
      <t>EQUINOX</t>
    </r>
  </si>
  <si>
    <r>
      <rPr>
        <sz val="11"/>
        <color rgb="FF24282A"/>
        <rFont val="Calibri"/>
        <family val="2"/>
        <scheme val="minor"/>
      </rPr>
      <t>PRADO</t>
    </r>
  </si>
  <si>
    <r>
      <rPr>
        <sz val="11"/>
        <color rgb="FF24282A"/>
        <rFont val="Calibri"/>
        <family val="2"/>
        <scheme val="minor"/>
      </rPr>
      <t>KLUGER</t>
    </r>
  </si>
  <si>
    <r>
      <rPr>
        <sz val="11"/>
        <color rgb="FF24282A"/>
        <rFont val="Calibri"/>
        <family val="2"/>
        <scheme val="minor"/>
      </rPr>
      <t>Isuzu Ute</t>
    </r>
  </si>
  <si>
    <r>
      <rPr>
        <sz val="11"/>
        <color rgb="FF24282A"/>
        <rFont val="Calibri"/>
        <family val="2"/>
        <scheme val="minor"/>
      </rPr>
      <t>MU-X</t>
    </r>
  </si>
  <si>
    <r>
      <rPr>
        <sz val="11"/>
        <color rgb="FF24282A"/>
        <rFont val="Calibri"/>
        <family val="2"/>
        <scheme val="minor"/>
      </rPr>
      <t>OUTBACK</t>
    </r>
  </si>
  <si>
    <r>
      <rPr>
        <sz val="11"/>
        <color rgb="FF24282A"/>
        <rFont val="Calibri"/>
        <family val="2"/>
        <scheme val="minor"/>
      </rPr>
      <t>CX9</t>
    </r>
  </si>
  <si>
    <r>
      <rPr>
        <sz val="11"/>
        <color rgb="FF24282A"/>
        <rFont val="Calibri"/>
        <family val="2"/>
        <scheme val="minor"/>
      </rPr>
      <t>PAJERO SPORT</t>
    </r>
  </si>
  <si>
    <r>
      <rPr>
        <sz val="11"/>
        <color rgb="FF24282A"/>
        <rFont val="Calibri"/>
        <family val="2"/>
        <scheme val="minor"/>
      </rPr>
      <t>SANTA FE</t>
    </r>
  </si>
  <si>
    <r>
      <rPr>
        <sz val="11"/>
        <color rgb="FF24282A"/>
        <rFont val="Calibri"/>
        <family val="2"/>
        <scheme val="minor"/>
      </rPr>
      <t>EVEREST</t>
    </r>
  </si>
  <si>
    <r>
      <rPr>
        <sz val="11"/>
        <color rgb="FF24282A"/>
        <rFont val="Calibri"/>
        <family val="2"/>
        <scheme val="minor"/>
      </rPr>
      <t>ALLSPACE</t>
    </r>
  </si>
  <si>
    <r>
      <rPr>
        <sz val="11"/>
        <color rgb="FF24282A"/>
        <rFont val="Calibri"/>
        <family val="2"/>
        <scheme val="minor"/>
      </rPr>
      <t>UM SORENTO</t>
    </r>
  </si>
  <si>
    <r>
      <rPr>
        <sz val="11"/>
        <color rgb="FF24282A"/>
        <rFont val="Calibri"/>
        <family val="2"/>
        <scheme val="minor"/>
      </rPr>
      <t>LANDCRUISER</t>
    </r>
  </si>
  <si>
    <r>
      <rPr>
        <sz val="11"/>
        <color rgb="FF24282A"/>
        <rFont val="Calibri"/>
        <family val="2"/>
        <scheme val="minor"/>
      </rPr>
      <t>PATROL</t>
    </r>
  </si>
  <si>
    <r>
      <rPr>
        <sz val="11"/>
        <color rgb="FF24282A"/>
        <rFont val="Calibri"/>
        <family val="2"/>
        <scheme val="minor"/>
      </rPr>
      <t>Land Rover</t>
    </r>
  </si>
  <si>
    <r>
      <rPr>
        <sz val="11"/>
        <color rgb="FF24282A"/>
        <rFont val="Calibri"/>
        <family val="2"/>
        <scheme val="minor"/>
      </rPr>
      <t>DISCOVERY</t>
    </r>
  </si>
  <si>
    <r>
      <rPr>
        <sz val="11"/>
        <color rgb="FF24282A"/>
        <rFont val="Calibri"/>
        <family val="2"/>
        <scheme val="minor"/>
      </rPr>
      <t>X7 XDRIVE30D</t>
    </r>
  </si>
  <si>
    <r>
      <rPr>
        <sz val="11"/>
        <color rgb="FF24282A"/>
        <rFont val="Calibri"/>
        <family val="2"/>
        <scheme val="minor"/>
      </rPr>
      <t>Q8</t>
    </r>
  </si>
  <si>
    <r>
      <rPr>
        <sz val="11"/>
        <color rgb="FF24282A"/>
        <rFont val="Calibri"/>
        <family val="2"/>
        <scheme val="minor"/>
      </rPr>
      <t>RANGE ROVER</t>
    </r>
  </si>
  <si>
    <r>
      <rPr>
        <sz val="11"/>
        <color rgb="FF24282A"/>
        <rFont val="Calibri"/>
        <family val="2"/>
        <scheme val="minor"/>
      </rPr>
      <t>M-AMG G63 FL</t>
    </r>
  </si>
  <si>
    <r>
      <rPr>
        <sz val="11"/>
        <color rgb="FF24282A"/>
        <rFont val="Calibri"/>
        <family val="2"/>
        <scheme val="minor"/>
      </rPr>
      <t>LX570</t>
    </r>
  </si>
  <si>
    <r>
      <rPr>
        <sz val="11"/>
        <color rgb="FF24282A"/>
        <rFont val="Calibri"/>
        <family val="2"/>
        <scheme val="minor"/>
      </rPr>
      <t>GLS350D 4M</t>
    </r>
  </si>
  <si>
    <r>
      <rPr>
        <sz val="11"/>
        <color rgb="FF24282A"/>
        <rFont val="Calibri"/>
        <family val="2"/>
        <scheme val="minor"/>
      </rPr>
      <t>GLS400D 4M</t>
    </r>
  </si>
  <si>
    <r>
      <rPr>
        <sz val="11"/>
        <color rgb="FF24282A"/>
        <rFont val="Calibri"/>
        <family val="2"/>
        <scheme val="minor"/>
      </rPr>
      <t>HILUX 4X2</t>
    </r>
  </si>
  <si>
    <r>
      <rPr>
        <sz val="11"/>
        <color rgb="FF24282A"/>
        <rFont val="Calibri"/>
        <family val="2"/>
        <scheme val="minor"/>
      </rPr>
      <t>D-MAX</t>
    </r>
  </si>
  <si>
    <r>
      <rPr>
        <sz val="11"/>
        <color rgb="FF24282A"/>
        <rFont val="Calibri"/>
        <family val="2"/>
        <scheme val="minor"/>
      </rPr>
      <t>RANGER</t>
    </r>
  </si>
  <si>
    <r>
      <rPr>
        <sz val="11"/>
        <color rgb="FF24282A"/>
        <rFont val="Calibri"/>
        <family val="2"/>
        <scheme val="minor"/>
      </rPr>
      <t>TRITON</t>
    </r>
  </si>
  <si>
    <r>
      <rPr>
        <sz val="11"/>
        <color rgb="FF24282A"/>
        <rFont val="Calibri"/>
        <family val="2"/>
        <scheme val="minor"/>
      </rPr>
      <t>NAVARA</t>
    </r>
  </si>
  <si>
    <r>
      <rPr>
        <sz val="11"/>
        <color rgb="FF24282A"/>
        <rFont val="Calibri"/>
        <family val="2"/>
        <scheme val="minor"/>
      </rPr>
      <t>B32</t>
    </r>
  </si>
  <si>
    <r>
      <rPr>
        <sz val="11"/>
        <color rgb="FF24282A"/>
        <rFont val="Calibri"/>
        <family val="2"/>
        <scheme val="minor"/>
      </rPr>
      <t>COLORADO</t>
    </r>
  </si>
  <si>
    <r>
      <rPr>
        <sz val="11"/>
        <color rgb="FF24282A"/>
        <rFont val="Calibri"/>
        <family val="2"/>
        <scheme val="minor"/>
      </rPr>
      <t>B22</t>
    </r>
  </si>
  <si>
    <r>
      <rPr>
        <sz val="11"/>
        <color rgb="FF24282A"/>
        <rFont val="Calibri"/>
        <family val="2"/>
        <scheme val="minor"/>
      </rPr>
      <t>Great Wall</t>
    </r>
  </si>
  <si>
    <r>
      <rPr>
        <sz val="11"/>
        <color rgb="FF24282A"/>
        <rFont val="Calibri"/>
        <family val="2"/>
        <scheme val="minor"/>
      </rPr>
      <t>STEED</t>
    </r>
  </si>
  <si>
    <r>
      <rPr>
        <sz val="11"/>
        <color rgb="FF24282A"/>
        <rFont val="Calibri"/>
        <family val="2"/>
        <scheme val="minor"/>
      </rPr>
      <t>AMAROK</t>
    </r>
  </si>
  <si>
    <r>
      <rPr>
        <sz val="11"/>
        <color rgb="FF24282A"/>
        <rFont val="Calibri"/>
        <family val="2"/>
        <scheme val="minor"/>
      </rPr>
      <t>HILUX 4X4</t>
    </r>
  </si>
  <si>
    <r>
      <rPr>
        <sz val="11"/>
        <color rgb="FF24282A"/>
        <rFont val="Calibri"/>
        <family val="2"/>
        <scheme val="minor"/>
      </rPr>
      <t>T60</t>
    </r>
  </si>
  <si>
    <r>
      <rPr>
        <b/>
        <sz val="11"/>
        <color rgb="FF24282A"/>
        <rFont val="Calibri"/>
        <family val="2"/>
        <scheme val="minor"/>
      </rPr>
      <t>Vans/ Cab Chassis</t>
    </r>
  </si>
  <si>
    <r>
      <rPr>
        <sz val="11"/>
        <color rgb="FF24282A"/>
        <rFont val="Calibri"/>
        <family val="2"/>
        <scheme val="minor"/>
      </rPr>
      <t>HIACE</t>
    </r>
  </si>
  <si>
    <r>
      <rPr>
        <sz val="11"/>
        <color rgb="FF24282A"/>
        <rFont val="Calibri"/>
        <family val="2"/>
        <scheme val="minor"/>
      </rPr>
      <t>ILOAD</t>
    </r>
  </si>
  <si>
    <r>
      <rPr>
        <sz val="11"/>
        <color rgb="FF24282A"/>
        <rFont val="Calibri"/>
        <family val="2"/>
        <scheme val="minor"/>
      </rPr>
      <t>TRANSIT CUSTOM</t>
    </r>
  </si>
  <si>
    <r>
      <rPr>
        <sz val="11"/>
        <color rgb="FF24282A"/>
        <rFont val="Calibri"/>
        <family val="2"/>
        <scheme val="minor"/>
      </rPr>
      <t>Renault</t>
    </r>
  </si>
  <si>
    <r>
      <rPr>
        <sz val="11"/>
        <color rgb="FF24282A"/>
        <rFont val="Calibri"/>
        <family val="2"/>
        <scheme val="minor"/>
      </rPr>
      <t>TRAFIC</t>
    </r>
  </si>
  <si>
    <r>
      <rPr>
        <sz val="11"/>
        <color rgb="FF24282A"/>
        <rFont val="Calibri"/>
        <family val="2"/>
        <scheme val="minor"/>
      </rPr>
      <t>CADDY VAN</t>
    </r>
  </si>
  <si>
    <r>
      <rPr>
        <sz val="11"/>
        <color rgb="FF24282A"/>
        <rFont val="Calibri"/>
        <family val="2"/>
        <scheme val="minor"/>
      </rPr>
      <t>TRANSPORTER</t>
    </r>
  </si>
  <si>
    <r>
      <rPr>
        <sz val="11"/>
        <color rgb="FF24282A"/>
        <rFont val="Calibri"/>
        <family val="2"/>
        <scheme val="minor"/>
      </rPr>
      <t>KANGOO</t>
    </r>
  </si>
  <si>
    <r>
      <rPr>
        <sz val="11"/>
        <color rgb="FF24282A"/>
        <rFont val="Calibri"/>
        <family val="2"/>
        <scheme val="minor"/>
      </rPr>
      <t>Mercedes- Benz Vans</t>
    </r>
  </si>
  <si>
    <r>
      <rPr>
        <sz val="11"/>
        <color rgb="FF24282A"/>
        <rFont val="Calibri"/>
        <family val="2"/>
        <scheme val="minor"/>
      </rPr>
      <t>VITO</t>
    </r>
  </si>
  <si>
    <r>
      <rPr>
        <sz val="11"/>
        <color rgb="FF24282A"/>
        <rFont val="Calibri"/>
        <family val="2"/>
        <scheme val="minor"/>
      </rPr>
      <t>V80</t>
    </r>
  </si>
  <si>
    <r>
      <rPr>
        <b/>
        <sz val="11"/>
        <color rgb="FF24282A"/>
        <rFont val="Calibri"/>
        <family val="2"/>
        <scheme val="minor"/>
      </rPr>
      <t>Light buses</t>
    </r>
  </si>
  <si>
    <t>width</t>
  </si>
  <si>
    <t>wheelbase (mm)</t>
  </si>
  <si>
    <t>track length (mm)</t>
  </si>
  <si>
    <t>track type</t>
  </si>
  <si>
    <t>epa class</t>
  </si>
  <si>
    <t>6 speed</t>
  </si>
  <si>
    <t>track front/rear average</t>
  </si>
  <si>
    <t>kerb weight</t>
  </si>
  <si>
    <t>CVT</t>
  </si>
  <si>
    <t>Segment</t>
  </si>
  <si>
    <t>selling rank in segment</t>
  </si>
  <si>
    <t>make</t>
  </si>
  <si>
    <t>model</t>
  </si>
  <si>
    <t>sales</t>
  </si>
  <si>
    <t>emissions intensity</t>
  </si>
  <si>
    <t>diff to best in class emissions</t>
  </si>
  <si>
    <t>3 cylidner vvt</t>
  </si>
  <si>
    <t>VVT</t>
  </si>
  <si>
    <t>assuming this is mazda 2</t>
  </si>
  <si>
    <t>5/6 speed</t>
  </si>
  <si>
    <t>for sedan/jatchis similar. Kerb weight lower limit</t>
  </si>
  <si>
    <t>petrol/diesel</t>
  </si>
  <si>
    <t>6/7 speed</t>
  </si>
  <si>
    <t>diesel</t>
  </si>
  <si>
    <t>DCT</t>
  </si>
  <si>
    <t>6/7/8 speed</t>
  </si>
  <si>
    <t>tare mass not kerb</t>
  </si>
  <si>
    <t>track front</t>
  </si>
  <si>
    <t xml:space="preserve">I4 </t>
  </si>
  <si>
    <t>8 speed</t>
  </si>
  <si>
    <t>e-CVT</t>
  </si>
  <si>
    <t>hybrid/petrol</t>
  </si>
  <si>
    <t>8/9 speed</t>
  </si>
  <si>
    <t>turbo 4/V6</t>
  </si>
  <si>
    <t>lots of models</t>
  </si>
  <si>
    <t>V8</t>
  </si>
  <si>
    <r>
      <rPr>
        <b/>
        <sz val="11"/>
        <color rgb="FF24282A"/>
        <rFont val="Calibri"/>
        <family val="2"/>
        <scheme val="minor"/>
      </rPr>
      <t>People</t>
    </r>
    <r>
      <rPr>
        <b/>
        <sz val="11"/>
        <rFont val="Calibri"/>
        <family val="2"/>
        <scheme val="minor"/>
      </rPr>
      <t xml:space="preserve"> movers</t>
    </r>
  </si>
  <si>
    <t>ECLIPSE cross</t>
  </si>
  <si>
    <r>
      <rPr>
        <b/>
        <sz val="11"/>
        <color rgb="FF24282A"/>
        <rFont val="Calibri"/>
        <family val="2"/>
        <scheme val="minor"/>
      </rPr>
      <t>SUV</t>
    </r>
    <r>
      <rPr>
        <b/>
        <sz val="11"/>
        <rFont val="Calibri"/>
        <family val="2"/>
        <scheme val="minor"/>
      </rPr>
      <t xml:space="preserve"> small</t>
    </r>
  </si>
  <si>
    <t>V6</t>
  </si>
  <si>
    <r>
      <rPr>
        <b/>
        <sz val="11"/>
        <color rgb="FF24282A"/>
        <rFont val="Calibri"/>
        <family val="2"/>
        <scheme val="minor"/>
      </rPr>
      <t>SUV</t>
    </r>
    <r>
      <rPr>
        <b/>
        <sz val="11"/>
        <rFont val="Calibri"/>
        <family val="2"/>
        <scheme val="minor"/>
      </rPr>
      <t xml:space="preserve"> medium</t>
    </r>
  </si>
  <si>
    <t>SOHC</t>
  </si>
  <si>
    <t>4 cylinder</t>
  </si>
  <si>
    <r>
      <rPr>
        <b/>
        <sz val="11"/>
        <color rgb="FF24282A"/>
        <rFont val="Calibri"/>
        <family val="2"/>
        <scheme val="minor"/>
      </rPr>
      <t>SUV</t>
    </r>
    <r>
      <rPr>
        <b/>
        <sz val="11"/>
        <rFont val="Calibri"/>
        <family val="2"/>
        <scheme val="minor"/>
      </rPr>
      <t xml:space="preserve"> upper</t>
    </r>
  </si>
  <si>
    <r>
      <rPr>
        <b/>
        <sz val="11"/>
        <color rgb="FF24282A"/>
        <rFont val="Calibri"/>
        <family val="2"/>
        <scheme val="minor"/>
      </rPr>
      <t>Pick-up/</t>
    </r>
    <r>
      <rPr>
        <b/>
        <sz val="11"/>
        <rFont val="Calibri"/>
        <family val="2"/>
        <scheme val="minor"/>
      </rPr>
      <t>chassis 4x2</t>
    </r>
  </si>
  <si>
    <r>
      <rPr>
        <b/>
        <sz val="11"/>
        <color rgb="FF24282A"/>
        <rFont val="Calibri"/>
        <family val="2"/>
        <scheme val="minor"/>
      </rPr>
      <t>Pick-up/</t>
    </r>
    <r>
      <rPr>
        <b/>
        <sz val="11"/>
        <rFont val="Calibri"/>
        <family val="2"/>
        <scheme val="minor"/>
      </rPr>
      <t>chassis 4x4</t>
    </r>
  </si>
  <si>
    <t>I4 turbo</t>
  </si>
  <si>
    <t>turbo</t>
  </si>
  <si>
    <t xml:space="preserve">8 speed </t>
  </si>
  <si>
    <t>V8 turbo</t>
  </si>
  <si>
    <t>I5</t>
  </si>
  <si>
    <t>petrol./diesel</t>
  </si>
  <si>
    <t xml:space="preserve">turbo 4 </t>
  </si>
  <si>
    <t>turbo I4</t>
  </si>
  <si>
    <t>disel</t>
  </si>
  <si>
    <t>turbo 4/6 cylinder</t>
  </si>
  <si>
    <t>category total</t>
  </si>
  <si>
    <r>
      <rPr>
        <b/>
        <sz val="11"/>
        <color rgb="FF24282A"/>
        <rFont val="Calibri"/>
        <family val="2"/>
        <scheme val="minor"/>
      </rPr>
      <t>Upper</t>
    </r>
    <r>
      <rPr>
        <b/>
        <sz val="11"/>
        <rFont val="Calibri"/>
        <family val="2"/>
        <scheme val="minor"/>
      </rPr>
      <t xml:space="preserve"> large</t>
    </r>
  </si>
  <si>
    <t>type</t>
  </si>
  <si>
    <t>engine</t>
  </si>
  <si>
    <t>epa_category</t>
  </si>
  <si>
    <t>weight</t>
  </si>
  <si>
    <r>
      <rPr>
        <sz val="11"/>
        <color rgb="FF24282A"/>
        <rFont val="Calibri"/>
        <family val="2"/>
        <scheme val="minor"/>
      </rPr>
      <t>Micro</t>
    </r>
  </si>
  <si>
    <r>
      <rPr>
        <sz val="11"/>
        <color rgb="FF24282A"/>
        <rFont val="Calibri"/>
        <family val="2"/>
        <scheme val="minor"/>
      </rPr>
      <t>Light</t>
    </r>
  </si>
  <si>
    <r>
      <rPr>
        <sz val="11"/>
        <color rgb="FF24282A"/>
        <rFont val="Calibri"/>
        <family val="2"/>
        <scheme val="minor"/>
      </rPr>
      <t>Small</t>
    </r>
  </si>
  <si>
    <r>
      <rPr>
        <sz val="11"/>
        <color rgb="FF24282A"/>
        <rFont val="Calibri"/>
        <family val="2"/>
        <scheme val="minor"/>
      </rPr>
      <t>Medium</t>
    </r>
  </si>
  <si>
    <r>
      <rPr>
        <sz val="11"/>
        <color rgb="FF24282A"/>
        <rFont val="Calibri"/>
        <family val="2"/>
        <scheme val="minor"/>
      </rPr>
      <t>Large</t>
    </r>
  </si>
  <si>
    <r>
      <rPr>
        <sz val="11"/>
        <color rgb="FF24282A"/>
        <rFont val="Calibri"/>
        <family val="2"/>
        <scheme val="minor"/>
      </rPr>
      <t>Upper</t>
    </r>
    <r>
      <rPr>
        <sz val="11"/>
        <rFont val="Calibri"/>
        <family val="2"/>
        <scheme val="minor"/>
      </rPr>
      <t xml:space="preserve"> large</t>
    </r>
  </si>
  <si>
    <r>
      <rPr>
        <sz val="11"/>
        <color rgb="FF24282A"/>
        <rFont val="Calibri"/>
        <family val="2"/>
        <scheme val="minor"/>
      </rPr>
      <t>Sports</t>
    </r>
  </si>
  <si>
    <r>
      <rPr>
        <sz val="11"/>
        <color rgb="FF24282A"/>
        <rFont val="Calibri"/>
        <family val="2"/>
        <scheme val="minor"/>
      </rPr>
      <t>People</t>
    </r>
    <r>
      <rPr>
        <sz val="11"/>
        <rFont val="Calibri"/>
        <family val="2"/>
        <scheme val="minor"/>
      </rPr>
      <t xml:space="preserve"> movers</t>
    </r>
  </si>
  <si>
    <r>
      <rPr>
        <sz val="11"/>
        <color rgb="FF24282A"/>
        <rFont val="Calibri"/>
        <family val="2"/>
        <scheme val="minor"/>
      </rPr>
      <t>SUV</t>
    </r>
    <r>
      <rPr>
        <sz val="11"/>
        <rFont val="Calibri"/>
        <family val="2"/>
        <scheme val="minor"/>
      </rPr>
      <t xml:space="preserve"> small</t>
    </r>
  </si>
  <si>
    <r>
      <rPr>
        <sz val="11"/>
        <color rgb="FF24282A"/>
        <rFont val="Calibri"/>
        <family val="2"/>
        <scheme val="minor"/>
      </rPr>
      <t>SUV</t>
    </r>
    <r>
      <rPr>
        <sz val="11"/>
        <rFont val="Calibri"/>
        <family val="2"/>
        <scheme val="minor"/>
      </rPr>
      <t xml:space="preserve"> medium</t>
    </r>
  </si>
  <si>
    <r>
      <rPr>
        <sz val="11"/>
        <color rgb="FF24282A"/>
        <rFont val="Calibri"/>
        <family val="2"/>
        <scheme val="minor"/>
      </rPr>
      <t>SUV</t>
    </r>
  </si>
  <si>
    <r>
      <rPr>
        <sz val="11"/>
        <color rgb="FF24282A"/>
        <rFont val="Calibri"/>
        <family val="2"/>
        <scheme val="minor"/>
      </rPr>
      <t>SUV</t>
    </r>
    <r>
      <rPr>
        <sz val="11"/>
        <rFont val="Calibri"/>
        <family val="2"/>
        <scheme val="minor"/>
      </rPr>
      <t xml:space="preserve"> upper</t>
    </r>
  </si>
  <si>
    <r>
      <rPr>
        <sz val="11"/>
        <color rgb="FF24282A"/>
        <rFont val="Calibri"/>
        <family val="2"/>
        <scheme val="minor"/>
      </rPr>
      <t>Pick-up/</t>
    </r>
    <r>
      <rPr>
        <sz val="11"/>
        <rFont val="Calibri"/>
        <family val="2"/>
        <scheme val="minor"/>
      </rPr>
      <t>chassis 4x2</t>
    </r>
  </si>
  <si>
    <r>
      <rPr>
        <sz val="11"/>
        <color rgb="FF24282A"/>
        <rFont val="Calibri"/>
        <family val="2"/>
        <scheme val="minor"/>
      </rPr>
      <t>Pick-up/</t>
    </r>
    <r>
      <rPr>
        <sz val="11"/>
        <rFont val="Calibri"/>
        <family val="2"/>
        <scheme val="minor"/>
      </rPr>
      <t>chassis 4x4</t>
    </r>
  </si>
  <si>
    <r>
      <rPr>
        <sz val="11"/>
        <color rgb="FF24282A"/>
        <rFont val="Calibri"/>
        <family val="2"/>
        <scheme val="minor"/>
      </rPr>
      <t>Vans/ Cab Chassis</t>
    </r>
  </si>
  <si>
    <t>I4 DOHC</t>
  </si>
  <si>
    <t>I4 DOHC/CVT</t>
  </si>
  <si>
    <t>I4 VVT</t>
  </si>
  <si>
    <t>V6 DOHC</t>
  </si>
  <si>
    <t>V8 DOHC</t>
  </si>
  <si>
    <r>
      <rPr>
        <sz val="11"/>
        <color rgb="FF24282A"/>
        <rFont val="Calibri"/>
        <family val="2"/>
        <scheme val="minor"/>
      </rPr>
      <t>SUV</t>
    </r>
    <r>
      <rPr>
        <sz val="11"/>
        <rFont val="Calibri"/>
        <family val="2"/>
        <scheme val="minor"/>
      </rPr>
      <t>-2</t>
    </r>
  </si>
  <si>
    <t>total</t>
  </si>
  <si>
    <t>epa_type</t>
  </si>
  <si>
    <t>category_sales</t>
  </si>
  <si>
    <t>passenger</t>
  </si>
  <si>
    <t>lcv</t>
  </si>
  <si>
    <t>average_emissions</t>
  </si>
  <si>
    <t>salesweighted co2</t>
  </si>
  <si>
    <t>weighted_emissions_average</t>
  </si>
  <si>
    <t>weighted_epa_type_average</t>
  </si>
  <si>
    <t>suv</t>
  </si>
  <si>
    <t>type_emissions_average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</si>
</sst>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0" formatCode="0.0%"/>
    <numFmt numFmtId="171" formatCode="0.00000000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24282A"/>
      <name val="Trebuchet MS"/>
      <family val="2"/>
    </font>
    <font>
      <b/>
      <sz val="11"/>
      <name val="Calibri"/>
      <family val="2"/>
      <scheme val="minor"/>
    </font>
    <font>
      <b/>
      <sz val="11"/>
      <color rgb="FF65636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4282A"/>
      <name val="Calibri"/>
      <family val="2"/>
      <scheme val="minor"/>
    </font>
    <font>
      <sz val="11"/>
      <color rgb="FF24282A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" fontId="3" fillId="0" borderId="0" xfId="0" applyNumberFormat="1" applyFont="1" applyAlignment="1">
      <alignment vertical="top" shrinkToFi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0" xfId="0" applyFont="1"/>
    <xf numFmtId="0" fontId="4" fillId="2" borderId="0" xfId="0" applyFont="1" applyFill="1" applyAlignment="1">
      <alignment horizontal="left" vertical="top"/>
    </xf>
    <xf numFmtId="1" fontId="8" fillId="2" borderId="0" xfId="0" applyNumberFormat="1" applyFont="1" applyFill="1" applyAlignment="1">
      <alignment horizontal="left" vertical="top" shrinkToFit="1"/>
    </xf>
    <xf numFmtId="0" fontId="9" fillId="2" borderId="0" xfId="0" applyFont="1" applyFill="1" applyAlignment="1">
      <alignment horizontal="left" vertical="top"/>
    </xf>
    <xf numFmtId="3" fontId="8" fillId="2" borderId="0" xfId="0" applyNumberFormat="1" applyFont="1" applyFill="1" applyAlignment="1">
      <alignment horizontal="center" vertical="top" shrinkToFit="1"/>
    </xf>
    <xf numFmtId="1" fontId="8" fillId="2" borderId="0" xfId="0" applyNumberFormat="1" applyFont="1" applyFill="1" applyAlignment="1">
      <alignment horizontal="center" vertical="top" shrinkToFit="1"/>
    </xf>
    <xf numFmtId="0" fontId="6" fillId="0" borderId="0" xfId="0" applyFont="1" applyAlignment="1">
      <alignment horizontal="left"/>
    </xf>
    <xf numFmtId="1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center" vertical="top" shrinkToFit="1"/>
    </xf>
    <xf numFmtId="0" fontId="6" fillId="2" borderId="0" xfId="0" applyFont="1" applyFill="1" applyAlignment="1">
      <alignment horizontal="left"/>
    </xf>
    <xf numFmtId="3" fontId="8" fillId="0" borderId="0" xfId="0" applyNumberFormat="1" applyFont="1" applyAlignment="1">
      <alignment horizontal="center" vertical="top" shrinkToFit="1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1" fontId="8" fillId="0" borderId="0" xfId="0" applyNumberFormat="1" applyFont="1" applyAlignment="1">
      <alignment vertical="top" shrinkToFit="1"/>
    </xf>
    <xf numFmtId="0" fontId="9" fillId="0" borderId="0" xfId="0" applyFont="1" applyAlignment="1">
      <alignment vertical="top"/>
    </xf>
    <xf numFmtId="3" fontId="8" fillId="0" borderId="0" xfId="0" applyNumberFormat="1" applyFont="1" applyAlignment="1">
      <alignment vertical="top" shrinkToFit="1"/>
    </xf>
    <xf numFmtId="3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horizontal="left" vertical="top"/>
    </xf>
    <xf numFmtId="1" fontId="8" fillId="2" borderId="0" xfId="0" applyNumberFormat="1" applyFont="1" applyFill="1" applyAlignment="1">
      <alignment vertical="top" shrinkToFit="1"/>
    </xf>
    <xf numFmtId="0" fontId="9" fillId="2" borderId="0" xfId="0" applyFont="1" applyFill="1" applyAlignment="1">
      <alignment vertical="top"/>
    </xf>
    <xf numFmtId="3" fontId="8" fillId="2" borderId="0" xfId="0" applyNumberFormat="1" applyFont="1" applyFill="1" applyAlignment="1">
      <alignment vertical="top" shrinkToFit="1"/>
    </xf>
    <xf numFmtId="0" fontId="4" fillId="2" borderId="0" xfId="0" applyFont="1" applyFill="1" applyAlignment="1">
      <alignment vertical="top"/>
    </xf>
    <xf numFmtId="3" fontId="8" fillId="2" borderId="0" xfId="0" applyNumberFormat="1" applyFont="1" applyFill="1" applyAlignment="1">
      <alignment horizontal="right" vertical="top" shrinkToFit="1"/>
    </xf>
    <xf numFmtId="3" fontId="0" fillId="0" borderId="0" xfId="0" applyNumberFormat="1"/>
    <xf numFmtId="3" fontId="4" fillId="2" borderId="0" xfId="0" applyNumberFormat="1" applyFont="1" applyFill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2" borderId="0" xfId="0" applyNumberFormat="1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2" fillId="0" borderId="0" xfId="0" applyFont="1"/>
    <xf numFmtId="0" fontId="9" fillId="0" borderId="0" xfId="0" applyFont="1" applyFill="1" applyAlignment="1">
      <alignment horizontal="left" vertical="top"/>
    </xf>
    <xf numFmtId="0" fontId="9" fillId="0" borderId="0" xfId="0" applyFont="1" applyFill="1" applyAlignment="1">
      <alignment vertical="top"/>
    </xf>
    <xf numFmtId="1" fontId="0" fillId="0" borderId="0" xfId="0" applyNumberFormat="1"/>
    <xf numFmtId="169" fontId="0" fillId="0" borderId="0" xfId="0" applyNumberFormat="1"/>
    <xf numFmtId="0" fontId="8" fillId="0" borderId="0" xfId="0" applyFont="1" applyFill="1" applyAlignment="1">
      <alignment horizontal="left" vertical="top"/>
    </xf>
    <xf numFmtId="9" fontId="0" fillId="0" borderId="0" xfId="1" applyFont="1"/>
    <xf numFmtId="0" fontId="10" fillId="0" borderId="0" xfId="0" applyFont="1"/>
    <xf numFmtId="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0" fontId="5" fillId="0" borderId="0" xfId="0" applyFont="1" applyFill="1" applyAlignment="1">
      <alignment vertical="top"/>
    </xf>
    <xf numFmtId="0" fontId="6" fillId="0" borderId="0" xfId="0" applyFont="1" applyFill="1"/>
    <xf numFmtId="0" fontId="0" fillId="0" borderId="0" xfId="0" applyFill="1"/>
    <xf numFmtId="3" fontId="4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Alignment="1">
      <alignment horizontal="left" vertical="top" shrinkToFit="1"/>
    </xf>
    <xf numFmtId="3" fontId="8" fillId="0" borderId="0" xfId="0" applyNumberFormat="1" applyFont="1" applyFill="1" applyAlignment="1">
      <alignment horizontal="center" vertical="top" shrinkToFit="1"/>
    </xf>
    <xf numFmtId="1" fontId="8" fillId="0" borderId="0" xfId="0" applyNumberFormat="1" applyFont="1" applyFill="1" applyAlignment="1">
      <alignment horizontal="center" vertical="top" shrinkToFit="1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" fontId="8" fillId="0" borderId="0" xfId="0" applyNumberFormat="1" applyFont="1" applyFill="1" applyAlignment="1">
      <alignment vertical="top" shrinkToFit="1"/>
    </xf>
    <xf numFmtId="3" fontId="8" fillId="0" borderId="0" xfId="0" applyNumberFormat="1" applyFont="1" applyFill="1" applyAlignment="1">
      <alignment vertical="top" shrinkToFit="1"/>
    </xf>
    <xf numFmtId="3" fontId="8" fillId="0" borderId="0" xfId="0" applyNumberFormat="1" applyFont="1" applyFill="1" applyAlignment="1">
      <alignment horizontal="right" vertical="top" shrinkToFit="1"/>
    </xf>
    <xf numFmtId="3" fontId="4" fillId="0" borderId="0" xfId="0" applyNumberFormat="1" applyFont="1" applyFill="1" applyAlignment="1">
      <alignment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203199</xdr:rowOff>
    </xdr:from>
    <xdr:to>
      <xdr:col>9</xdr:col>
      <xdr:colOff>254000</xdr:colOff>
      <xdr:row>44</xdr:row>
      <xdr:rowOff>66896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EBB3D-5874-F64C-A2AE-6DD562D51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199"/>
          <a:ext cx="7683500" cy="8804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1E8-0F12-2946-A579-2A8DC7467116}">
  <dimension ref="A1:H10"/>
  <sheetViews>
    <sheetView workbookViewId="0">
      <selection activeCell="G37" sqref="G37"/>
    </sheetView>
  </sheetViews>
  <sheetFormatPr baseColWidth="10" defaultRowHeight="16" x14ac:dyDescent="0.2"/>
  <cols>
    <col min="6" max="6" width="11.6640625" bestFit="1" customWidth="1"/>
    <col min="8" max="8" width="20.33203125" bestFit="1" customWidth="1"/>
  </cols>
  <sheetData>
    <row r="1" spans="1:8" x14ac:dyDescent="0.2">
      <c r="A1" t="s">
        <v>279</v>
      </c>
      <c r="B1" t="s">
        <v>253</v>
      </c>
      <c r="C1" t="s">
        <v>280</v>
      </c>
      <c r="D1" t="s">
        <v>256</v>
      </c>
      <c r="E1" t="s">
        <v>285</v>
      </c>
      <c r="F1" t="s">
        <v>288</v>
      </c>
    </row>
    <row r="2" spans="1:8" x14ac:dyDescent="0.2">
      <c r="A2" s="51">
        <v>1</v>
      </c>
      <c r="B2" t="s">
        <v>281</v>
      </c>
      <c r="C2" s="37">
        <f>'fleet-breakdown'!D2+'fleet-breakdown'!D3</f>
        <v>66521</v>
      </c>
      <c r="D2" s="50">
        <f>C2/$C$10</f>
        <v>7.9376595234373418E-2</v>
      </c>
      <c r="E2" s="48">
        <f>'fleet-breakdown'!G2</f>
        <v>134.75966987868492</v>
      </c>
      <c r="F2" s="48">
        <f>SUMPRODUCT(E2:E5,C2:C5)/SUM(C2:C5)</f>
        <v>149.09297614812775</v>
      </c>
    </row>
    <row r="3" spans="1:8" x14ac:dyDescent="0.2">
      <c r="A3" s="51">
        <v>2</v>
      </c>
      <c r="B3" t="s">
        <v>281</v>
      </c>
      <c r="C3" s="37">
        <f>'fleet-breakdown'!D4+'fleet-breakdown'!D5</f>
        <v>157562</v>
      </c>
      <c r="D3" s="50">
        <f>C3/$C$10</f>
        <v>0.18801183232841273</v>
      </c>
      <c r="E3" s="48">
        <f>'fleet-breakdown'!G4</f>
        <v>147.63711459196122</v>
      </c>
      <c r="F3" s="48">
        <f>SUMPRODUCT(E2:E5,C2:C5)/SUM(C2:C5)</f>
        <v>149.09297614812775</v>
      </c>
    </row>
    <row r="4" spans="1:8" x14ac:dyDescent="0.2">
      <c r="A4" s="51">
        <v>4</v>
      </c>
      <c r="B4" t="s">
        <v>281</v>
      </c>
      <c r="C4" s="37">
        <f>'fleet-breakdown'!D6+'fleet-breakdown'!D7</f>
        <v>10792</v>
      </c>
      <c r="D4" s="50">
        <f>C4/$C$10</f>
        <v>1.2877620838071554E-2</v>
      </c>
      <c r="E4" s="48">
        <f>'fleet-breakdown'!G6</f>
        <v>192.51825426241663</v>
      </c>
      <c r="F4" s="48">
        <f>SUMPRODUCT(E2:E5,C2:C5)/SUM(C2:C5)</f>
        <v>149.09297614812775</v>
      </c>
      <c r="H4" s="48"/>
    </row>
    <row r="5" spans="1:8" x14ac:dyDescent="0.2">
      <c r="A5" s="51">
        <v>6</v>
      </c>
      <c r="B5" t="s">
        <v>281</v>
      </c>
      <c r="C5" s="37">
        <f>'fleet-breakdown'!D8</f>
        <v>8446</v>
      </c>
      <c r="D5" s="50">
        <f>C5/$C$10</f>
        <v>1.0078241808594547E-2</v>
      </c>
      <c r="E5" s="48">
        <f>'fleet-breakdown'!G8</f>
        <v>233.65474780961401</v>
      </c>
      <c r="F5" s="48">
        <f>SUMPRODUCT(E2:E5,C2:C5)/SUM(C2:C5)</f>
        <v>149.09297614812775</v>
      </c>
      <c r="H5" s="54"/>
    </row>
    <row r="6" spans="1:8" x14ac:dyDescent="0.2">
      <c r="A6" s="51">
        <v>7</v>
      </c>
      <c r="B6" t="s">
        <v>287</v>
      </c>
      <c r="C6" s="37">
        <f>'fleet-breakdown'!D10+'fleet-breakdown'!D11</f>
        <v>172570</v>
      </c>
      <c r="D6" s="50">
        <f>C6/$C$10</f>
        <v>0.20592022127742848</v>
      </c>
      <c r="E6" s="48">
        <f>'fleet-breakdown'!G9</f>
        <v>165.63800775136022</v>
      </c>
      <c r="F6" s="48">
        <f>SUMPRODUCT(C6:C7,E6:E7)/SUM(C6:C7)</f>
        <v>184.04985277704876</v>
      </c>
    </row>
    <row r="7" spans="1:8" x14ac:dyDescent="0.2">
      <c r="A7" s="51">
        <v>8</v>
      </c>
      <c r="B7" t="s">
        <v>287</v>
      </c>
      <c r="C7" s="37">
        <f>'fleet-breakdown'!D9+'fleet-breakdown'!D12</f>
        <v>127907.59241204367</v>
      </c>
      <c r="D7" s="50">
        <f>C7/$C$10</f>
        <v>0.1526265268155019</v>
      </c>
      <c r="E7" s="48">
        <f>'fleet-breakdown'!G11</f>
        <v>208.89069323198876</v>
      </c>
      <c r="F7" s="48">
        <f>SUMPRODUCT(C6:C7,E6:E7)/SUM(C6:C7)</f>
        <v>184.04985277704876</v>
      </c>
    </row>
    <row r="8" spans="1:8" x14ac:dyDescent="0.2">
      <c r="A8" s="51">
        <v>11</v>
      </c>
      <c r="B8" t="s">
        <v>282</v>
      </c>
      <c r="C8" s="37">
        <f>'fleet-breakdown'!D14</f>
        <v>58894.407587956332</v>
      </c>
      <c r="D8" s="50">
        <f>C8/$C$10</f>
        <v>7.0276116604943095E-2</v>
      </c>
      <c r="E8" s="48">
        <f>'fleet-breakdown'!G13</f>
        <v>256.90296411856474</v>
      </c>
      <c r="F8" s="48">
        <f>SUMPRODUCT(C8:C9,E8:E9)/SUM(C8:C9)</f>
        <v>226.28540189040544</v>
      </c>
    </row>
    <row r="9" spans="1:8" x14ac:dyDescent="0.2">
      <c r="A9" s="51">
        <v>13</v>
      </c>
      <c r="B9" t="s">
        <v>282</v>
      </c>
      <c r="C9" s="37">
        <f>'fleet-breakdown'!D13+'fleet-breakdown'!D15+'fleet-breakdown'!D16+'fleet-breakdown'!D17</f>
        <v>235350</v>
      </c>
      <c r="D9" s="50">
        <f>C9/$C$10</f>
        <v>0.28083284509267425</v>
      </c>
      <c r="E9" s="48">
        <f>'fleet-breakdown'!G14</f>
        <v>218.62360801228846</v>
      </c>
      <c r="F9" s="48">
        <f>SUMPRODUCT(C8:C9,E8:E9)/SUM(C8:C9)</f>
        <v>226.28540189040544</v>
      </c>
    </row>
    <row r="10" spans="1:8" x14ac:dyDescent="0.2">
      <c r="A10" t="s">
        <v>278</v>
      </c>
      <c r="C10" s="37">
        <f>SUM(C2:C9)</f>
        <v>838043</v>
      </c>
      <c r="D10" s="52">
        <f>SUM(D2:D9)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A088-8ED4-BB4B-9122-CE52C1E71E48}">
  <dimension ref="A1:G18"/>
  <sheetViews>
    <sheetView workbookViewId="0">
      <selection activeCell="D33" sqref="D33"/>
    </sheetView>
  </sheetViews>
  <sheetFormatPr baseColWidth="10" defaultRowHeight="16" x14ac:dyDescent="0.2"/>
  <cols>
    <col min="1" max="1" width="17" customWidth="1"/>
    <col min="4" max="4" width="11.6640625" bestFit="1" customWidth="1"/>
    <col min="5" max="5" width="16" customWidth="1"/>
  </cols>
  <sheetData>
    <row r="1" spans="1:7" x14ac:dyDescent="0.2">
      <c r="A1" s="44" t="s">
        <v>253</v>
      </c>
      <c r="B1" s="44" t="s">
        <v>254</v>
      </c>
      <c r="C1" s="44" t="s">
        <v>255</v>
      </c>
      <c r="D1" s="44" t="s">
        <v>208</v>
      </c>
      <c r="E1" s="44" t="s">
        <v>283</v>
      </c>
      <c r="F1" s="44" t="s">
        <v>256</v>
      </c>
      <c r="G1" s="44" t="s">
        <v>286</v>
      </c>
    </row>
    <row r="2" spans="1:7" x14ac:dyDescent="0.2">
      <c r="A2" s="45" t="s">
        <v>257</v>
      </c>
      <c r="B2" t="s">
        <v>272</v>
      </c>
      <c r="C2">
        <v>1</v>
      </c>
      <c r="D2" s="37">
        <f>'ntc-collection'!B2</f>
        <v>6505</v>
      </c>
      <c r="E2" s="37">
        <f>'ntc-collection'!C2</f>
        <v>128.75111452728669</v>
      </c>
      <c r="F2" s="53">
        <f>D2/$D$18</f>
        <v>7.7621315374032116E-3</v>
      </c>
      <c r="G2">
        <f>SUMPRODUCT(E2:E3,F2:F3)/SUM(F2:F3)</f>
        <v>134.75966987868492</v>
      </c>
    </row>
    <row r="3" spans="1:7" x14ac:dyDescent="0.2">
      <c r="A3" s="45" t="s">
        <v>258</v>
      </c>
      <c r="B3" t="s">
        <v>272</v>
      </c>
      <c r="C3">
        <v>1</v>
      </c>
      <c r="D3" s="37">
        <f>'ntc-collection'!B7</f>
        <v>60016</v>
      </c>
      <c r="E3" s="37">
        <f>'ntc-collection'!C7</f>
        <v>135.41092375366568</v>
      </c>
      <c r="F3" s="53">
        <f>D3/$D$18</f>
        <v>7.1614463696970207E-2</v>
      </c>
      <c r="G3">
        <f>SUMPRODUCT(E2:E3,F2:F3)/SUM(F2:F3)</f>
        <v>134.75966987868492</v>
      </c>
    </row>
    <row r="4" spans="1:7" x14ac:dyDescent="0.2">
      <c r="A4" s="45" t="s">
        <v>259</v>
      </c>
      <c r="B4" t="s">
        <v>273</v>
      </c>
      <c r="C4">
        <v>2</v>
      </c>
      <c r="D4" s="37">
        <f>'ntc-collection'!B17</f>
        <v>126431</v>
      </c>
      <c r="E4" s="37">
        <f>'ntc-collection'!C17</f>
        <v>148.49871510419592</v>
      </c>
      <c r="F4" s="53">
        <f>D4/$D$18</f>
        <v>0.15086457377485404</v>
      </c>
      <c r="G4">
        <f>SUMPRODUCT(E4:E5,F4:F5)/SUM(F4:F5)</f>
        <v>147.63711459196122</v>
      </c>
    </row>
    <row r="5" spans="1:7" x14ac:dyDescent="0.2">
      <c r="A5" s="45" t="s">
        <v>260</v>
      </c>
      <c r="B5" t="s">
        <v>274</v>
      </c>
      <c r="C5">
        <v>2</v>
      </c>
      <c r="D5" s="37">
        <f>'ntc-collection'!B27</f>
        <v>31131</v>
      </c>
      <c r="E5" s="37">
        <f>'ntc-collection'!C27</f>
        <v>144.13793324981529</v>
      </c>
      <c r="F5" s="53">
        <f>D5/$D$18</f>
        <v>3.7147258553558708E-2</v>
      </c>
      <c r="G5">
        <f>SUMPRODUCT(E4:E5,F4:F5)/SUM(F4:F5)</f>
        <v>147.63711459196122</v>
      </c>
    </row>
    <row r="6" spans="1:7" x14ac:dyDescent="0.2">
      <c r="A6" s="45" t="s">
        <v>261</v>
      </c>
      <c r="B6" t="s">
        <v>275</v>
      </c>
      <c r="C6">
        <v>4</v>
      </c>
      <c r="D6" s="37">
        <f>'ntc-collection'!B37</f>
        <v>10044</v>
      </c>
      <c r="E6" s="37">
        <f>'ntc-collection'!C37</f>
        <v>190.21515332536839</v>
      </c>
      <c r="F6" s="53">
        <f>D6/$D$18</f>
        <v>1.1985065205484683E-2</v>
      </c>
      <c r="G6">
        <f>SUMPRODUCT(E6:E7,F6:F7)/SUM(F6:F7)</f>
        <v>192.51825426241663</v>
      </c>
    </row>
    <row r="7" spans="1:7" x14ac:dyDescent="0.2">
      <c r="A7" s="45" t="s">
        <v>262</v>
      </c>
      <c r="B7" t="s">
        <v>275</v>
      </c>
      <c r="C7">
        <v>4</v>
      </c>
      <c r="D7" s="47">
        <f>'ntc-collection'!B47</f>
        <v>748</v>
      </c>
      <c r="E7" s="47">
        <f>'ntc-collection'!C47</f>
        <v>223.44385026737967</v>
      </c>
      <c r="F7" s="53">
        <f>D7/$D$18</f>
        <v>8.9255563258687205E-4</v>
      </c>
      <c r="G7">
        <f>SUMPRODUCT(E6:E7,F6:F7)/SUM(F6:F7)</f>
        <v>192.51825426241663</v>
      </c>
    </row>
    <row r="8" spans="1:7" x14ac:dyDescent="0.2">
      <c r="A8" s="45" t="s">
        <v>263</v>
      </c>
      <c r="B8" t="s">
        <v>276</v>
      </c>
      <c r="C8">
        <v>6</v>
      </c>
      <c r="D8" s="37">
        <f>'ntc-collection'!B57</f>
        <v>8446</v>
      </c>
      <c r="E8" s="37">
        <f>'ntc-collection'!C57</f>
        <v>233.65474780961401</v>
      </c>
      <c r="F8" s="53">
        <f>D8/$D$18</f>
        <v>1.0078241808594547E-2</v>
      </c>
      <c r="G8" s="37">
        <f>E8</f>
        <v>233.65474780961401</v>
      </c>
    </row>
    <row r="9" spans="1:7" x14ac:dyDescent="0.2">
      <c r="A9" s="45" t="s">
        <v>265</v>
      </c>
      <c r="B9" t="s">
        <v>272</v>
      </c>
      <c r="C9">
        <v>7</v>
      </c>
      <c r="D9" s="37">
        <f>'ntc-collection'!B79</f>
        <v>108190</v>
      </c>
      <c r="E9" s="37">
        <f>'ntc-collection'!C79</f>
        <v>159.41431740456605</v>
      </c>
      <c r="F9" s="53">
        <f>D9/$D$18</f>
        <v>0.12909838755290601</v>
      </c>
      <c r="G9">
        <f>SUMPRODUCT(E9:E10,F9:F10)/SUM(F9:F10)</f>
        <v>165.63800775136022</v>
      </c>
    </row>
    <row r="10" spans="1:7" x14ac:dyDescent="0.2">
      <c r="A10" s="45" t="s">
        <v>266</v>
      </c>
      <c r="B10" t="s">
        <v>272</v>
      </c>
      <c r="C10">
        <v>7</v>
      </c>
      <c r="D10" s="37">
        <f>'ntc-collection'!B89</f>
        <v>160150</v>
      </c>
      <c r="E10" s="37">
        <f>'ntc-collection'!C89</f>
        <v>169.8424477052763</v>
      </c>
      <c r="F10" s="53">
        <f>D10/$D$18</f>
        <v>0.19109997935666787</v>
      </c>
      <c r="G10">
        <f>SUMPRODUCT(E9:E10,F9:F10)/SUM(F9:F10)</f>
        <v>165.63800775136022</v>
      </c>
    </row>
    <row r="11" spans="1:7" x14ac:dyDescent="0.2">
      <c r="A11" s="45" t="s">
        <v>264</v>
      </c>
      <c r="B11" t="s">
        <v>275</v>
      </c>
      <c r="C11">
        <v>8</v>
      </c>
      <c r="D11" s="37">
        <f>'ntc-collection'!B67</f>
        <v>12420</v>
      </c>
      <c r="E11" s="37">
        <f>'ntc-collection'!C67</f>
        <v>217.51264090177133</v>
      </c>
      <c r="F11" s="53">
        <f>D11/$D$18</f>
        <v>1.4820241920760629E-2</v>
      </c>
      <c r="G11">
        <f>SUMPRODUCT(E11:E12,F11:F12)/SUM(F11:F12)</f>
        <v>208.89069323198876</v>
      </c>
    </row>
    <row r="12" spans="1:7" x14ac:dyDescent="0.2">
      <c r="A12" s="45" t="s">
        <v>267</v>
      </c>
      <c r="B12" t="s">
        <v>275</v>
      </c>
      <c r="C12">
        <v>8</v>
      </c>
      <c r="D12" s="47">
        <f>'ntc-collection'!B100</f>
        <v>19717.592412043672</v>
      </c>
      <c r="E12" s="37">
        <f>'ntc-collection'!C99</f>
        <v>203.45977713326209</v>
      </c>
      <c r="F12" s="53">
        <f>D12/$D$18</f>
        <v>2.3528139262595921E-2</v>
      </c>
      <c r="G12">
        <f>SUMPRODUCT(E11:E12,F11:F12)/SUM(F11:F12)</f>
        <v>208.89069323198876</v>
      </c>
    </row>
    <row r="13" spans="1:7" x14ac:dyDescent="0.2">
      <c r="A13" s="45" t="s">
        <v>268</v>
      </c>
      <c r="B13" t="s">
        <v>276</v>
      </c>
      <c r="C13">
        <v>11</v>
      </c>
      <c r="D13" s="37">
        <f>'ntc-collection'!B110</f>
        <v>19230</v>
      </c>
      <c r="E13" s="37">
        <f>'ntc-collection'!C110</f>
        <v>256.90296411856474</v>
      </c>
      <c r="F13" s="53">
        <f>D13/$D$18</f>
        <v>2.294631659711972E-2</v>
      </c>
      <c r="G13" s="37">
        <f>E13</f>
        <v>256.90296411856474</v>
      </c>
    </row>
    <row r="14" spans="1:7" x14ac:dyDescent="0.2">
      <c r="A14" s="45" t="s">
        <v>277</v>
      </c>
      <c r="B14" t="s">
        <v>272</v>
      </c>
      <c r="C14">
        <v>13</v>
      </c>
      <c r="D14" s="37">
        <f>'ntc-collection'!B99-'ntc-collection'!B100</f>
        <v>58894.407587956332</v>
      </c>
      <c r="E14" s="37">
        <f>'ntc-collection'!C99</f>
        <v>203.45977713326209</v>
      </c>
      <c r="F14" s="53">
        <f>D14/$D$18</f>
        <v>7.0276116604943095E-2</v>
      </c>
      <c r="G14">
        <f>SUMPRODUCT(E14:E17,F14:F17)/SUM(F14:F17)</f>
        <v>218.62360801228846</v>
      </c>
    </row>
    <row r="15" spans="1:7" x14ac:dyDescent="0.2">
      <c r="A15" s="45" t="s">
        <v>269</v>
      </c>
      <c r="B15" t="s">
        <v>272</v>
      </c>
      <c r="C15">
        <v>13</v>
      </c>
      <c r="D15" s="37">
        <f>'ntc-collection'!B123</f>
        <v>32735</v>
      </c>
      <c r="E15" s="37">
        <f>'ntc-collection'!C123</f>
        <v>220.7897968535207</v>
      </c>
      <c r="F15" s="53">
        <f>D15/$D$18</f>
        <v>3.9061241487608631E-2</v>
      </c>
      <c r="G15">
        <f>SUMPRODUCT(E14:E17,F14:F17)/SUM(F14:F17)</f>
        <v>218.62360801228846</v>
      </c>
    </row>
    <row r="16" spans="1:7" x14ac:dyDescent="0.2">
      <c r="A16" s="45" t="s">
        <v>270</v>
      </c>
      <c r="B16" t="s">
        <v>272</v>
      </c>
      <c r="C16">
        <v>13</v>
      </c>
      <c r="D16" s="37">
        <f>'ntc-collection'!B133</f>
        <v>162839</v>
      </c>
      <c r="E16" s="37">
        <f>'ntc-collection'!C133</f>
        <v>225.38001338745633</v>
      </c>
      <c r="F16" s="53">
        <f>D16/$D$18</f>
        <v>0.19430864526044606</v>
      </c>
      <c r="G16">
        <f>SUMPRODUCT(E14:E17,F14:F17)/SUM(F14:F17)</f>
        <v>218.62360801228846</v>
      </c>
    </row>
    <row r="17" spans="1:7" x14ac:dyDescent="0.2">
      <c r="A17" s="46" t="s">
        <v>271</v>
      </c>
      <c r="B17" t="s">
        <v>272</v>
      </c>
      <c r="C17">
        <v>13</v>
      </c>
      <c r="D17" s="37">
        <f>'ntc-collection'!B143</f>
        <v>20546</v>
      </c>
      <c r="E17" s="37">
        <f>'ntc-collection'!C143</f>
        <v>205.09047989876376</v>
      </c>
      <c r="F17" s="53">
        <f>D17/$D$18</f>
        <v>2.4516641747499832E-2</v>
      </c>
      <c r="G17">
        <f>SUMPRODUCT(E14:E17,F14:F17)/SUM(F14:F17)</f>
        <v>218.62360801228846</v>
      </c>
    </row>
    <row r="18" spans="1:7" x14ac:dyDescent="0.2">
      <c r="A18" s="49" t="s">
        <v>278</v>
      </c>
      <c r="D18" s="37">
        <f>SUM(D2:D17)</f>
        <v>838043</v>
      </c>
    </row>
  </sheetData>
  <sortState xmlns:xlrd2="http://schemas.microsoft.com/office/spreadsheetml/2017/richdata2" ref="A2:G18">
    <sortCondition ref="C2:C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82F-E728-3642-8E5F-8EDB00B90018}">
  <dimension ref="A1:V153"/>
  <sheetViews>
    <sheetView zoomScale="120" zoomScaleNormal="120" workbookViewId="0">
      <pane ySplit="1" topLeftCell="A72" activePane="bottomLeft" state="frozen"/>
      <selection pane="bottomLeft" activeCell="I57" sqref="I57"/>
    </sheetView>
  </sheetViews>
  <sheetFormatPr baseColWidth="10" defaultRowHeight="16" x14ac:dyDescent="0.2"/>
  <sheetData>
    <row r="1" spans="1:22" x14ac:dyDescent="0.2">
      <c r="A1" s="30" t="s">
        <v>204</v>
      </c>
      <c r="B1" s="30" t="s">
        <v>251</v>
      </c>
      <c r="C1" s="30" t="s">
        <v>284</v>
      </c>
      <c r="D1" s="7" t="s">
        <v>205</v>
      </c>
      <c r="E1" s="7" t="s">
        <v>206</v>
      </c>
      <c r="F1" s="7" t="s">
        <v>207</v>
      </c>
      <c r="G1" s="7" t="s">
        <v>208</v>
      </c>
      <c r="H1" s="7" t="s">
        <v>209</v>
      </c>
      <c r="I1" s="7" t="s">
        <v>210</v>
      </c>
      <c r="J1" s="7" t="s">
        <v>24</v>
      </c>
      <c r="K1" s="7" t="s">
        <v>16</v>
      </c>
      <c r="L1" s="8" t="s">
        <v>17</v>
      </c>
      <c r="M1" s="8" t="s">
        <v>18</v>
      </c>
      <c r="N1" s="8" t="s">
        <v>18</v>
      </c>
      <c r="O1" s="7" t="s">
        <v>196</v>
      </c>
      <c r="P1" s="7" t="s">
        <v>197</v>
      </c>
      <c r="Q1" s="7" t="s">
        <v>198</v>
      </c>
      <c r="R1" s="7" t="s">
        <v>19</v>
      </c>
      <c r="S1" s="7" t="s">
        <v>202</v>
      </c>
      <c r="T1" s="7" t="s">
        <v>199</v>
      </c>
    </row>
    <row r="2" spans="1:22" x14ac:dyDescent="0.2">
      <c r="A2" s="9" t="s">
        <v>26</v>
      </c>
      <c r="B2" s="38">
        <f>SUM(G2:G6)</f>
        <v>6505</v>
      </c>
      <c r="C2" s="38">
        <f>SUMPRODUCT(H2:H6,G2:G6)/SUM(G2:G6)</f>
        <v>128.75111452728669</v>
      </c>
      <c r="D2" s="10">
        <v>1</v>
      </c>
      <c r="E2" s="11" t="s">
        <v>27</v>
      </c>
      <c r="F2" s="11" t="s">
        <v>28</v>
      </c>
      <c r="G2" s="12">
        <v>5237</v>
      </c>
      <c r="H2" s="13">
        <v>131</v>
      </c>
      <c r="I2" s="13">
        <v>20</v>
      </c>
      <c r="J2" s="13" t="s">
        <v>25</v>
      </c>
      <c r="K2" s="8" t="s">
        <v>20</v>
      </c>
      <c r="L2" s="8" t="s">
        <v>21</v>
      </c>
      <c r="M2" s="8" t="s">
        <v>22</v>
      </c>
      <c r="N2" s="8" t="s">
        <v>23</v>
      </c>
      <c r="O2" s="8">
        <v>2400</v>
      </c>
      <c r="P2" s="8">
        <v>1595</v>
      </c>
      <c r="Q2" s="8" t="s">
        <v>195</v>
      </c>
      <c r="V2" s="1" t="s">
        <v>0</v>
      </c>
    </row>
    <row r="3" spans="1:22" x14ac:dyDescent="0.2">
      <c r="A3" s="14"/>
      <c r="B3" s="14"/>
      <c r="C3" s="14"/>
      <c r="D3" s="15">
        <v>2</v>
      </c>
      <c r="E3" s="16" t="s">
        <v>29</v>
      </c>
      <c r="F3" s="16" t="s">
        <v>30</v>
      </c>
      <c r="G3" s="17">
        <v>592</v>
      </c>
      <c r="H3" s="17">
        <v>113</v>
      </c>
      <c r="I3" s="17">
        <v>3</v>
      </c>
      <c r="J3" s="17"/>
      <c r="K3" s="8"/>
      <c r="L3" s="8"/>
      <c r="M3" s="8"/>
      <c r="O3" s="8"/>
      <c r="P3" s="8"/>
      <c r="Q3" s="8"/>
      <c r="V3" s="1"/>
    </row>
    <row r="4" spans="1:22" x14ac:dyDescent="0.2">
      <c r="A4" s="14"/>
      <c r="B4" s="14"/>
      <c r="C4" s="14"/>
      <c r="D4" s="15">
        <v>3</v>
      </c>
      <c r="E4" s="16" t="s">
        <v>31</v>
      </c>
      <c r="F4" s="15">
        <v>500</v>
      </c>
      <c r="G4" s="17">
        <v>375</v>
      </c>
      <c r="H4" s="17">
        <v>114</v>
      </c>
      <c r="I4" s="17">
        <v>5</v>
      </c>
      <c r="J4" s="17"/>
      <c r="K4" s="8"/>
      <c r="L4" s="8"/>
      <c r="M4" s="8"/>
      <c r="N4" s="8"/>
      <c r="O4" s="8"/>
      <c r="P4" s="8"/>
      <c r="Q4" s="8"/>
      <c r="V4" s="1"/>
    </row>
    <row r="5" spans="1:22" x14ac:dyDescent="0.2">
      <c r="A5" s="14"/>
      <c r="B5" s="14"/>
      <c r="C5" s="14"/>
      <c r="D5" s="15">
        <v>4</v>
      </c>
      <c r="E5" s="16" t="s">
        <v>31</v>
      </c>
      <c r="F5" s="16" t="s">
        <v>32</v>
      </c>
      <c r="G5" s="17">
        <v>298</v>
      </c>
      <c r="H5" s="17">
        <v>139</v>
      </c>
      <c r="I5" s="17">
        <v>27</v>
      </c>
      <c r="J5" s="17"/>
      <c r="K5" s="8"/>
      <c r="L5" s="8"/>
      <c r="M5" s="8"/>
      <c r="N5" s="8"/>
      <c r="O5" s="8"/>
      <c r="P5" s="8"/>
      <c r="Q5" s="8"/>
      <c r="V5" s="1"/>
    </row>
    <row r="6" spans="1:22" x14ac:dyDescent="0.2">
      <c r="A6" s="14"/>
      <c r="B6" s="14"/>
      <c r="C6" s="14"/>
      <c r="D6" s="15">
        <v>5</v>
      </c>
      <c r="E6" s="16" t="s">
        <v>33</v>
      </c>
      <c r="F6" s="16" t="s">
        <v>34</v>
      </c>
      <c r="G6" s="17">
        <v>3</v>
      </c>
      <c r="H6" s="17">
        <v>137</v>
      </c>
      <c r="I6" s="17">
        <v>26</v>
      </c>
      <c r="J6" s="17"/>
      <c r="K6" s="8"/>
      <c r="L6" s="8"/>
      <c r="M6" s="8"/>
      <c r="N6" s="8"/>
      <c r="O6" s="8"/>
      <c r="P6" s="8"/>
      <c r="Q6" s="8"/>
      <c r="V6" s="1"/>
    </row>
    <row r="7" spans="1:22" x14ac:dyDescent="0.2">
      <c r="A7" s="9" t="s">
        <v>35</v>
      </c>
      <c r="B7" s="38">
        <f>SUM(G7:G16)</f>
        <v>60016</v>
      </c>
      <c r="C7" s="38">
        <f>SUMPRODUCT(H7:H16,G7:G16)/SUM(G7:G16)</f>
        <v>135.41092375366568</v>
      </c>
      <c r="D7" s="10">
        <v>1</v>
      </c>
      <c r="E7" s="11" t="s">
        <v>36</v>
      </c>
      <c r="F7" s="11" t="s">
        <v>37</v>
      </c>
      <c r="G7" s="12">
        <v>9963</v>
      </c>
      <c r="H7" s="13">
        <v>154</v>
      </c>
      <c r="I7" s="13">
        <v>71</v>
      </c>
      <c r="J7" s="13" t="s">
        <v>25</v>
      </c>
      <c r="K7" s="8" t="s">
        <v>20</v>
      </c>
      <c r="L7" s="8" t="s">
        <v>21</v>
      </c>
      <c r="M7" s="8"/>
      <c r="N7" s="8" t="s">
        <v>200</v>
      </c>
      <c r="O7" s="8">
        <v>2570</v>
      </c>
      <c r="P7" s="8">
        <v>1491</v>
      </c>
      <c r="Q7" s="8" t="s">
        <v>201</v>
      </c>
      <c r="S7">
        <v>1130</v>
      </c>
      <c r="V7" s="1" t="s">
        <v>1</v>
      </c>
    </row>
    <row r="8" spans="1:22" x14ac:dyDescent="0.2">
      <c r="A8" s="18"/>
      <c r="B8" s="18"/>
      <c r="C8" s="18"/>
      <c r="D8" s="10">
        <v>2</v>
      </c>
      <c r="E8" s="11" t="s">
        <v>38</v>
      </c>
      <c r="F8" s="11" t="s">
        <v>39</v>
      </c>
      <c r="G8" s="12">
        <v>9853</v>
      </c>
      <c r="H8" s="13">
        <v>146</v>
      </c>
      <c r="I8" s="13">
        <v>62</v>
      </c>
      <c r="J8" s="13" t="s">
        <v>25</v>
      </c>
      <c r="K8" s="8" t="s">
        <v>211</v>
      </c>
      <c r="L8" s="8" t="s">
        <v>212</v>
      </c>
      <c r="M8" s="8" t="s">
        <v>203</v>
      </c>
      <c r="N8" s="8" t="s">
        <v>200</v>
      </c>
      <c r="O8" s="8"/>
      <c r="P8" s="8">
        <v>14877.5</v>
      </c>
      <c r="Q8" s="8" t="s">
        <v>201</v>
      </c>
      <c r="S8">
        <v>1050</v>
      </c>
      <c r="V8" s="1"/>
    </row>
    <row r="9" spans="1:22" x14ac:dyDescent="0.2">
      <c r="A9" s="18"/>
      <c r="B9" s="18"/>
      <c r="C9" s="18"/>
      <c r="D9" s="10">
        <v>3</v>
      </c>
      <c r="E9" s="11" t="s">
        <v>40</v>
      </c>
      <c r="F9" s="10">
        <v>200</v>
      </c>
      <c r="G9" s="12">
        <v>8198</v>
      </c>
      <c r="H9" s="13">
        <v>119</v>
      </c>
      <c r="I9" s="13">
        <v>32</v>
      </c>
      <c r="J9" s="13" t="s">
        <v>25</v>
      </c>
      <c r="K9" s="8" t="s">
        <v>20</v>
      </c>
      <c r="L9" s="8" t="s">
        <v>21</v>
      </c>
      <c r="M9" s="8"/>
      <c r="N9" s="8" t="s">
        <v>200</v>
      </c>
      <c r="O9" s="8">
        <v>2570</v>
      </c>
      <c r="P9" s="8">
        <v>1490</v>
      </c>
      <c r="Q9" s="8" t="s">
        <v>201</v>
      </c>
      <c r="S9">
        <v>1070</v>
      </c>
      <c r="U9" t="s">
        <v>213</v>
      </c>
      <c r="V9" s="1"/>
    </row>
    <row r="10" spans="1:22" x14ac:dyDescent="0.2">
      <c r="A10" s="18"/>
      <c r="B10" s="18"/>
      <c r="C10" s="18"/>
      <c r="D10" s="10">
        <v>4</v>
      </c>
      <c r="E10" s="11" t="s">
        <v>41</v>
      </c>
      <c r="F10" s="11" t="s">
        <v>42</v>
      </c>
      <c r="G10" s="12">
        <v>6676</v>
      </c>
      <c r="H10" s="13">
        <v>113</v>
      </c>
      <c r="I10" s="13">
        <v>26</v>
      </c>
      <c r="J10" s="13" t="s">
        <v>25</v>
      </c>
      <c r="K10" s="8" t="s">
        <v>20</v>
      </c>
      <c r="L10" s="8" t="s">
        <v>212</v>
      </c>
      <c r="M10" s="8" t="s">
        <v>203</v>
      </c>
      <c r="N10" s="8" t="s">
        <v>214</v>
      </c>
      <c r="O10" s="8">
        <v>2450</v>
      </c>
      <c r="P10" s="8">
        <v>1520</v>
      </c>
      <c r="Q10" s="8" t="s">
        <v>201</v>
      </c>
      <c r="S10">
        <v>900</v>
      </c>
      <c r="V10" s="1"/>
    </row>
    <row r="11" spans="1:22" x14ac:dyDescent="0.2">
      <c r="A11" s="18"/>
      <c r="B11" s="18"/>
      <c r="C11" s="18"/>
      <c r="D11" s="10">
        <v>5</v>
      </c>
      <c r="E11" s="11" t="s">
        <v>27</v>
      </c>
      <c r="F11" s="11" t="s">
        <v>43</v>
      </c>
      <c r="G11" s="12">
        <v>6270</v>
      </c>
      <c r="H11" s="13">
        <v>141</v>
      </c>
      <c r="I11" s="13">
        <v>56</v>
      </c>
      <c r="J11" s="13"/>
      <c r="V11" s="1"/>
    </row>
    <row r="12" spans="1:22" x14ac:dyDescent="0.2">
      <c r="A12" s="18"/>
      <c r="B12" s="18"/>
      <c r="C12" s="18"/>
      <c r="D12" s="10">
        <v>6</v>
      </c>
      <c r="E12" s="11" t="s">
        <v>44</v>
      </c>
      <c r="F12" s="11" t="s">
        <v>45</v>
      </c>
      <c r="G12" s="12">
        <v>5723</v>
      </c>
      <c r="H12" s="13">
        <v>118</v>
      </c>
      <c r="I12" s="13">
        <v>31</v>
      </c>
      <c r="J12" s="13"/>
      <c r="K12" s="8"/>
      <c r="L12" s="8"/>
      <c r="M12" s="8"/>
      <c r="N12" s="8"/>
      <c r="O12" s="8"/>
      <c r="P12" s="8"/>
      <c r="Q12" s="8"/>
      <c r="V12" s="1"/>
    </row>
    <row r="13" spans="1:22" x14ac:dyDescent="0.2">
      <c r="A13" s="18"/>
      <c r="B13" s="18"/>
      <c r="C13" s="18"/>
      <c r="D13" s="10">
        <v>7</v>
      </c>
      <c r="E13" s="11" t="s">
        <v>46</v>
      </c>
      <c r="F13" s="11" t="s">
        <v>47</v>
      </c>
      <c r="G13" s="12">
        <v>5263</v>
      </c>
      <c r="H13" s="13">
        <v>136</v>
      </c>
      <c r="I13" s="13">
        <v>51</v>
      </c>
      <c r="J13" s="13"/>
      <c r="K13" s="8"/>
      <c r="L13" s="8"/>
      <c r="M13" s="8"/>
      <c r="N13" s="8"/>
      <c r="O13" s="8"/>
      <c r="P13" s="8"/>
      <c r="Q13" s="8"/>
      <c r="V13" s="1"/>
    </row>
    <row r="14" spans="1:22" x14ac:dyDescent="0.2">
      <c r="A14" s="14"/>
      <c r="B14" s="14"/>
      <c r="C14" s="14"/>
      <c r="D14" s="15">
        <v>8</v>
      </c>
      <c r="E14" s="16" t="s">
        <v>48</v>
      </c>
      <c r="F14" s="16" t="s">
        <v>49</v>
      </c>
      <c r="G14" s="19">
        <v>4017</v>
      </c>
      <c r="H14" s="17">
        <v>159</v>
      </c>
      <c r="I14" s="17">
        <v>77</v>
      </c>
      <c r="J14" s="17"/>
      <c r="K14" s="8"/>
      <c r="L14" s="8"/>
      <c r="M14" s="8"/>
      <c r="N14" s="8"/>
      <c r="O14" s="8"/>
      <c r="P14" s="8"/>
      <c r="Q14" s="8"/>
      <c r="V14" s="1"/>
    </row>
    <row r="15" spans="1:22" x14ac:dyDescent="0.2">
      <c r="A15" s="14"/>
      <c r="B15" s="14"/>
      <c r="C15" s="14"/>
      <c r="D15" s="15">
        <v>9</v>
      </c>
      <c r="E15" s="16" t="s">
        <v>41</v>
      </c>
      <c r="F15" s="16" t="s">
        <v>50</v>
      </c>
      <c r="G15" s="19">
        <v>2277</v>
      </c>
      <c r="H15" s="17">
        <v>125</v>
      </c>
      <c r="I15" s="17">
        <v>39</v>
      </c>
      <c r="J15" s="17"/>
      <c r="K15" s="8"/>
      <c r="L15" s="8"/>
      <c r="M15" s="8"/>
      <c r="N15" s="8"/>
      <c r="O15" s="8"/>
      <c r="P15" s="8"/>
      <c r="Q15" s="8"/>
      <c r="V15" s="1"/>
    </row>
    <row r="16" spans="1:22" x14ac:dyDescent="0.2">
      <c r="A16" s="14"/>
      <c r="B16" s="14"/>
      <c r="C16" s="14"/>
      <c r="D16" s="15">
        <v>10</v>
      </c>
      <c r="E16" s="16" t="s">
        <v>51</v>
      </c>
      <c r="F16" s="16" t="s">
        <v>52</v>
      </c>
      <c r="G16" s="19">
        <v>1776</v>
      </c>
      <c r="H16" s="17">
        <v>127</v>
      </c>
      <c r="I16" s="17">
        <v>41</v>
      </c>
      <c r="J16" s="17"/>
      <c r="K16" s="8"/>
      <c r="L16" s="8"/>
      <c r="M16" s="8"/>
      <c r="N16" s="8"/>
      <c r="O16" s="8"/>
      <c r="P16" s="8"/>
      <c r="Q16" s="8"/>
      <c r="V16" s="1"/>
    </row>
    <row r="17" spans="1:22" x14ac:dyDescent="0.2">
      <c r="A17" s="9" t="s">
        <v>53</v>
      </c>
      <c r="B17" s="38">
        <f>SUM(G17:G22)</f>
        <v>126431</v>
      </c>
      <c r="C17" s="38">
        <f>SUMPRODUCT(H17:H26,G17:G26)/SUM(G17:G26)</f>
        <v>148.49871510419592</v>
      </c>
      <c r="D17" s="10">
        <v>1</v>
      </c>
      <c r="E17" s="11" t="s">
        <v>38</v>
      </c>
      <c r="F17" s="11" t="s">
        <v>54</v>
      </c>
      <c r="G17" s="12">
        <v>30468</v>
      </c>
      <c r="H17" s="13">
        <v>126</v>
      </c>
      <c r="I17" s="13">
        <v>951</v>
      </c>
      <c r="J17" s="13" t="s">
        <v>25</v>
      </c>
      <c r="K17" s="8" t="s">
        <v>20</v>
      </c>
      <c r="L17" s="8" t="s">
        <v>212</v>
      </c>
      <c r="M17" s="8" t="s">
        <v>203</v>
      </c>
      <c r="N17" s="8" t="s">
        <v>200</v>
      </c>
      <c r="O17" s="8">
        <v>2700</v>
      </c>
      <c r="P17" s="8">
        <v>1780</v>
      </c>
      <c r="Q17" s="8" t="s">
        <v>195</v>
      </c>
      <c r="S17">
        <v>1360</v>
      </c>
      <c r="U17" t="s">
        <v>215</v>
      </c>
      <c r="V17" s="3" t="s">
        <v>2</v>
      </c>
    </row>
    <row r="18" spans="1:22" x14ac:dyDescent="0.2">
      <c r="A18" s="18"/>
      <c r="B18" s="18"/>
      <c r="C18" s="18"/>
      <c r="D18" s="10">
        <v>2</v>
      </c>
      <c r="E18" s="11" t="s">
        <v>36</v>
      </c>
      <c r="F18" s="11" t="s">
        <v>55</v>
      </c>
      <c r="G18" s="12">
        <v>28378</v>
      </c>
      <c r="H18" s="13">
        <v>172</v>
      </c>
      <c r="I18" s="12">
        <v>1330</v>
      </c>
      <c r="J18" s="12" t="s">
        <v>216</v>
      </c>
      <c r="K18" s="8" t="s">
        <v>20</v>
      </c>
      <c r="L18" s="8" t="s">
        <v>21</v>
      </c>
      <c r="M18" s="8"/>
      <c r="N18" s="8" t="s">
        <v>217</v>
      </c>
      <c r="O18" s="8">
        <v>2650</v>
      </c>
      <c r="P18" s="8">
        <v>1559.5</v>
      </c>
      <c r="Q18" s="8" t="s">
        <v>201</v>
      </c>
      <c r="S18">
        <v>1276</v>
      </c>
      <c r="V18" s="3"/>
    </row>
    <row r="19" spans="1:22" x14ac:dyDescent="0.2">
      <c r="A19" s="18"/>
      <c r="B19" s="18"/>
      <c r="C19" s="18"/>
      <c r="D19" s="10">
        <v>3</v>
      </c>
      <c r="E19" s="11" t="s">
        <v>40</v>
      </c>
      <c r="F19" s="10">
        <v>300</v>
      </c>
      <c r="G19" s="12">
        <v>24939</v>
      </c>
      <c r="H19" s="13">
        <v>142</v>
      </c>
      <c r="I19" s="12">
        <v>1085</v>
      </c>
      <c r="J19" s="12" t="s">
        <v>25</v>
      </c>
      <c r="K19" s="8" t="s">
        <v>20</v>
      </c>
      <c r="L19" s="8" t="s">
        <v>21</v>
      </c>
      <c r="M19" s="8"/>
      <c r="N19" s="8" t="s">
        <v>200</v>
      </c>
      <c r="O19" s="8">
        <v>2752</v>
      </c>
      <c r="P19" s="8">
        <v>15750</v>
      </c>
      <c r="Q19" s="8" t="s">
        <v>201</v>
      </c>
      <c r="S19">
        <v>1338</v>
      </c>
      <c r="V19" s="3"/>
    </row>
    <row r="20" spans="1:22" x14ac:dyDescent="0.2">
      <c r="A20" s="18"/>
      <c r="B20" s="18"/>
      <c r="C20" s="18"/>
      <c r="D20" s="10">
        <v>4</v>
      </c>
      <c r="E20" s="11" t="s">
        <v>27</v>
      </c>
      <c r="F20" s="11" t="s">
        <v>56</v>
      </c>
      <c r="G20" s="12">
        <v>21658</v>
      </c>
      <c r="H20" s="13">
        <v>166</v>
      </c>
      <c r="I20" s="12">
        <v>1280</v>
      </c>
      <c r="J20" s="12" t="s">
        <v>216</v>
      </c>
      <c r="K20" s="8"/>
      <c r="L20" s="8" t="s">
        <v>22</v>
      </c>
      <c r="M20" s="8" t="s">
        <v>219</v>
      </c>
      <c r="N20" s="8" t="s">
        <v>217</v>
      </c>
      <c r="O20" s="8">
        <v>2700</v>
      </c>
      <c r="P20" s="8">
        <v>1555.5</v>
      </c>
      <c r="Q20" s="8" t="s">
        <v>201</v>
      </c>
      <c r="S20">
        <v>1300</v>
      </c>
      <c r="U20" t="s">
        <v>221</v>
      </c>
      <c r="V20" s="3"/>
    </row>
    <row r="21" spans="1:22" x14ac:dyDescent="0.2">
      <c r="A21" s="18"/>
      <c r="B21" s="18"/>
      <c r="C21" s="18"/>
      <c r="D21" s="10">
        <v>5</v>
      </c>
      <c r="E21" s="11" t="s">
        <v>44</v>
      </c>
      <c r="F21" s="11" t="s">
        <v>57</v>
      </c>
      <c r="G21" s="12">
        <v>14355</v>
      </c>
      <c r="H21" s="13">
        <v>136</v>
      </c>
      <c r="I21" s="12">
        <v>1033</v>
      </c>
      <c r="J21" s="12" t="s">
        <v>25</v>
      </c>
      <c r="K21" s="8" t="s">
        <v>20</v>
      </c>
      <c r="L21" s="8"/>
      <c r="M21" s="8"/>
      <c r="N21" s="8" t="s">
        <v>220</v>
      </c>
      <c r="O21" s="8">
        <v>2636</v>
      </c>
      <c r="P21" s="8">
        <v>1529</v>
      </c>
      <c r="Q21" s="8" t="s">
        <v>222</v>
      </c>
      <c r="V21" s="3"/>
    </row>
    <row r="22" spans="1:22" x14ac:dyDescent="0.2">
      <c r="A22" s="18"/>
      <c r="B22" s="18"/>
      <c r="C22" s="18"/>
      <c r="D22" s="10">
        <v>6</v>
      </c>
      <c r="E22" s="11" t="s">
        <v>46</v>
      </c>
      <c r="F22" s="11" t="s">
        <v>58</v>
      </c>
      <c r="G22" s="12">
        <v>6633</v>
      </c>
      <c r="H22" s="13">
        <v>147</v>
      </c>
      <c r="I22" s="12">
        <v>1122</v>
      </c>
      <c r="J22" s="12"/>
      <c r="K22" s="8"/>
      <c r="L22" s="8"/>
      <c r="M22" s="8"/>
      <c r="N22" s="8"/>
      <c r="O22" s="8"/>
      <c r="P22" s="8"/>
      <c r="Q22" s="8"/>
      <c r="V22" s="3"/>
    </row>
    <row r="23" spans="1:22" x14ac:dyDescent="0.2">
      <c r="A23" s="14"/>
      <c r="B23" s="14"/>
      <c r="C23" s="14"/>
      <c r="D23" s="15">
        <v>7</v>
      </c>
      <c r="E23" s="16" t="s">
        <v>59</v>
      </c>
      <c r="F23" s="16" t="s">
        <v>60</v>
      </c>
      <c r="G23" s="19">
        <v>4518</v>
      </c>
      <c r="H23" s="17">
        <v>157</v>
      </c>
      <c r="I23" s="19">
        <v>1209</v>
      </c>
      <c r="J23" s="19"/>
      <c r="K23" s="8"/>
      <c r="L23" s="8"/>
      <c r="M23" s="8"/>
      <c r="N23" s="8"/>
      <c r="O23" s="8"/>
      <c r="P23" s="8"/>
      <c r="Q23" s="8"/>
      <c r="V23" s="3"/>
    </row>
    <row r="24" spans="1:22" x14ac:dyDescent="0.2">
      <c r="A24" s="14"/>
      <c r="B24" s="14"/>
      <c r="C24" s="14"/>
      <c r="D24" s="15">
        <v>8</v>
      </c>
      <c r="E24" s="16" t="s">
        <v>33</v>
      </c>
      <c r="F24" s="16" t="s">
        <v>61</v>
      </c>
      <c r="G24" s="19">
        <v>4188</v>
      </c>
      <c r="H24" s="17">
        <v>138</v>
      </c>
      <c r="I24" s="19">
        <v>1053</v>
      </c>
      <c r="J24" s="19"/>
      <c r="K24" s="8"/>
      <c r="L24" s="8"/>
      <c r="M24" s="8"/>
      <c r="N24" s="8"/>
      <c r="O24" s="8"/>
      <c r="P24" s="8"/>
      <c r="Q24" s="8"/>
      <c r="V24" s="3"/>
    </row>
    <row r="25" spans="1:22" x14ac:dyDescent="0.2">
      <c r="A25" s="14"/>
      <c r="B25" s="14"/>
      <c r="C25" s="14"/>
      <c r="D25" s="15">
        <v>9</v>
      </c>
      <c r="E25" s="16" t="s">
        <v>62</v>
      </c>
      <c r="F25" s="16" t="s">
        <v>63</v>
      </c>
      <c r="G25" s="19">
        <v>3682</v>
      </c>
      <c r="H25" s="17">
        <v>150</v>
      </c>
      <c r="I25" s="19">
        <v>1147</v>
      </c>
      <c r="J25" s="19"/>
      <c r="K25" s="8"/>
      <c r="L25" s="8"/>
      <c r="M25" s="8"/>
      <c r="N25" s="8"/>
      <c r="O25" s="8"/>
      <c r="P25" s="8"/>
      <c r="Q25" s="8"/>
      <c r="V25" s="3"/>
    </row>
    <row r="26" spans="1:22" x14ac:dyDescent="0.2">
      <c r="A26" s="14"/>
      <c r="B26" s="14"/>
      <c r="C26" s="14"/>
      <c r="D26" s="15">
        <v>10</v>
      </c>
      <c r="E26" s="16" t="s">
        <v>46</v>
      </c>
      <c r="F26" s="16" t="s">
        <v>64</v>
      </c>
      <c r="G26" s="19">
        <v>3605</v>
      </c>
      <c r="H26" s="17">
        <v>146</v>
      </c>
      <c r="I26" s="19">
        <v>1114</v>
      </c>
      <c r="J26" s="19"/>
      <c r="K26" s="8"/>
      <c r="L26" s="8"/>
      <c r="M26" s="8"/>
      <c r="N26" s="8"/>
      <c r="O26" s="8"/>
      <c r="P26" s="8"/>
      <c r="Q26" s="8"/>
      <c r="V26" s="3"/>
    </row>
    <row r="27" spans="1:22" x14ac:dyDescent="0.2">
      <c r="A27" s="9" t="s">
        <v>65</v>
      </c>
      <c r="B27" s="38">
        <f>SUM(G27:G36)</f>
        <v>31131</v>
      </c>
      <c r="C27" s="38">
        <f>SUMPRODUCT(H27:H36,G27:G36)/SUM(G27:G36)</f>
        <v>144.13793324981529</v>
      </c>
      <c r="D27" s="10">
        <v>1</v>
      </c>
      <c r="E27" s="11" t="s">
        <v>38</v>
      </c>
      <c r="F27" s="11" t="s">
        <v>66</v>
      </c>
      <c r="G27" s="12">
        <v>8696</v>
      </c>
      <c r="H27" s="10">
        <v>96</v>
      </c>
      <c r="I27" s="13">
        <v>109</v>
      </c>
      <c r="J27" s="13" t="s">
        <v>226</v>
      </c>
      <c r="K27" s="8" t="s">
        <v>223</v>
      </c>
      <c r="L27" s="8" t="s">
        <v>212</v>
      </c>
      <c r="M27" s="8" t="s">
        <v>225</v>
      </c>
      <c r="N27" s="8"/>
      <c r="O27" s="8">
        <v>2825</v>
      </c>
      <c r="P27" s="8">
        <v>1840</v>
      </c>
      <c r="Q27" s="8" t="s">
        <v>195</v>
      </c>
      <c r="S27">
        <v>1580</v>
      </c>
      <c r="V27" s="3" t="s">
        <v>3</v>
      </c>
    </row>
    <row r="28" spans="1:22" x14ac:dyDescent="0.2">
      <c r="A28" s="20"/>
      <c r="B28" s="20"/>
      <c r="C28" s="20"/>
      <c r="D28" s="10">
        <v>2</v>
      </c>
      <c r="E28" s="11" t="s">
        <v>38</v>
      </c>
      <c r="F28" s="11" t="s">
        <v>67</v>
      </c>
      <c r="G28" s="12">
        <v>7081</v>
      </c>
      <c r="H28" s="10">
        <v>182</v>
      </c>
      <c r="I28" s="13">
        <v>297</v>
      </c>
      <c r="J28" s="13" t="s">
        <v>25</v>
      </c>
      <c r="K28" s="8" t="s">
        <v>223</v>
      </c>
      <c r="L28" s="8" t="s">
        <v>212</v>
      </c>
      <c r="M28" s="8"/>
      <c r="N28" s="8" t="s">
        <v>224</v>
      </c>
      <c r="O28" s="8"/>
      <c r="P28" s="8"/>
      <c r="Q28" s="8"/>
      <c r="S28">
        <v>1495</v>
      </c>
      <c r="V28" s="3"/>
    </row>
    <row r="29" spans="1:22" x14ac:dyDescent="0.2">
      <c r="A29" s="14"/>
      <c r="B29" s="14"/>
      <c r="C29" s="14"/>
      <c r="D29" s="15">
        <v>3</v>
      </c>
      <c r="E29" s="16" t="s">
        <v>68</v>
      </c>
      <c r="F29" s="16" t="s">
        <v>69</v>
      </c>
      <c r="G29" s="19">
        <v>2936</v>
      </c>
      <c r="H29" s="15">
        <v>159</v>
      </c>
      <c r="I29" s="17">
        <v>246</v>
      </c>
      <c r="J29" s="17"/>
      <c r="K29" s="8"/>
      <c r="L29" s="8"/>
      <c r="M29" s="8"/>
      <c r="N29" s="8"/>
      <c r="O29" s="8"/>
      <c r="P29" s="8"/>
      <c r="Q29" s="8"/>
      <c r="V29" s="3"/>
    </row>
    <row r="30" spans="1:22" x14ac:dyDescent="0.2">
      <c r="A30" s="21"/>
      <c r="B30" s="21"/>
      <c r="C30" s="21"/>
      <c r="D30" s="15">
        <v>4</v>
      </c>
      <c r="E30" s="16" t="s">
        <v>40</v>
      </c>
      <c r="F30" s="15">
        <v>600</v>
      </c>
      <c r="G30" s="19">
        <v>2612</v>
      </c>
      <c r="H30" s="15">
        <v>177</v>
      </c>
      <c r="I30" s="17">
        <v>284</v>
      </c>
      <c r="J30" s="17"/>
      <c r="K30" s="8"/>
      <c r="L30" s="8"/>
      <c r="M30" s="8"/>
      <c r="N30" s="8"/>
      <c r="O30" s="8"/>
      <c r="P30" s="8"/>
      <c r="Q30" s="8"/>
      <c r="V30" s="3"/>
    </row>
    <row r="31" spans="1:22" x14ac:dyDescent="0.2">
      <c r="A31" s="14"/>
      <c r="B31" s="14"/>
      <c r="C31" s="14"/>
      <c r="D31" s="15">
        <v>5</v>
      </c>
      <c r="E31" s="16" t="s">
        <v>68</v>
      </c>
      <c r="F31" s="16" t="s">
        <v>71</v>
      </c>
      <c r="G31" s="19">
        <v>2540</v>
      </c>
      <c r="H31" s="15">
        <v>149</v>
      </c>
      <c r="I31" s="17">
        <v>225</v>
      </c>
      <c r="J31" s="17"/>
      <c r="K31" s="8"/>
      <c r="L31" s="8"/>
      <c r="M31" s="8"/>
      <c r="N31" s="8"/>
      <c r="O31" s="8"/>
      <c r="P31" s="8"/>
      <c r="Q31" s="8"/>
      <c r="V31" s="3"/>
    </row>
    <row r="32" spans="1:22" x14ac:dyDescent="0.2">
      <c r="A32" s="21"/>
      <c r="B32" s="21"/>
      <c r="C32" s="21"/>
      <c r="D32" s="15">
        <v>6</v>
      </c>
      <c r="E32" s="16" t="s">
        <v>72</v>
      </c>
      <c r="F32" s="16" t="s">
        <v>73</v>
      </c>
      <c r="G32" s="19">
        <v>1993</v>
      </c>
      <c r="H32" s="15">
        <v>147</v>
      </c>
      <c r="I32" s="17">
        <v>219</v>
      </c>
      <c r="J32" s="17"/>
      <c r="K32" s="8"/>
      <c r="L32" s="8"/>
      <c r="M32" s="8"/>
      <c r="N32" s="8"/>
      <c r="O32" s="8"/>
      <c r="P32" s="8"/>
      <c r="Q32" s="8"/>
      <c r="V32" s="3"/>
    </row>
    <row r="33" spans="1:22" x14ac:dyDescent="0.2">
      <c r="A33" s="21"/>
      <c r="B33" s="21"/>
      <c r="C33" s="21"/>
      <c r="D33" s="15">
        <v>7</v>
      </c>
      <c r="E33" s="16" t="s">
        <v>74</v>
      </c>
      <c r="F33" s="16" t="s">
        <v>75</v>
      </c>
      <c r="G33" s="19">
        <v>1814</v>
      </c>
      <c r="H33" s="15">
        <v>131</v>
      </c>
      <c r="I33" s="17">
        <v>184</v>
      </c>
      <c r="J33" s="17"/>
      <c r="K33" s="8"/>
      <c r="L33" s="8"/>
      <c r="M33" s="8"/>
      <c r="N33" s="8"/>
      <c r="O33" s="8"/>
      <c r="P33" s="8"/>
      <c r="Q33" s="8"/>
      <c r="V33" s="3"/>
    </row>
    <row r="34" spans="1:22" x14ac:dyDescent="0.2">
      <c r="A34" s="21"/>
      <c r="B34" s="21"/>
      <c r="C34" s="21"/>
      <c r="D34" s="15">
        <v>8</v>
      </c>
      <c r="E34" s="16" t="s">
        <v>59</v>
      </c>
      <c r="F34" s="16" t="s">
        <v>76</v>
      </c>
      <c r="G34" s="19">
        <v>1344</v>
      </c>
      <c r="H34" s="15">
        <v>173</v>
      </c>
      <c r="I34" s="17">
        <v>276</v>
      </c>
      <c r="J34" s="17"/>
      <c r="K34" s="8"/>
      <c r="L34" s="8"/>
      <c r="M34" s="8"/>
      <c r="N34" s="8"/>
      <c r="O34" s="8"/>
      <c r="P34" s="8"/>
      <c r="Q34" s="8"/>
      <c r="V34" s="3"/>
    </row>
    <row r="35" spans="1:22" x14ac:dyDescent="0.2">
      <c r="A35" s="21"/>
      <c r="B35" s="21"/>
      <c r="C35" s="21"/>
      <c r="D35" s="15">
        <v>9</v>
      </c>
      <c r="E35" s="16" t="s">
        <v>77</v>
      </c>
      <c r="F35" s="16" t="s">
        <v>78</v>
      </c>
      <c r="G35" s="19">
        <v>1075</v>
      </c>
      <c r="H35" s="15">
        <v>137</v>
      </c>
      <c r="I35" s="17">
        <v>197</v>
      </c>
      <c r="J35" s="17"/>
      <c r="K35" s="8"/>
      <c r="L35" s="8"/>
      <c r="M35" s="8"/>
      <c r="N35" s="8"/>
      <c r="O35" s="8"/>
      <c r="P35" s="8"/>
      <c r="Q35" s="8"/>
      <c r="V35" s="3"/>
    </row>
    <row r="36" spans="1:22" x14ac:dyDescent="0.2">
      <c r="A36" s="21"/>
      <c r="B36" s="21"/>
      <c r="C36" s="21"/>
      <c r="D36" s="15">
        <v>10</v>
      </c>
      <c r="E36" s="16" t="s">
        <v>44</v>
      </c>
      <c r="F36" s="16" t="s">
        <v>79</v>
      </c>
      <c r="G36" s="19">
        <v>1040</v>
      </c>
      <c r="H36" s="15">
        <v>140</v>
      </c>
      <c r="I36" s="17">
        <v>203</v>
      </c>
      <c r="J36" s="17"/>
      <c r="K36" s="8"/>
      <c r="L36" s="8"/>
      <c r="M36" s="8"/>
      <c r="N36" s="8"/>
      <c r="O36" s="8"/>
      <c r="P36" s="8"/>
      <c r="Q36" s="8"/>
      <c r="V36" s="3"/>
    </row>
    <row r="37" spans="1:22" x14ac:dyDescent="0.2">
      <c r="A37" s="9" t="s">
        <v>80</v>
      </c>
      <c r="B37" s="38">
        <f>SUM(G37:G46)</f>
        <v>10044</v>
      </c>
      <c r="C37" s="38">
        <f>SUMPRODUCT(H37:H46,G37:G46)/SUM(G37:G46)</f>
        <v>190.21515332536839</v>
      </c>
      <c r="D37" s="10">
        <v>1</v>
      </c>
      <c r="E37" s="11" t="s">
        <v>33</v>
      </c>
      <c r="F37" s="11" t="s">
        <v>81</v>
      </c>
      <c r="G37" s="12">
        <v>5915</v>
      </c>
      <c r="H37" s="10">
        <v>189</v>
      </c>
      <c r="I37" s="13">
        <v>311</v>
      </c>
      <c r="J37" s="17" t="s">
        <v>216</v>
      </c>
      <c r="K37" s="8" t="s">
        <v>228</v>
      </c>
      <c r="L37" s="8" t="s">
        <v>21</v>
      </c>
      <c r="M37" s="8"/>
      <c r="N37" s="8" t="s">
        <v>227</v>
      </c>
      <c r="O37" s="8">
        <v>2829</v>
      </c>
      <c r="P37" s="8">
        <v>1597.5</v>
      </c>
      <c r="Q37" s="8" t="s">
        <v>201</v>
      </c>
      <c r="S37">
        <v>1535</v>
      </c>
      <c r="U37" t="s">
        <v>229</v>
      </c>
      <c r="V37" s="4"/>
    </row>
    <row r="38" spans="1:22" x14ac:dyDescent="0.2">
      <c r="A38" s="21"/>
      <c r="B38" s="21"/>
      <c r="C38" s="21"/>
      <c r="D38" s="15">
        <v>2</v>
      </c>
      <c r="E38" s="16" t="s">
        <v>27</v>
      </c>
      <c r="F38" s="16" t="s">
        <v>82</v>
      </c>
      <c r="G38" s="19">
        <v>1773</v>
      </c>
      <c r="H38" s="15">
        <v>238</v>
      </c>
      <c r="I38" s="17">
        <v>418</v>
      </c>
      <c r="J38" s="17"/>
      <c r="K38" s="8"/>
      <c r="L38" s="8"/>
      <c r="M38" s="8"/>
      <c r="N38" s="8"/>
      <c r="O38" s="8"/>
      <c r="P38" s="8"/>
      <c r="Q38" s="8"/>
      <c r="V38" s="4"/>
    </row>
    <row r="39" spans="1:22" x14ac:dyDescent="0.2">
      <c r="A39" s="21"/>
      <c r="B39" s="21"/>
      <c r="C39" s="21"/>
      <c r="D39" s="15">
        <v>3</v>
      </c>
      <c r="E39" s="16" t="s">
        <v>74</v>
      </c>
      <c r="F39" s="16" t="s">
        <v>83</v>
      </c>
      <c r="G39" s="17">
        <v>849</v>
      </c>
      <c r="H39" s="15">
        <v>155</v>
      </c>
      <c r="I39" s="17">
        <v>237</v>
      </c>
      <c r="J39" s="17"/>
      <c r="K39" s="8"/>
      <c r="L39" s="8"/>
      <c r="M39" s="8"/>
      <c r="N39" s="8"/>
      <c r="O39" s="8"/>
      <c r="P39" s="8"/>
      <c r="Q39" s="8"/>
      <c r="V39" s="4"/>
    </row>
    <row r="40" spans="1:22" x14ac:dyDescent="0.2">
      <c r="A40" s="14"/>
      <c r="B40" s="14"/>
      <c r="C40" s="14"/>
      <c r="D40" s="15">
        <v>4</v>
      </c>
      <c r="E40" s="16" t="s">
        <v>68</v>
      </c>
      <c r="F40" s="16" t="s">
        <v>84</v>
      </c>
      <c r="G40" s="17">
        <v>391</v>
      </c>
      <c r="H40" s="15">
        <v>154</v>
      </c>
      <c r="I40" s="17">
        <v>234</v>
      </c>
      <c r="J40" s="17"/>
      <c r="K40" s="8"/>
      <c r="L40" s="8"/>
      <c r="M40" s="8"/>
      <c r="N40" s="8"/>
      <c r="O40" s="8"/>
      <c r="P40" s="8"/>
      <c r="Q40" s="8"/>
      <c r="V40" s="2"/>
    </row>
    <row r="41" spans="1:22" x14ac:dyDescent="0.2">
      <c r="A41" s="23"/>
      <c r="B41" s="23"/>
      <c r="C41" s="23"/>
      <c r="D41" s="15">
        <v>5</v>
      </c>
      <c r="E41" s="16" t="s">
        <v>72</v>
      </c>
      <c r="F41" s="16" t="s">
        <v>85</v>
      </c>
      <c r="G41" s="17">
        <v>295</v>
      </c>
      <c r="H41" s="15">
        <v>134</v>
      </c>
      <c r="I41" s="17">
        <v>191</v>
      </c>
      <c r="J41" s="17"/>
      <c r="K41" s="8"/>
      <c r="L41" s="8"/>
      <c r="M41" s="8"/>
      <c r="N41" s="8"/>
      <c r="O41" s="8"/>
      <c r="P41" s="8"/>
      <c r="Q41" s="8"/>
      <c r="V41" s="5"/>
    </row>
    <row r="42" spans="1:22" x14ac:dyDescent="0.2">
      <c r="A42" s="24"/>
      <c r="B42" s="24"/>
      <c r="C42" s="24"/>
      <c r="D42" s="15">
        <v>6</v>
      </c>
      <c r="E42" s="16" t="s">
        <v>86</v>
      </c>
      <c r="F42" s="16" t="s">
        <v>87</v>
      </c>
      <c r="G42" s="17">
        <v>194</v>
      </c>
      <c r="H42" s="15">
        <v>201</v>
      </c>
      <c r="I42" s="17">
        <v>337</v>
      </c>
      <c r="J42" s="17"/>
      <c r="K42" s="8"/>
      <c r="L42" s="8"/>
      <c r="M42" s="8"/>
      <c r="N42" s="8"/>
      <c r="O42" s="8"/>
      <c r="P42" s="8"/>
      <c r="Q42" s="8"/>
      <c r="V42" s="1" t="s">
        <v>4</v>
      </c>
    </row>
    <row r="43" spans="1:22" x14ac:dyDescent="0.2">
      <c r="A43" s="24"/>
      <c r="B43" s="24"/>
      <c r="C43" s="24"/>
      <c r="D43" s="15">
        <v>7</v>
      </c>
      <c r="E43" s="16" t="s">
        <v>72</v>
      </c>
      <c r="F43" s="16" t="s">
        <v>88</v>
      </c>
      <c r="G43" s="17">
        <v>175</v>
      </c>
      <c r="H43" s="15">
        <v>145</v>
      </c>
      <c r="I43" s="17">
        <v>215</v>
      </c>
      <c r="J43" s="17"/>
      <c r="K43" s="8"/>
      <c r="L43" s="8"/>
      <c r="M43" s="8"/>
      <c r="N43" s="8"/>
      <c r="O43" s="8"/>
      <c r="P43" s="8"/>
      <c r="Q43" s="8"/>
      <c r="V43" s="1"/>
    </row>
    <row r="44" spans="1:22" x14ac:dyDescent="0.2">
      <c r="A44" s="21"/>
      <c r="B44" s="21"/>
      <c r="C44" s="21"/>
      <c r="D44" s="15">
        <v>8</v>
      </c>
      <c r="E44" s="16" t="s">
        <v>72</v>
      </c>
      <c r="F44" s="16" t="s">
        <v>89</v>
      </c>
      <c r="G44" s="17">
        <v>154</v>
      </c>
      <c r="H44" s="15">
        <v>241</v>
      </c>
      <c r="I44" s="17">
        <v>424</v>
      </c>
      <c r="J44" s="17"/>
      <c r="K44" s="8"/>
      <c r="L44" s="8"/>
      <c r="M44" s="8"/>
      <c r="N44" s="8"/>
      <c r="O44" s="8"/>
      <c r="P44" s="8"/>
      <c r="Q44" s="8"/>
      <c r="V44" s="4"/>
    </row>
    <row r="45" spans="1:22" x14ac:dyDescent="0.2">
      <c r="A45" s="14"/>
      <c r="B45" s="14"/>
      <c r="C45" s="14"/>
      <c r="D45" s="15">
        <v>9</v>
      </c>
      <c r="E45" s="16" t="s">
        <v>68</v>
      </c>
      <c r="F45" s="16" t="s">
        <v>90</v>
      </c>
      <c r="G45" s="17">
        <v>151</v>
      </c>
      <c r="H45" s="15">
        <v>113</v>
      </c>
      <c r="I45" s="17">
        <v>146</v>
      </c>
      <c r="J45" s="17"/>
      <c r="K45" s="8"/>
      <c r="L45" s="8"/>
      <c r="M45" s="8"/>
      <c r="N45" s="8"/>
      <c r="O45" s="8"/>
      <c r="P45" s="8"/>
      <c r="Q45" s="8"/>
      <c r="V45" s="2"/>
    </row>
    <row r="46" spans="1:22" x14ac:dyDescent="0.2">
      <c r="A46" s="21"/>
      <c r="B46" s="21"/>
      <c r="C46" s="21"/>
      <c r="D46" s="15">
        <v>10</v>
      </c>
      <c r="E46" s="16" t="s">
        <v>72</v>
      </c>
      <c r="F46" s="16" t="s">
        <v>91</v>
      </c>
      <c r="G46" s="17">
        <v>147</v>
      </c>
      <c r="H46" s="15">
        <v>141</v>
      </c>
      <c r="I46" s="17">
        <v>207</v>
      </c>
      <c r="J46" s="17"/>
      <c r="K46" s="8"/>
      <c r="L46" s="8"/>
      <c r="M46" s="8"/>
      <c r="N46" s="8"/>
      <c r="O46" s="8"/>
      <c r="P46" s="8"/>
      <c r="Q46" s="8"/>
      <c r="V46" s="4"/>
    </row>
    <row r="47" spans="1:22" x14ac:dyDescent="0.2">
      <c r="A47" s="22" t="s">
        <v>252</v>
      </c>
      <c r="B47" s="39">
        <f>SUM(G47:G56)</f>
        <v>748</v>
      </c>
      <c r="C47" s="39">
        <f>SUMPRODUCT(H47:H56,G47:G56)/SUM(G47:G56)</f>
        <v>223.44385026737967</v>
      </c>
      <c r="D47" s="25">
        <v>1</v>
      </c>
      <c r="E47" s="26" t="s">
        <v>92</v>
      </c>
      <c r="F47" s="26" t="s">
        <v>93</v>
      </c>
      <c r="G47" s="25">
        <v>292</v>
      </c>
      <c r="H47" s="25">
        <v>295</v>
      </c>
      <c r="I47" s="25">
        <v>489</v>
      </c>
      <c r="J47" s="25" t="s">
        <v>234</v>
      </c>
      <c r="K47" s="8" t="s">
        <v>21</v>
      </c>
      <c r="L47" s="8"/>
      <c r="M47" s="8"/>
      <c r="N47" s="8"/>
      <c r="O47" s="8"/>
      <c r="P47" s="8"/>
      <c r="Q47" s="8"/>
      <c r="V47" s="3" t="s">
        <v>5</v>
      </c>
    </row>
    <row r="48" spans="1:22" x14ac:dyDescent="0.2">
      <c r="A48" s="7"/>
      <c r="B48" s="7"/>
      <c r="C48" s="7"/>
      <c r="D48" s="15">
        <v>2</v>
      </c>
      <c r="E48" s="16" t="s">
        <v>68</v>
      </c>
      <c r="F48" s="16" t="s">
        <v>94</v>
      </c>
      <c r="G48" s="17">
        <v>124</v>
      </c>
      <c r="H48" s="15">
        <v>141</v>
      </c>
      <c r="I48" s="17">
        <v>182</v>
      </c>
      <c r="J48" s="17"/>
      <c r="K48" s="8"/>
      <c r="L48" s="8"/>
      <c r="M48" s="8"/>
      <c r="N48" s="8"/>
      <c r="O48" s="8"/>
      <c r="P48" s="8"/>
      <c r="Q48" s="8"/>
      <c r="V48" s="3"/>
    </row>
    <row r="49" spans="1:22" x14ac:dyDescent="0.2">
      <c r="A49" s="14"/>
      <c r="B49" s="14"/>
      <c r="C49" s="14"/>
      <c r="D49" s="15">
        <v>3</v>
      </c>
      <c r="E49" s="16" t="s">
        <v>68</v>
      </c>
      <c r="F49" s="16" t="s">
        <v>95</v>
      </c>
      <c r="G49" s="17">
        <v>62</v>
      </c>
      <c r="H49" s="15">
        <v>258</v>
      </c>
      <c r="I49" s="17">
        <v>416</v>
      </c>
      <c r="J49" s="17"/>
      <c r="K49" s="8"/>
      <c r="L49" s="8"/>
      <c r="M49" s="8"/>
      <c r="N49" s="8"/>
      <c r="O49" s="8"/>
      <c r="P49" s="8"/>
      <c r="Q49" s="8"/>
      <c r="V49" s="3"/>
    </row>
    <row r="50" spans="1:22" x14ac:dyDescent="0.2">
      <c r="A50" s="21"/>
      <c r="B50" s="21"/>
      <c r="C50" s="21"/>
      <c r="D50" s="15">
        <v>4</v>
      </c>
      <c r="E50" s="16" t="s">
        <v>72</v>
      </c>
      <c r="F50" s="16" t="s">
        <v>96</v>
      </c>
      <c r="G50" s="17">
        <v>60</v>
      </c>
      <c r="H50" s="15">
        <v>171</v>
      </c>
      <c r="I50" s="17">
        <v>241</v>
      </c>
      <c r="J50" s="17"/>
      <c r="K50" s="8"/>
      <c r="L50" s="8"/>
      <c r="M50" s="8"/>
      <c r="N50" s="8"/>
      <c r="O50" s="8"/>
      <c r="P50" s="8"/>
      <c r="Q50" s="8"/>
      <c r="V50" s="3"/>
    </row>
    <row r="51" spans="1:22" x14ac:dyDescent="0.2">
      <c r="A51" s="21"/>
      <c r="B51" s="21"/>
      <c r="C51" s="21"/>
      <c r="D51" s="15">
        <v>5</v>
      </c>
      <c r="E51" s="16" t="s">
        <v>97</v>
      </c>
      <c r="F51" s="16" t="s">
        <v>98</v>
      </c>
      <c r="G51" s="17">
        <v>51</v>
      </c>
      <c r="H51" s="15">
        <v>188</v>
      </c>
      <c r="I51" s="17">
        <v>276</v>
      </c>
      <c r="J51" s="17"/>
      <c r="K51" s="8"/>
      <c r="L51" s="8"/>
      <c r="M51" s="8"/>
      <c r="N51" s="8"/>
      <c r="O51" s="8"/>
      <c r="P51" s="8"/>
      <c r="Q51" s="8"/>
      <c r="V51" s="3"/>
    </row>
    <row r="52" spans="1:22" x14ac:dyDescent="0.2">
      <c r="A52" s="21"/>
      <c r="B52" s="21"/>
      <c r="C52" s="21"/>
      <c r="D52" s="15">
        <v>6</v>
      </c>
      <c r="E52" s="16" t="s">
        <v>77</v>
      </c>
      <c r="F52" s="16" t="s">
        <v>99</v>
      </c>
      <c r="G52" s="17">
        <v>40</v>
      </c>
      <c r="H52" s="15">
        <v>171</v>
      </c>
      <c r="I52" s="17">
        <v>242</v>
      </c>
      <c r="J52" s="17"/>
      <c r="K52" s="8"/>
      <c r="L52" s="8"/>
      <c r="M52" s="8"/>
      <c r="N52" s="8"/>
      <c r="O52" s="8"/>
      <c r="P52" s="8"/>
      <c r="Q52" s="8"/>
      <c r="V52" s="3"/>
    </row>
    <row r="53" spans="1:22" x14ac:dyDescent="0.2">
      <c r="A53" s="21"/>
      <c r="B53" s="21"/>
      <c r="C53" s="21"/>
      <c r="D53" s="15">
        <v>7</v>
      </c>
      <c r="E53" s="16" t="s">
        <v>72</v>
      </c>
      <c r="F53" s="16" t="s">
        <v>100</v>
      </c>
      <c r="G53" s="17">
        <v>38</v>
      </c>
      <c r="H53" s="15">
        <v>159</v>
      </c>
      <c r="I53" s="17">
        <v>219</v>
      </c>
      <c r="J53" s="17"/>
      <c r="K53" s="8"/>
      <c r="L53" s="8"/>
      <c r="M53" s="8"/>
      <c r="N53" s="8"/>
      <c r="O53" s="8"/>
      <c r="P53" s="8"/>
      <c r="Q53" s="8"/>
      <c r="V53" s="3"/>
    </row>
    <row r="54" spans="1:22" x14ac:dyDescent="0.2">
      <c r="A54" s="14"/>
      <c r="B54" s="14"/>
      <c r="C54" s="14"/>
      <c r="D54" s="15">
        <v>8</v>
      </c>
      <c r="E54" s="16" t="s">
        <v>68</v>
      </c>
      <c r="F54" s="16" t="s">
        <v>101</v>
      </c>
      <c r="G54" s="17">
        <v>31</v>
      </c>
      <c r="H54" s="15">
        <v>192</v>
      </c>
      <c r="I54" s="17">
        <v>284</v>
      </c>
      <c r="J54" s="17"/>
      <c r="K54" s="8"/>
      <c r="L54" s="8"/>
      <c r="M54" s="8"/>
      <c r="N54" s="8"/>
      <c r="O54" s="8"/>
      <c r="P54" s="8"/>
      <c r="Q54" s="8"/>
      <c r="V54" s="3"/>
    </row>
    <row r="55" spans="1:22" x14ac:dyDescent="0.2">
      <c r="A55" s="21"/>
      <c r="B55" s="21"/>
      <c r="C55" s="21"/>
      <c r="D55" s="15">
        <v>9</v>
      </c>
      <c r="E55" s="16" t="s">
        <v>102</v>
      </c>
      <c r="F55" s="16" t="s">
        <v>103</v>
      </c>
      <c r="G55" s="17">
        <v>26</v>
      </c>
      <c r="H55" s="15">
        <v>217</v>
      </c>
      <c r="I55" s="17">
        <v>334</v>
      </c>
      <c r="J55" s="17"/>
      <c r="K55" s="8"/>
      <c r="L55" s="8"/>
      <c r="M55" s="8"/>
      <c r="N55" s="8"/>
      <c r="O55" s="8"/>
      <c r="P55" s="8"/>
      <c r="Q55" s="8"/>
      <c r="V55" s="3"/>
    </row>
    <row r="56" spans="1:22" x14ac:dyDescent="0.2">
      <c r="A56" s="21"/>
      <c r="B56" s="21"/>
      <c r="C56" s="21"/>
      <c r="D56" s="15">
        <v>10</v>
      </c>
      <c r="E56" s="16" t="s">
        <v>72</v>
      </c>
      <c r="F56" s="16" t="s">
        <v>104</v>
      </c>
      <c r="G56" s="17">
        <v>24</v>
      </c>
      <c r="H56" s="15">
        <v>133</v>
      </c>
      <c r="I56" s="17">
        <v>166</v>
      </c>
      <c r="J56" s="17"/>
      <c r="K56" s="8"/>
      <c r="L56" s="8"/>
      <c r="M56" s="8"/>
      <c r="N56" s="8"/>
      <c r="O56" s="8"/>
      <c r="P56" s="8"/>
      <c r="Q56" s="8"/>
      <c r="V56" s="3"/>
    </row>
    <row r="57" spans="1:22" x14ac:dyDescent="0.2">
      <c r="A57" s="9" t="s">
        <v>105</v>
      </c>
      <c r="B57" s="38">
        <f>SUM(G57:G66)</f>
        <v>8446</v>
      </c>
      <c r="C57" s="38">
        <f>SUMPRODUCT(H57:H66,G57:G66)/SUM(G57:G66)</f>
        <v>233.65474780961401</v>
      </c>
      <c r="D57" s="10">
        <v>1</v>
      </c>
      <c r="E57" s="11" t="s">
        <v>62</v>
      </c>
      <c r="F57" s="11" t="s">
        <v>106</v>
      </c>
      <c r="G57" s="12">
        <v>3948</v>
      </c>
      <c r="H57" s="10">
        <v>282</v>
      </c>
      <c r="I57" s="13">
        <v>487</v>
      </c>
      <c r="J57" s="17" t="s">
        <v>25</v>
      </c>
      <c r="K57" s="8" t="s">
        <v>230</v>
      </c>
      <c r="L57" s="8"/>
      <c r="M57" s="8"/>
      <c r="N57" s="8" t="s">
        <v>200</v>
      </c>
      <c r="O57" s="8">
        <v>2720</v>
      </c>
      <c r="P57" s="8">
        <v>1916</v>
      </c>
      <c r="Q57" s="8" t="s">
        <v>195</v>
      </c>
      <c r="S57">
        <v>1784</v>
      </c>
      <c r="V57" s="3" t="s">
        <v>6</v>
      </c>
    </row>
    <row r="58" spans="1:22" x14ac:dyDescent="0.2">
      <c r="A58" s="14"/>
      <c r="B58" s="14"/>
      <c r="C58" s="14"/>
      <c r="D58" s="15">
        <v>2</v>
      </c>
      <c r="E58" s="16" t="s">
        <v>68</v>
      </c>
      <c r="F58" s="16" t="s">
        <v>107</v>
      </c>
      <c r="G58" s="17">
        <v>806</v>
      </c>
      <c r="H58" s="15">
        <v>150</v>
      </c>
      <c r="I58" s="17">
        <v>213</v>
      </c>
      <c r="J58" s="17"/>
      <c r="K58" s="8"/>
      <c r="L58" s="8"/>
      <c r="M58" s="8"/>
      <c r="N58" s="8"/>
      <c r="O58" s="8"/>
      <c r="P58" s="8"/>
      <c r="Q58" s="8"/>
      <c r="V58" s="3"/>
    </row>
    <row r="59" spans="1:22" x14ac:dyDescent="0.2">
      <c r="A59" s="21"/>
      <c r="B59" s="21"/>
      <c r="C59" s="21"/>
      <c r="D59" s="15">
        <v>3</v>
      </c>
      <c r="E59" s="16" t="s">
        <v>38</v>
      </c>
      <c r="F59" s="15">
        <v>86</v>
      </c>
      <c r="G59" s="17">
        <v>568</v>
      </c>
      <c r="H59" s="15">
        <v>177</v>
      </c>
      <c r="I59" s="17">
        <v>270</v>
      </c>
      <c r="J59" s="17"/>
      <c r="K59" s="8"/>
      <c r="L59" s="8"/>
      <c r="M59" s="8"/>
      <c r="N59" s="8"/>
      <c r="O59" s="8"/>
      <c r="P59" s="8"/>
      <c r="Q59" s="8"/>
      <c r="V59" s="3"/>
    </row>
    <row r="60" spans="1:22" x14ac:dyDescent="0.2">
      <c r="A60" s="14"/>
      <c r="B60" s="14"/>
      <c r="C60" s="14"/>
      <c r="D60" s="15">
        <v>4</v>
      </c>
      <c r="E60" s="16" t="s">
        <v>68</v>
      </c>
      <c r="F60" s="16" t="s">
        <v>108</v>
      </c>
      <c r="G60" s="17">
        <v>514</v>
      </c>
      <c r="H60" s="15">
        <v>234</v>
      </c>
      <c r="I60" s="17">
        <v>388</v>
      </c>
      <c r="J60" s="17"/>
      <c r="K60" s="8"/>
      <c r="L60" s="8"/>
      <c r="M60" s="8"/>
      <c r="N60" s="8"/>
      <c r="O60" s="8"/>
      <c r="P60" s="8"/>
      <c r="Q60" s="8"/>
      <c r="V60" s="3"/>
    </row>
    <row r="61" spans="1:22" x14ac:dyDescent="0.2">
      <c r="A61" s="21"/>
      <c r="B61" s="21"/>
      <c r="C61" s="21"/>
      <c r="D61" s="15">
        <v>5</v>
      </c>
      <c r="E61" s="16" t="s">
        <v>97</v>
      </c>
      <c r="F61" s="15">
        <v>911</v>
      </c>
      <c r="G61" s="17">
        <v>504</v>
      </c>
      <c r="H61" s="15">
        <v>256</v>
      </c>
      <c r="I61" s="17">
        <v>432</v>
      </c>
      <c r="J61" s="17"/>
      <c r="K61" s="8"/>
      <c r="L61" s="8"/>
      <c r="M61" s="8"/>
      <c r="N61" s="8"/>
      <c r="O61" s="8"/>
      <c r="P61" s="8"/>
      <c r="Q61" s="8"/>
      <c r="V61" s="3"/>
    </row>
    <row r="62" spans="1:22" x14ac:dyDescent="0.2">
      <c r="A62" s="21"/>
      <c r="B62" s="21"/>
      <c r="C62" s="21"/>
      <c r="D62" s="15">
        <v>6</v>
      </c>
      <c r="E62" s="16" t="s">
        <v>72</v>
      </c>
      <c r="F62" s="16" t="s">
        <v>109</v>
      </c>
      <c r="G62" s="17">
        <v>452</v>
      </c>
      <c r="H62" s="15">
        <v>207</v>
      </c>
      <c r="I62" s="17">
        <v>331</v>
      </c>
      <c r="J62" s="17"/>
      <c r="K62" s="8"/>
      <c r="L62" s="8"/>
      <c r="M62" s="8"/>
      <c r="N62" s="8"/>
      <c r="O62" s="8"/>
      <c r="P62" s="8"/>
      <c r="Q62" s="8"/>
      <c r="V62" s="3"/>
    </row>
    <row r="63" spans="1:22" x14ac:dyDescent="0.2">
      <c r="A63" s="21"/>
      <c r="B63" s="21"/>
      <c r="C63" s="21"/>
      <c r="D63" s="15">
        <v>7</v>
      </c>
      <c r="E63" s="16" t="s">
        <v>40</v>
      </c>
      <c r="F63" s="16" t="s">
        <v>110</v>
      </c>
      <c r="G63" s="17">
        <v>442</v>
      </c>
      <c r="H63" s="15">
        <v>162</v>
      </c>
      <c r="I63" s="17">
        <v>237</v>
      </c>
      <c r="J63" s="17"/>
      <c r="K63" s="8"/>
      <c r="L63" s="8"/>
      <c r="M63" s="8"/>
      <c r="N63" s="8"/>
      <c r="O63" s="8"/>
      <c r="P63" s="8"/>
      <c r="Q63" s="8"/>
      <c r="V63" s="3"/>
    </row>
    <row r="64" spans="1:22" x14ac:dyDescent="0.2">
      <c r="A64" s="14"/>
      <c r="B64" s="14"/>
      <c r="C64" s="14"/>
      <c r="D64" s="15">
        <v>8</v>
      </c>
      <c r="E64" s="16" t="s">
        <v>68</v>
      </c>
      <c r="F64" s="16" t="s">
        <v>111</v>
      </c>
      <c r="G64" s="17">
        <v>435</v>
      </c>
      <c r="H64" s="15">
        <v>159</v>
      </c>
      <c r="I64" s="17">
        <v>231</v>
      </c>
      <c r="J64" s="17"/>
      <c r="K64" s="8"/>
      <c r="L64" s="8"/>
      <c r="M64" s="8"/>
      <c r="N64" s="8"/>
      <c r="O64" s="8"/>
      <c r="P64" s="8"/>
      <c r="Q64" s="8"/>
      <c r="V64" s="3"/>
    </row>
    <row r="65" spans="1:22" x14ac:dyDescent="0.2">
      <c r="A65" s="21"/>
      <c r="B65" s="21"/>
      <c r="C65" s="21"/>
      <c r="D65" s="15">
        <v>9</v>
      </c>
      <c r="E65" s="16" t="s">
        <v>59</v>
      </c>
      <c r="F65" s="16" t="s">
        <v>112</v>
      </c>
      <c r="G65" s="17">
        <v>399</v>
      </c>
      <c r="H65" s="15">
        <v>183</v>
      </c>
      <c r="I65" s="17">
        <v>281</v>
      </c>
      <c r="J65" s="17"/>
      <c r="K65" s="8"/>
      <c r="L65" s="8"/>
      <c r="M65" s="8"/>
      <c r="N65" s="8"/>
      <c r="O65" s="8"/>
      <c r="P65" s="8"/>
      <c r="Q65" s="8"/>
      <c r="V65" s="3"/>
    </row>
    <row r="66" spans="1:22" x14ac:dyDescent="0.2">
      <c r="A66" s="14"/>
      <c r="B66" s="14"/>
      <c r="C66" s="14"/>
      <c r="D66" s="15">
        <v>10</v>
      </c>
      <c r="E66" s="16" t="s">
        <v>68</v>
      </c>
      <c r="F66" s="16" t="s">
        <v>113</v>
      </c>
      <c r="G66" s="17">
        <v>378</v>
      </c>
      <c r="H66" s="15">
        <v>217</v>
      </c>
      <c r="I66" s="17">
        <v>352</v>
      </c>
      <c r="J66" s="17"/>
      <c r="K66" s="8"/>
      <c r="L66" s="8"/>
      <c r="M66" s="8"/>
      <c r="N66" s="8"/>
      <c r="O66" s="8"/>
      <c r="P66" s="8"/>
      <c r="Q66" s="8"/>
      <c r="V66" s="3"/>
    </row>
    <row r="67" spans="1:22" x14ac:dyDescent="0.2">
      <c r="A67" s="9" t="s">
        <v>231</v>
      </c>
      <c r="B67" s="38">
        <f>SUM(G67:G78)</f>
        <v>12420</v>
      </c>
      <c r="C67" s="38">
        <f>SUMPRODUCT(H67:H77,G67:G77)/SUM(G67:G77)</f>
        <v>217.51264090177133</v>
      </c>
      <c r="D67" s="10">
        <v>1</v>
      </c>
      <c r="E67" s="11" t="s">
        <v>27</v>
      </c>
      <c r="F67" s="11" t="s">
        <v>114</v>
      </c>
      <c r="G67" s="12">
        <v>6493</v>
      </c>
      <c r="H67" s="10">
        <v>230</v>
      </c>
      <c r="I67" s="13">
        <v>66</v>
      </c>
      <c r="J67" s="17" t="s">
        <v>216</v>
      </c>
      <c r="K67" s="8" t="s">
        <v>234</v>
      </c>
      <c r="L67" s="8" t="s">
        <v>21</v>
      </c>
      <c r="M67" s="8" t="s">
        <v>22</v>
      </c>
      <c r="N67" s="8" t="s">
        <v>224</v>
      </c>
      <c r="O67" s="8">
        <v>2090</v>
      </c>
      <c r="P67" s="8">
        <v>1995</v>
      </c>
      <c r="Q67" s="8" t="s">
        <v>195</v>
      </c>
      <c r="S67">
        <v>2134</v>
      </c>
      <c r="V67" s="3" t="s">
        <v>7</v>
      </c>
    </row>
    <row r="68" spans="1:22" x14ac:dyDescent="0.2">
      <c r="A68" s="21"/>
      <c r="B68" s="21"/>
      <c r="C68" s="21"/>
      <c r="D68" s="15">
        <v>2</v>
      </c>
      <c r="E68" s="16" t="s">
        <v>46</v>
      </c>
      <c r="F68" s="16" t="s">
        <v>115</v>
      </c>
      <c r="G68" s="19">
        <v>1684</v>
      </c>
      <c r="H68" s="15">
        <v>181</v>
      </c>
      <c r="I68" s="17">
        <v>31</v>
      </c>
      <c r="J68" s="17"/>
      <c r="K68" s="8"/>
      <c r="L68" s="8"/>
      <c r="M68" s="8"/>
      <c r="N68" s="8"/>
      <c r="O68" s="8"/>
      <c r="P68" s="8"/>
      <c r="Q68" s="8"/>
      <c r="V68" s="3"/>
    </row>
    <row r="69" spans="1:22" x14ac:dyDescent="0.2">
      <c r="A69" s="21"/>
      <c r="B69" s="21"/>
      <c r="C69" s="21"/>
      <c r="D69" s="15">
        <v>3</v>
      </c>
      <c r="E69" s="16" t="s">
        <v>44</v>
      </c>
      <c r="F69" s="16" t="s">
        <v>116</v>
      </c>
      <c r="G69" s="17">
        <v>929</v>
      </c>
      <c r="H69" s="15">
        <v>201</v>
      </c>
      <c r="I69" s="17">
        <v>46</v>
      </c>
      <c r="J69" s="17"/>
      <c r="K69" s="8"/>
      <c r="L69" s="8"/>
      <c r="M69" s="8"/>
      <c r="N69" s="8"/>
      <c r="O69" s="8"/>
      <c r="P69" s="8"/>
      <c r="Q69" s="8"/>
      <c r="V69" s="3"/>
    </row>
    <row r="70" spans="1:22" x14ac:dyDescent="0.2">
      <c r="A70" s="21"/>
      <c r="B70" s="21"/>
      <c r="C70" s="21"/>
      <c r="D70" s="15">
        <v>4</v>
      </c>
      <c r="E70" s="16" t="s">
        <v>36</v>
      </c>
      <c r="F70" s="16" t="s">
        <v>117</v>
      </c>
      <c r="G70" s="17">
        <v>854</v>
      </c>
      <c r="H70" s="15">
        <v>231</v>
      </c>
      <c r="I70" s="17">
        <v>67</v>
      </c>
      <c r="J70" s="17"/>
      <c r="K70" s="8"/>
      <c r="L70" s="8"/>
      <c r="M70" s="8"/>
      <c r="N70" s="8"/>
      <c r="O70" s="8"/>
      <c r="P70" s="8"/>
      <c r="Q70" s="8"/>
      <c r="V70" s="3"/>
    </row>
    <row r="71" spans="1:22" x14ac:dyDescent="0.2">
      <c r="A71" s="21"/>
      <c r="B71" s="21"/>
      <c r="C71" s="21"/>
      <c r="D71" s="15">
        <v>5</v>
      </c>
      <c r="E71" s="16" t="s">
        <v>118</v>
      </c>
      <c r="F71" s="16" t="s">
        <v>119</v>
      </c>
      <c r="G71" s="17">
        <v>845</v>
      </c>
      <c r="H71" s="15">
        <v>267</v>
      </c>
      <c r="I71" s="17">
        <v>93</v>
      </c>
      <c r="J71" s="17"/>
      <c r="K71" s="8"/>
      <c r="L71" s="8"/>
      <c r="M71" s="8"/>
      <c r="N71" s="8"/>
      <c r="O71" s="8"/>
      <c r="P71" s="8"/>
      <c r="Q71" s="8"/>
      <c r="V71" s="3"/>
    </row>
    <row r="72" spans="1:22" x14ac:dyDescent="0.2">
      <c r="A72" s="21"/>
      <c r="B72" s="21"/>
      <c r="C72" s="21"/>
      <c r="D72" s="15">
        <v>6</v>
      </c>
      <c r="E72" s="16" t="s">
        <v>38</v>
      </c>
      <c r="F72" s="16" t="s">
        <v>120</v>
      </c>
      <c r="G72" s="17">
        <v>618</v>
      </c>
      <c r="H72" s="15">
        <v>212</v>
      </c>
      <c r="I72" s="17">
        <v>54</v>
      </c>
      <c r="J72" s="17"/>
      <c r="K72" s="8"/>
      <c r="L72" s="8"/>
      <c r="M72" s="8"/>
      <c r="N72" s="8"/>
      <c r="O72" s="8"/>
      <c r="P72" s="8"/>
      <c r="Q72" s="8"/>
      <c r="V72" s="3"/>
    </row>
    <row r="73" spans="1:22" x14ac:dyDescent="0.2">
      <c r="A73" s="14"/>
      <c r="B73" s="14"/>
      <c r="C73" s="14"/>
      <c r="D73" s="15">
        <v>7</v>
      </c>
      <c r="E73" s="16" t="s">
        <v>68</v>
      </c>
      <c r="F73" s="16" t="s">
        <v>121</v>
      </c>
      <c r="G73" s="17">
        <v>423</v>
      </c>
      <c r="H73" s="15">
        <v>164</v>
      </c>
      <c r="I73" s="17">
        <v>19</v>
      </c>
      <c r="J73" s="17"/>
      <c r="K73" s="8"/>
      <c r="L73" s="8"/>
      <c r="M73" s="8"/>
      <c r="N73" s="8"/>
      <c r="O73" s="8"/>
      <c r="P73" s="8"/>
      <c r="Q73" s="8"/>
      <c r="V73" s="3"/>
    </row>
    <row r="74" spans="1:22" x14ac:dyDescent="0.2">
      <c r="A74" s="14"/>
      <c r="B74" s="14"/>
      <c r="C74" s="14"/>
      <c r="D74" s="14"/>
      <c r="E74" s="16" t="s">
        <v>122</v>
      </c>
      <c r="F74" s="14"/>
      <c r="G74" s="14"/>
      <c r="H74" s="14"/>
      <c r="I74" s="14"/>
      <c r="J74" s="14"/>
      <c r="K74" s="8"/>
      <c r="L74" s="8"/>
      <c r="M74" s="8"/>
      <c r="N74" s="8"/>
      <c r="O74" s="8"/>
      <c r="P74" s="8"/>
      <c r="Q74" s="8"/>
      <c r="V74" s="3"/>
    </row>
    <row r="75" spans="1:22" x14ac:dyDescent="0.2">
      <c r="A75" s="21"/>
      <c r="B75" s="21"/>
      <c r="C75" s="21"/>
      <c r="D75" s="15">
        <v>8</v>
      </c>
      <c r="E75" s="16" t="s">
        <v>44</v>
      </c>
      <c r="F75" s="16" t="s">
        <v>123</v>
      </c>
      <c r="G75" s="17">
        <v>309</v>
      </c>
      <c r="H75" s="15">
        <v>138</v>
      </c>
      <c r="I75" s="17">
        <v>0</v>
      </c>
      <c r="J75" s="17"/>
      <c r="K75" s="8"/>
      <c r="L75" s="8"/>
      <c r="M75" s="8"/>
      <c r="N75" s="8"/>
      <c r="O75" s="8"/>
      <c r="P75" s="8"/>
      <c r="Q75" s="8"/>
      <c r="V75" s="3"/>
    </row>
    <row r="76" spans="1:22" x14ac:dyDescent="0.2">
      <c r="A76" s="21"/>
      <c r="B76" s="21"/>
      <c r="C76" s="21"/>
      <c r="D76" s="15">
        <v>9</v>
      </c>
      <c r="E76" s="16" t="s">
        <v>38</v>
      </c>
      <c r="F76" s="16" t="s">
        <v>124</v>
      </c>
      <c r="G76" s="17">
        <v>140</v>
      </c>
      <c r="H76" s="15">
        <v>211</v>
      </c>
      <c r="I76" s="17">
        <v>53</v>
      </c>
      <c r="J76" s="17"/>
      <c r="K76" s="8"/>
      <c r="L76" s="8"/>
      <c r="M76" s="8"/>
      <c r="N76" s="8"/>
      <c r="O76" s="8"/>
      <c r="P76" s="8"/>
      <c r="Q76" s="8"/>
      <c r="V76" s="3"/>
    </row>
    <row r="77" spans="1:22" x14ac:dyDescent="0.2">
      <c r="A77" s="14"/>
      <c r="B77" s="14"/>
      <c r="C77" s="14"/>
      <c r="D77" s="15">
        <v>10</v>
      </c>
      <c r="E77" s="16" t="s">
        <v>68</v>
      </c>
      <c r="F77" s="16" t="s">
        <v>125</v>
      </c>
      <c r="G77" s="17">
        <v>125</v>
      </c>
      <c r="H77" s="15">
        <v>169</v>
      </c>
      <c r="I77" s="17">
        <v>22</v>
      </c>
      <c r="J77" s="17"/>
      <c r="K77" s="8"/>
      <c r="L77" s="8"/>
      <c r="M77" s="8"/>
      <c r="N77" s="8"/>
      <c r="O77" s="8"/>
      <c r="P77" s="8"/>
      <c r="Q77" s="8"/>
      <c r="V77" s="3"/>
    </row>
    <row r="78" spans="1:22" x14ac:dyDescent="0.2">
      <c r="A78" s="14"/>
      <c r="B78" s="14"/>
      <c r="C78" s="14"/>
      <c r="D78" s="14"/>
      <c r="E78" s="16" t="s">
        <v>122</v>
      </c>
      <c r="F78" s="14"/>
      <c r="G78" s="14"/>
      <c r="H78" s="14"/>
      <c r="I78" s="14"/>
      <c r="J78" s="14"/>
      <c r="K78" s="8"/>
      <c r="L78" s="8"/>
      <c r="M78" s="8"/>
      <c r="N78" s="8"/>
      <c r="O78" s="8"/>
      <c r="P78" s="8"/>
      <c r="Q78" s="8"/>
      <c r="V78" s="3"/>
    </row>
    <row r="79" spans="1:22" x14ac:dyDescent="0.2">
      <c r="A79" s="22" t="s">
        <v>233</v>
      </c>
      <c r="B79" s="40">
        <f>SUM(G79:G88)</f>
        <v>108190</v>
      </c>
      <c r="C79" s="40">
        <f>SUMPRODUCT(H79:H88,G79:G88)/SUM(G79:G88)</f>
        <v>159.41431740456605</v>
      </c>
      <c r="D79" s="32">
        <v>1</v>
      </c>
      <c r="E79" s="33" t="s">
        <v>29</v>
      </c>
      <c r="F79" s="33" t="s">
        <v>127</v>
      </c>
      <c r="G79" s="34">
        <v>20806</v>
      </c>
      <c r="H79" s="32">
        <v>176</v>
      </c>
      <c r="I79" s="32">
        <v>260</v>
      </c>
      <c r="J79" s="25" t="s">
        <v>25</v>
      </c>
      <c r="K79" s="8" t="s">
        <v>20</v>
      </c>
      <c r="L79" s="8" t="s">
        <v>212</v>
      </c>
      <c r="M79" s="8" t="s">
        <v>203</v>
      </c>
      <c r="N79" s="8"/>
      <c r="O79" s="8">
        <v>2670</v>
      </c>
      <c r="P79" s="8">
        <v>1810</v>
      </c>
      <c r="Q79" s="8" t="s">
        <v>195</v>
      </c>
      <c r="S79">
        <v>1352</v>
      </c>
      <c r="V79" s="3" t="s">
        <v>8</v>
      </c>
    </row>
    <row r="80" spans="1:22" x14ac:dyDescent="0.2">
      <c r="A80" s="7"/>
      <c r="B80" s="7"/>
      <c r="C80" s="7"/>
      <c r="D80" s="10">
        <v>2</v>
      </c>
      <c r="E80" s="11" t="s">
        <v>40</v>
      </c>
      <c r="F80" s="11" t="s">
        <v>128</v>
      </c>
      <c r="G80" s="12">
        <v>14813</v>
      </c>
      <c r="H80" s="10">
        <v>144</v>
      </c>
      <c r="I80" s="13">
        <v>194</v>
      </c>
      <c r="J80" s="17" t="s">
        <v>25</v>
      </c>
      <c r="K80" s="8" t="s">
        <v>20</v>
      </c>
      <c r="L80" s="8" t="s">
        <v>21</v>
      </c>
      <c r="M80" s="8"/>
      <c r="N80" s="8"/>
      <c r="O80" s="8">
        <v>2570</v>
      </c>
      <c r="P80" s="8">
        <v>1522.5</v>
      </c>
      <c r="Q80" s="8" t="s">
        <v>201</v>
      </c>
      <c r="S80">
        <v>1266</v>
      </c>
      <c r="V80" s="3"/>
    </row>
    <row r="81" spans="1:22" x14ac:dyDescent="0.2">
      <c r="A81" s="21"/>
      <c r="B81" s="21"/>
      <c r="C81" s="21"/>
      <c r="D81" s="10">
        <v>3</v>
      </c>
      <c r="E81" s="11" t="s">
        <v>36</v>
      </c>
      <c r="F81" s="11" t="s">
        <v>129</v>
      </c>
      <c r="G81" s="12">
        <v>12843</v>
      </c>
      <c r="H81" s="10">
        <v>167</v>
      </c>
      <c r="I81" s="13">
        <v>240</v>
      </c>
      <c r="J81" s="17" t="s">
        <v>25</v>
      </c>
      <c r="K81" s="8" t="s">
        <v>20</v>
      </c>
      <c r="L81" s="8" t="s">
        <v>21</v>
      </c>
      <c r="M81" s="8" t="s">
        <v>203</v>
      </c>
      <c r="N81" s="8"/>
      <c r="O81" s="8">
        <v>2600</v>
      </c>
      <c r="P81" s="8">
        <v>1580.5</v>
      </c>
      <c r="Q81" s="8" t="s">
        <v>201</v>
      </c>
      <c r="S81">
        <v>1395</v>
      </c>
      <c r="V81" s="3"/>
    </row>
    <row r="82" spans="1:22" x14ac:dyDescent="0.2">
      <c r="A82" s="21"/>
      <c r="B82" s="21"/>
      <c r="C82" s="21"/>
      <c r="D82" s="10">
        <v>4</v>
      </c>
      <c r="E82" s="11" t="s">
        <v>46</v>
      </c>
      <c r="F82" s="11" t="s">
        <v>130</v>
      </c>
      <c r="G82" s="12">
        <v>11731</v>
      </c>
      <c r="H82" s="10">
        <v>157</v>
      </c>
      <c r="I82" s="13">
        <v>219</v>
      </c>
      <c r="J82" s="17" t="s">
        <v>25</v>
      </c>
      <c r="K82" s="8" t="s">
        <v>20</v>
      </c>
      <c r="L82" s="8" t="s">
        <v>236</v>
      </c>
      <c r="M82" s="8"/>
      <c r="N82" s="8"/>
      <c r="O82" s="8">
        <v>2610</v>
      </c>
      <c r="P82" s="8">
        <v>1537.5</v>
      </c>
      <c r="Q82" s="8" t="s">
        <v>201</v>
      </c>
      <c r="S82">
        <v>1790</v>
      </c>
      <c r="U82" t="s">
        <v>221</v>
      </c>
      <c r="V82" s="3"/>
    </row>
    <row r="83" spans="1:22" x14ac:dyDescent="0.2">
      <c r="A83" s="21"/>
      <c r="B83" s="21"/>
      <c r="C83" s="21"/>
      <c r="D83" s="10">
        <v>5</v>
      </c>
      <c r="E83" s="11" t="s">
        <v>131</v>
      </c>
      <c r="F83" s="11" t="s">
        <v>132</v>
      </c>
      <c r="G83" s="12">
        <v>11653</v>
      </c>
      <c r="H83" s="10">
        <v>159</v>
      </c>
      <c r="I83" s="13">
        <v>225</v>
      </c>
      <c r="J83" s="17" t="s">
        <v>25</v>
      </c>
      <c r="K83" s="8" t="s">
        <v>20</v>
      </c>
      <c r="L83" s="8" t="s">
        <v>22</v>
      </c>
      <c r="M83" s="8"/>
      <c r="N83" s="8" t="s">
        <v>200</v>
      </c>
      <c r="O83" s="8">
        <v>2646</v>
      </c>
      <c r="P83" s="8">
        <v>1555</v>
      </c>
      <c r="Q83" s="8" t="s">
        <v>201</v>
      </c>
      <c r="S83">
        <v>1343</v>
      </c>
      <c r="V83" s="3"/>
    </row>
    <row r="84" spans="1:22" x14ac:dyDescent="0.2">
      <c r="A84" s="21"/>
      <c r="B84" s="21"/>
      <c r="C84" s="21"/>
      <c r="D84" s="10">
        <v>6</v>
      </c>
      <c r="E84" s="11" t="s">
        <v>59</v>
      </c>
      <c r="F84" s="11" t="s">
        <v>133</v>
      </c>
      <c r="G84" s="12">
        <v>10062</v>
      </c>
      <c r="H84" s="10">
        <v>159</v>
      </c>
      <c r="I84" s="13">
        <v>225</v>
      </c>
      <c r="J84" s="17" t="s">
        <v>25</v>
      </c>
      <c r="K84" s="8" t="s">
        <v>237</v>
      </c>
      <c r="L84" s="8" t="s">
        <v>21</v>
      </c>
      <c r="M84" s="8"/>
      <c r="N84" s="8"/>
      <c r="O84" s="8">
        <v>2665</v>
      </c>
      <c r="P84" s="8">
        <v>1525.5</v>
      </c>
      <c r="Q84" s="8" t="s">
        <v>201</v>
      </c>
      <c r="S84">
        <v>1418</v>
      </c>
      <c r="U84" t="s">
        <v>221</v>
      </c>
      <c r="V84" s="3"/>
    </row>
    <row r="85" spans="1:22" x14ac:dyDescent="0.2">
      <c r="A85" s="21"/>
      <c r="B85" s="21"/>
      <c r="C85" s="21"/>
      <c r="D85" s="10">
        <v>7</v>
      </c>
      <c r="E85" s="11" t="s">
        <v>38</v>
      </c>
      <c r="F85" s="11" t="s">
        <v>134</v>
      </c>
      <c r="G85" s="12">
        <v>9223</v>
      </c>
      <c r="H85" s="10">
        <v>145</v>
      </c>
      <c r="I85" s="13">
        <v>196</v>
      </c>
      <c r="J85" s="17"/>
      <c r="K85" s="8"/>
      <c r="L85" s="8"/>
      <c r="M85" s="8"/>
      <c r="N85" s="8"/>
      <c r="O85" s="8"/>
      <c r="P85" s="8"/>
      <c r="Q85" s="8"/>
      <c r="V85" s="3"/>
    </row>
    <row r="86" spans="1:22" x14ac:dyDescent="0.2">
      <c r="A86" s="14"/>
      <c r="B86" s="14"/>
      <c r="C86" s="14"/>
      <c r="D86" s="10">
        <v>8</v>
      </c>
      <c r="E86" s="11" t="s">
        <v>29</v>
      </c>
      <c r="F86" s="31" t="s">
        <v>232</v>
      </c>
      <c r="G86" s="12">
        <v>6998</v>
      </c>
      <c r="H86" s="10">
        <v>166</v>
      </c>
      <c r="I86" s="13">
        <v>239</v>
      </c>
      <c r="J86" s="17"/>
      <c r="K86" s="8"/>
      <c r="L86" s="8"/>
      <c r="M86" s="8"/>
      <c r="N86" s="8"/>
      <c r="O86" s="8"/>
      <c r="P86" s="8"/>
      <c r="Q86" s="8"/>
      <c r="V86" s="3"/>
    </row>
    <row r="87" spans="1:22" x14ac:dyDescent="0.2">
      <c r="A87" s="21"/>
      <c r="B87" s="21"/>
      <c r="C87" s="21"/>
      <c r="D87" s="10">
        <v>9</v>
      </c>
      <c r="E87" s="11" t="s">
        <v>41</v>
      </c>
      <c r="F87" s="11" t="s">
        <v>135</v>
      </c>
      <c r="G87" s="12">
        <v>5253</v>
      </c>
      <c r="H87" s="10">
        <v>139</v>
      </c>
      <c r="I87" s="13">
        <v>183</v>
      </c>
      <c r="J87" s="17"/>
      <c r="K87" s="8"/>
      <c r="L87" s="8"/>
      <c r="M87" s="8"/>
      <c r="N87" s="8"/>
      <c r="O87" s="8"/>
      <c r="P87" s="8"/>
      <c r="Q87" s="8"/>
      <c r="V87" s="3"/>
    </row>
    <row r="88" spans="1:22" x14ac:dyDescent="0.2">
      <c r="A88" s="21"/>
      <c r="B88" s="21"/>
      <c r="C88" s="21"/>
      <c r="D88" s="15">
        <v>10</v>
      </c>
      <c r="E88" s="16" t="s">
        <v>33</v>
      </c>
      <c r="F88" s="16" t="s">
        <v>136</v>
      </c>
      <c r="G88" s="19">
        <v>4808</v>
      </c>
      <c r="H88" s="15">
        <v>163</v>
      </c>
      <c r="I88" s="17">
        <v>233</v>
      </c>
      <c r="J88" s="17"/>
      <c r="K88" s="8"/>
      <c r="L88" s="8"/>
      <c r="M88" s="8"/>
      <c r="N88" s="8"/>
      <c r="O88" s="8"/>
      <c r="P88" s="8"/>
      <c r="Q88" s="8"/>
      <c r="V88" s="3"/>
    </row>
    <row r="89" spans="1:22" x14ac:dyDescent="0.2">
      <c r="A89" s="9" t="s">
        <v>235</v>
      </c>
      <c r="B89" s="38">
        <f>SUM(G89:G98)</f>
        <v>160150</v>
      </c>
      <c r="C89" s="38">
        <f>SUMPRODUCT(H89:H98,G89:G98)/SUM(G89:G98)</f>
        <v>169.8424477052763</v>
      </c>
      <c r="D89" s="32">
        <v>1</v>
      </c>
      <c r="E89" s="33" t="s">
        <v>40</v>
      </c>
      <c r="F89" s="33" t="s">
        <v>137</v>
      </c>
      <c r="G89" s="34">
        <v>25539</v>
      </c>
      <c r="H89" s="32">
        <v>170</v>
      </c>
      <c r="I89" s="32">
        <v>315</v>
      </c>
      <c r="J89" s="25" t="s">
        <v>25</v>
      </c>
      <c r="K89" s="8" t="s">
        <v>20</v>
      </c>
      <c r="L89" s="8" t="s">
        <v>21</v>
      </c>
      <c r="M89" s="8"/>
      <c r="N89" s="8"/>
      <c r="O89" s="8">
        <v>2700</v>
      </c>
      <c r="P89" s="8">
        <v>1595</v>
      </c>
      <c r="Q89" s="8" t="s">
        <v>201</v>
      </c>
      <c r="S89">
        <v>1558</v>
      </c>
      <c r="V89" s="1" t="s">
        <v>9</v>
      </c>
    </row>
    <row r="90" spans="1:22" x14ac:dyDescent="0.2">
      <c r="A90" s="35"/>
      <c r="B90" s="35"/>
      <c r="C90" s="35"/>
      <c r="D90" s="10">
        <v>2</v>
      </c>
      <c r="E90" s="11" t="s">
        <v>38</v>
      </c>
      <c r="F90" s="11" t="s">
        <v>138</v>
      </c>
      <c r="G90" s="12">
        <v>24260</v>
      </c>
      <c r="H90" s="10">
        <v>146</v>
      </c>
      <c r="I90" s="13">
        <v>256</v>
      </c>
      <c r="J90" s="17" t="s">
        <v>25</v>
      </c>
      <c r="K90" s="8" t="s">
        <v>20</v>
      </c>
      <c r="L90" s="8"/>
      <c r="M90" s="8" t="s">
        <v>203</v>
      </c>
      <c r="N90" s="8"/>
      <c r="O90" s="8">
        <v>2690</v>
      </c>
      <c r="P90" s="8">
        <v>1595</v>
      </c>
      <c r="Q90" s="8" t="s">
        <v>201</v>
      </c>
      <c r="S90">
        <v>1550</v>
      </c>
      <c r="V90" s="1"/>
    </row>
    <row r="91" spans="1:22" x14ac:dyDescent="0.2">
      <c r="A91" s="20"/>
      <c r="B91" s="20"/>
      <c r="C91" s="20"/>
      <c r="D91" s="10">
        <v>3</v>
      </c>
      <c r="E91" s="11" t="s">
        <v>131</v>
      </c>
      <c r="F91" s="11" t="s">
        <v>139</v>
      </c>
      <c r="G91" s="12">
        <v>19726</v>
      </c>
      <c r="H91" s="10">
        <v>186</v>
      </c>
      <c r="I91" s="13">
        <v>353</v>
      </c>
      <c r="J91" s="17" t="s">
        <v>25</v>
      </c>
      <c r="K91" s="8" t="s">
        <v>20</v>
      </c>
      <c r="L91" s="8"/>
      <c r="M91" s="8"/>
      <c r="N91" s="8"/>
      <c r="O91" s="8">
        <v>2705</v>
      </c>
      <c r="P91" s="8">
        <v>1575</v>
      </c>
      <c r="Q91" s="8" t="s">
        <v>201</v>
      </c>
      <c r="S91">
        <v>1425</v>
      </c>
      <c r="U91" t="s">
        <v>221</v>
      </c>
      <c r="V91" s="1"/>
    </row>
    <row r="92" spans="1:22" x14ac:dyDescent="0.2">
      <c r="A92" s="20"/>
      <c r="B92" s="20"/>
      <c r="C92" s="20"/>
      <c r="D92" s="10">
        <v>4</v>
      </c>
      <c r="E92" s="11" t="s">
        <v>36</v>
      </c>
      <c r="F92" s="11" t="s">
        <v>140</v>
      </c>
      <c r="G92" s="12">
        <v>18251</v>
      </c>
      <c r="H92" s="10">
        <v>182</v>
      </c>
      <c r="I92" s="13">
        <v>344</v>
      </c>
      <c r="J92" s="17" t="s">
        <v>25</v>
      </c>
      <c r="K92" s="8" t="s">
        <v>20</v>
      </c>
      <c r="L92" s="8"/>
      <c r="M92" s="8"/>
      <c r="N92" s="8"/>
      <c r="O92" s="8">
        <v>2670</v>
      </c>
      <c r="P92" s="8">
        <v>1616</v>
      </c>
      <c r="Q92" s="8" t="s">
        <v>201</v>
      </c>
      <c r="S92">
        <v>1490</v>
      </c>
      <c r="V92" s="1"/>
    </row>
    <row r="93" spans="1:22" x14ac:dyDescent="0.2">
      <c r="A93" s="20"/>
      <c r="B93" s="20"/>
      <c r="C93" s="20"/>
      <c r="D93" s="10">
        <v>5</v>
      </c>
      <c r="E93" s="11" t="s">
        <v>29</v>
      </c>
      <c r="F93" s="11" t="s">
        <v>141</v>
      </c>
      <c r="G93" s="12">
        <v>17514</v>
      </c>
      <c r="H93" s="10">
        <v>161</v>
      </c>
      <c r="I93" s="13">
        <v>292</v>
      </c>
      <c r="J93" s="17" t="s">
        <v>25</v>
      </c>
      <c r="K93" s="8" t="s">
        <v>241</v>
      </c>
      <c r="L93" s="8"/>
      <c r="M93" s="8" t="s">
        <v>203</v>
      </c>
      <c r="N93" s="8"/>
      <c r="O93" s="8">
        <v>2670</v>
      </c>
      <c r="P93" s="8">
        <v>1800</v>
      </c>
      <c r="Q93" s="8" t="s">
        <v>195</v>
      </c>
      <c r="S93">
        <v>1890</v>
      </c>
      <c r="V93" s="1"/>
    </row>
    <row r="94" spans="1:22" x14ac:dyDescent="0.2">
      <c r="A94" s="20"/>
      <c r="B94" s="20"/>
      <c r="C94" s="20"/>
      <c r="D94" s="10">
        <v>6</v>
      </c>
      <c r="E94" s="11" t="s">
        <v>59</v>
      </c>
      <c r="F94" s="11" t="s">
        <v>142</v>
      </c>
      <c r="G94" s="12">
        <v>15096</v>
      </c>
      <c r="H94" s="10">
        <v>168</v>
      </c>
      <c r="I94" s="13">
        <v>310</v>
      </c>
      <c r="J94" s="17" t="s">
        <v>25</v>
      </c>
      <c r="K94" s="8" t="s">
        <v>237</v>
      </c>
      <c r="L94" s="8" t="s">
        <v>21</v>
      </c>
      <c r="M94" s="8" t="s">
        <v>203</v>
      </c>
      <c r="N94" s="8"/>
      <c r="O94" s="8">
        <v>2670</v>
      </c>
      <c r="P94" s="8">
        <v>1567.5</v>
      </c>
      <c r="Q94" s="8" t="s">
        <v>201</v>
      </c>
      <c r="S94">
        <v>1521</v>
      </c>
      <c r="U94" t="s">
        <v>221</v>
      </c>
      <c r="V94" s="1"/>
    </row>
    <row r="95" spans="1:22" x14ac:dyDescent="0.2">
      <c r="A95" s="20"/>
      <c r="B95" s="20"/>
      <c r="C95" s="20"/>
      <c r="D95" s="10">
        <v>7</v>
      </c>
      <c r="E95" s="11" t="s">
        <v>46</v>
      </c>
      <c r="F95" s="11" t="s">
        <v>143</v>
      </c>
      <c r="G95" s="12">
        <v>13810</v>
      </c>
      <c r="H95" s="10">
        <v>166</v>
      </c>
      <c r="I95" s="13">
        <v>305</v>
      </c>
      <c r="J95" s="17" t="s">
        <v>25</v>
      </c>
      <c r="K95" s="8" t="s">
        <v>241</v>
      </c>
      <c r="L95" s="8" t="s">
        <v>21</v>
      </c>
      <c r="M95" s="8" t="s">
        <v>203</v>
      </c>
      <c r="N95" s="8"/>
      <c r="O95" s="8">
        <v>2660</v>
      </c>
      <c r="P95" s="8">
        <v>1596.5</v>
      </c>
      <c r="Q95" s="8" t="s">
        <v>201</v>
      </c>
      <c r="S95">
        <v>1536</v>
      </c>
      <c r="V95" s="1"/>
    </row>
    <row r="96" spans="1:22" x14ac:dyDescent="0.2">
      <c r="A96" s="20"/>
      <c r="B96" s="20"/>
      <c r="C96" s="20"/>
      <c r="D96" s="10">
        <v>8</v>
      </c>
      <c r="E96" s="11" t="s">
        <v>27</v>
      </c>
      <c r="F96" s="11" t="s">
        <v>144</v>
      </c>
      <c r="G96" s="12">
        <v>13645</v>
      </c>
      <c r="H96" s="10">
        <v>181</v>
      </c>
      <c r="I96" s="13">
        <v>342</v>
      </c>
      <c r="J96" s="17" t="s">
        <v>216</v>
      </c>
      <c r="K96" s="8" t="s">
        <v>20</v>
      </c>
      <c r="L96" s="8" t="s">
        <v>21</v>
      </c>
      <c r="M96" s="8" t="s">
        <v>22</v>
      </c>
      <c r="N96" s="8"/>
      <c r="O96" s="8">
        <v>2670</v>
      </c>
      <c r="P96" s="8">
        <v>1855</v>
      </c>
      <c r="Q96" s="8" t="s">
        <v>195</v>
      </c>
      <c r="S96">
        <v>1506</v>
      </c>
      <c r="V96" s="1"/>
    </row>
    <row r="97" spans="1:22" x14ac:dyDescent="0.2">
      <c r="A97" s="20"/>
      <c r="B97" s="20"/>
      <c r="C97" s="20"/>
      <c r="D97" s="10">
        <v>9</v>
      </c>
      <c r="E97" s="11" t="s">
        <v>44</v>
      </c>
      <c r="F97" s="11" t="s">
        <v>145</v>
      </c>
      <c r="G97" s="12">
        <v>7747</v>
      </c>
      <c r="H97" s="10">
        <v>179</v>
      </c>
      <c r="I97" s="13">
        <v>338</v>
      </c>
      <c r="J97" s="17"/>
      <c r="K97" s="8"/>
      <c r="L97" s="8"/>
      <c r="M97" s="8"/>
      <c r="N97" s="8"/>
      <c r="O97" s="8"/>
      <c r="Q97" s="8"/>
      <c r="V97" s="1"/>
    </row>
    <row r="98" spans="1:22" x14ac:dyDescent="0.2">
      <c r="A98" s="21"/>
      <c r="B98" s="21"/>
      <c r="C98" s="21"/>
      <c r="D98" s="15">
        <v>10</v>
      </c>
      <c r="E98" s="16" t="s">
        <v>33</v>
      </c>
      <c r="F98" s="16" t="s">
        <v>146</v>
      </c>
      <c r="G98" s="19">
        <v>4562</v>
      </c>
      <c r="H98" s="15">
        <v>180</v>
      </c>
      <c r="I98" s="17">
        <v>339</v>
      </c>
      <c r="J98" s="17"/>
      <c r="K98" s="8"/>
      <c r="L98" s="8"/>
      <c r="M98" s="8"/>
      <c r="N98" s="8"/>
      <c r="O98" s="8"/>
      <c r="P98" s="8"/>
      <c r="Q98" s="8"/>
      <c r="V98" s="1"/>
    </row>
    <row r="99" spans="1:22" x14ac:dyDescent="0.2">
      <c r="A99" s="9" t="s">
        <v>126</v>
      </c>
      <c r="B99" s="38">
        <f>SUM(G99:G109)</f>
        <v>78612</v>
      </c>
      <c r="C99" s="38">
        <f>SUMPRODUCT(H99:H109,G99:G109)/SUM(G99:G109)</f>
        <v>203.45977713326209</v>
      </c>
      <c r="D99" s="32">
        <v>1</v>
      </c>
      <c r="E99" s="33" t="s">
        <v>38</v>
      </c>
      <c r="F99" s="33" t="s">
        <v>147</v>
      </c>
      <c r="G99" s="34">
        <v>18335</v>
      </c>
      <c r="H99" s="32">
        <v>211</v>
      </c>
      <c r="I99" s="32">
        <v>331</v>
      </c>
      <c r="J99" s="25" t="s">
        <v>218</v>
      </c>
      <c r="K99" s="8" t="s">
        <v>242</v>
      </c>
      <c r="L99" s="8" t="s">
        <v>21</v>
      </c>
      <c r="M99" s="8"/>
      <c r="N99" s="8" t="s">
        <v>200</v>
      </c>
      <c r="O99" s="8">
        <v>2790</v>
      </c>
      <c r="P99" s="8">
        <v>1585</v>
      </c>
      <c r="Q99" s="8" t="s">
        <v>201</v>
      </c>
      <c r="S99">
        <v>2285</v>
      </c>
      <c r="V99" s="3" t="s">
        <v>10</v>
      </c>
    </row>
    <row r="100" spans="1:22" x14ac:dyDescent="0.2">
      <c r="A100" s="35"/>
      <c r="B100" s="35">
        <f>G100/SUM(G99:G102)*B99</f>
        <v>19717.592412043672</v>
      </c>
      <c r="C100" s="35"/>
      <c r="D100" s="10">
        <v>2</v>
      </c>
      <c r="E100" s="11" t="s">
        <v>38</v>
      </c>
      <c r="F100" s="11" t="s">
        <v>148</v>
      </c>
      <c r="G100" s="12">
        <v>11371</v>
      </c>
      <c r="H100" s="10">
        <v>216</v>
      </c>
      <c r="I100" s="13">
        <v>341</v>
      </c>
      <c r="J100" s="17" t="s">
        <v>25</v>
      </c>
      <c r="K100" s="8" t="s">
        <v>234</v>
      </c>
      <c r="L100" s="8" t="s">
        <v>21</v>
      </c>
      <c r="M100" s="8"/>
      <c r="N100" s="8" t="s">
        <v>243</v>
      </c>
      <c r="O100" s="8">
        <v>2850</v>
      </c>
      <c r="P100" s="8">
        <v>1930</v>
      </c>
      <c r="Q100" s="8" t="s">
        <v>195</v>
      </c>
      <c r="S100">
        <v>1885</v>
      </c>
      <c r="V100" s="3"/>
    </row>
    <row r="101" spans="1:22" x14ac:dyDescent="0.2">
      <c r="A101" s="20"/>
      <c r="B101" s="20"/>
      <c r="C101" s="20"/>
      <c r="D101" s="10">
        <v>3</v>
      </c>
      <c r="E101" s="11" t="s">
        <v>149</v>
      </c>
      <c r="F101" s="11" t="s">
        <v>150</v>
      </c>
      <c r="G101" s="12">
        <v>8419</v>
      </c>
      <c r="H101" s="10">
        <v>210</v>
      </c>
      <c r="I101" s="13">
        <v>330</v>
      </c>
      <c r="J101" s="17" t="s">
        <v>218</v>
      </c>
      <c r="K101" s="8" t="s">
        <v>242</v>
      </c>
      <c r="L101" s="8" t="s">
        <v>21</v>
      </c>
      <c r="M101" s="8"/>
      <c r="N101" s="8" t="s">
        <v>200</v>
      </c>
      <c r="O101" s="8">
        <v>2845</v>
      </c>
      <c r="P101" s="8">
        <v>1570</v>
      </c>
      <c r="Q101" s="8" t="s">
        <v>201</v>
      </c>
      <c r="S101">
        <v>1992</v>
      </c>
      <c r="V101" s="3"/>
    </row>
    <row r="102" spans="1:22" x14ac:dyDescent="0.2">
      <c r="A102" s="20"/>
      <c r="B102" s="20"/>
      <c r="C102" s="20"/>
      <c r="D102" s="10">
        <v>4</v>
      </c>
      <c r="E102" s="11" t="s">
        <v>59</v>
      </c>
      <c r="F102" s="11" t="s">
        <v>151</v>
      </c>
      <c r="G102" s="12">
        <v>7210</v>
      </c>
      <c r="H102" s="10">
        <v>173</v>
      </c>
      <c r="I102" s="13">
        <v>252</v>
      </c>
      <c r="J102" s="17" t="s">
        <v>25</v>
      </c>
      <c r="K102" s="8" t="s">
        <v>237</v>
      </c>
      <c r="L102" s="8" t="s">
        <v>21</v>
      </c>
      <c r="M102" s="8" t="s">
        <v>203</v>
      </c>
      <c r="N102" s="8"/>
      <c r="O102" s="8">
        <v>2745</v>
      </c>
      <c r="P102" s="8">
        <v>1585</v>
      </c>
      <c r="Q102" s="8" t="s">
        <v>201</v>
      </c>
      <c r="S102">
        <v>1626</v>
      </c>
      <c r="U102" t="s">
        <v>221</v>
      </c>
      <c r="V102" s="3"/>
    </row>
    <row r="103" spans="1:22" x14ac:dyDescent="0.2">
      <c r="A103" s="20"/>
      <c r="B103" s="20"/>
      <c r="C103" s="20"/>
      <c r="D103" s="10">
        <v>5</v>
      </c>
      <c r="E103" s="11" t="s">
        <v>40</v>
      </c>
      <c r="F103" s="11" t="s">
        <v>152</v>
      </c>
      <c r="G103" s="12">
        <v>7168</v>
      </c>
      <c r="H103" s="10">
        <v>201</v>
      </c>
      <c r="I103" s="13">
        <v>310</v>
      </c>
      <c r="J103" s="17"/>
      <c r="K103" s="8"/>
      <c r="L103" s="8"/>
      <c r="M103" s="8"/>
      <c r="N103" s="8"/>
      <c r="O103" s="8"/>
      <c r="P103" s="8"/>
      <c r="Q103" s="8"/>
      <c r="V103" s="3"/>
    </row>
    <row r="104" spans="1:22" x14ac:dyDescent="0.2">
      <c r="A104" s="20"/>
      <c r="B104" s="20"/>
      <c r="C104" s="20"/>
      <c r="D104" s="10">
        <v>6</v>
      </c>
      <c r="E104" s="11" t="s">
        <v>29</v>
      </c>
      <c r="F104" s="11" t="s">
        <v>153</v>
      </c>
      <c r="G104" s="12">
        <v>6477</v>
      </c>
      <c r="H104" s="10">
        <v>212</v>
      </c>
      <c r="I104" s="13">
        <v>333</v>
      </c>
      <c r="J104" s="17"/>
      <c r="K104" s="8"/>
      <c r="L104" s="8"/>
      <c r="M104" s="8"/>
      <c r="N104" s="8"/>
      <c r="O104" s="8"/>
      <c r="P104" s="8"/>
      <c r="Q104" s="8"/>
      <c r="V104" s="3"/>
    </row>
    <row r="105" spans="1:22" x14ac:dyDescent="0.2">
      <c r="A105" s="20"/>
      <c r="B105" s="20"/>
      <c r="C105" s="20"/>
      <c r="D105" s="10">
        <v>7</v>
      </c>
      <c r="E105" s="11" t="s">
        <v>36</v>
      </c>
      <c r="F105" s="11" t="s">
        <v>154</v>
      </c>
      <c r="G105" s="12">
        <v>5857</v>
      </c>
      <c r="H105" s="10">
        <v>199</v>
      </c>
      <c r="I105" s="13">
        <v>306</v>
      </c>
      <c r="J105" s="17"/>
      <c r="K105" s="8"/>
      <c r="L105" s="8"/>
      <c r="M105" s="8"/>
      <c r="N105" s="8"/>
      <c r="O105" s="8"/>
      <c r="P105" s="8"/>
      <c r="Q105" s="8"/>
      <c r="V105" s="3"/>
    </row>
    <row r="106" spans="1:22" x14ac:dyDescent="0.2">
      <c r="A106" s="20"/>
      <c r="B106" s="20"/>
      <c r="C106" s="20"/>
      <c r="D106" s="10">
        <v>8</v>
      </c>
      <c r="E106" s="11" t="s">
        <v>62</v>
      </c>
      <c r="F106" s="11" t="s">
        <v>155</v>
      </c>
      <c r="G106" s="12">
        <v>5333</v>
      </c>
      <c r="H106" s="10">
        <v>197</v>
      </c>
      <c r="I106" s="13">
        <v>302</v>
      </c>
      <c r="J106" s="17"/>
      <c r="K106" s="8"/>
      <c r="L106" s="8"/>
      <c r="M106" s="8"/>
      <c r="N106" s="8"/>
      <c r="O106" s="8"/>
      <c r="P106" s="8"/>
      <c r="Q106" s="8"/>
      <c r="V106" s="3"/>
    </row>
    <row r="107" spans="1:22" x14ac:dyDescent="0.2">
      <c r="A107" s="14"/>
      <c r="B107" s="14"/>
      <c r="C107" s="14"/>
      <c r="D107" s="15">
        <v>9</v>
      </c>
      <c r="E107" s="16" t="s">
        <v>44</v>
      </c>
      <c r="F107" s="16" t="s">
        <v>145</v>
      </c>
      <c r="G107" s="19">
        <v>4665</v>
      </c>
      <c r="H107" s="15">
        <v>183</v>
      </c>
      <c r="I107" s="17">
        <v>273</v>
      </c>
      <c r="J107" s="17"/>
      <c r="K107" s="8"/>
      <c r="L107" s="8"/>
      <c r="M107" s="8"/>
      <c r="N107" s="8"/>
      <c r="O107" s="8"/>
      <c r="P107" s="8"/>
      <c r="Q107" s="8"/>
      <c r="V107" s="3"/>
    </row>
    <row r="108" spans="1:22" x14ac:dyDescent="0.2">
      <c r="A108" s="14"/>
      <c r="B108" s="14"/>
      <c r="C108" s="14"/>
      <c r="D108" s="14"/>
      <c r="E108" s="14"/>
      <c r="F108" s="16" t="s">
        <v>156</v>
      </c>
      <c r="G108" s="14"/>
      <c r="H108" s="14"/>
      <c r="I108" s="14"/>
      <c r="J108" s="14"/>
      <c r="K108" s="8"/>
      <c r="L108" s="8"/>
      <c r="M108" s="8"/>
      <c r="N108" s="8"/>
      <c r="O108" s="8"/>
      <c r="P108" s="8"/>
      <c r="Q108" s="8"/>
      <c r="V108" s="3"/>
    </row>
    <row r="109" spans="1:22" x14ac:dyDescent="0.2">
      <c r="A109" s="21"/>
      <c r="B109" s="21"/>
      <c r="C109" s="21"/>
      <c r="D109" s="15">
        <v>10</v>
      </c>
      <c r="E109" s="16" t="s">
        <v>27</v>
      </c>
      <c r="F109" s="16" t="s">
        <v>157</v>
      </c>
      <c r="G109" s="19">
        <v>3777</v>
      </c>
      <c r="H109" s="15">
        <v>204</v>
      </c>
      <c r="I109" s="17">
        <v>316</v>
      </c>
      <c r="J109" s="17"/>
      <c r="K109" s="8"/>
      <c r="L109" s="8"/>
      <c r="M109" s="8"/>
      <c r="N109" s="8"/>
      <c r="O109" s="8"/>
      <c r="P109" s="8"/>
      <c r="Q109" s="8"/>
      <c r="V109" s="3"/>
    </row>
    <row r="110" spans="1:22" x14ac:dyDescent="0.2">
      <c r="A110" s="9" t="s">
        <v>238</v>
      </c>
      <c r="B110" s="38">
        <f>SUM(G110:G121)</f>
        <v>19230</v>
      </c>
      <c r="C110" s="38">
        <f>SUMPRODUCT(H110:H122,G110:G122)/SUM(G110:G122)</f>
        <v>256.90296411856474</v>
      </c>
      <c r="D110" s="32">
        <v>1</v>
      </c>
      <c r="E110" s="33" t="s">
        <v>38</v>
      </c>
      <c r="F110" s="33" t="s">
        <v>158</v>
      </c>
      <c r="G110" s="34">
        <v>13802</v>
      </c>
      <c r="H110" s="32">
        <v>253</v>
      </c>
      <c r="I110" s="32">
        <v>295</v>
      </c>
      <c r="J110" s="25" t="s">
        <v>218</v>
      </c>
      <c r="K110" s="8" t="s">
        <v>244</v>
      </c>
      <c r="L110" s="8"/>
      <c r="M110" s="8"/>
      <c r="N110" s="8" t="s">
        <v>200</v>
      </c>
      <c r="O110" s="8">
        <v>2850</v>
      </c>
      <c r="P110" s="8">
        <v>1640</v>
      </c>
      <c r="Q110" s="8" t="s">
        <v>201</v>
      </c>
      <c r="S110">
        <v>1640</v>
      </c>
      <c r="V110" s="3" t="s">
        <v>11</v>
      </c>
    </row>
    <row r="111" spans="1:22" x14ac:dyDescent="0.2">
      <c r="A111" s="7"/>
      <c r="B111" s="7"/>
      <c r="C111" s="7"/>
      <c r="D111" s="25">
        <v>2</v>
      </c>
      <c r="E111" s="26" t="s">
        <v>131</v>
      </c>
      <c r="F111" s="26" t="s">
        <v>159</v>
      </c>
      <c r="G111" s="27">
        <v>1951</v>
      </c>
      <c r="H111" s="25">
        <v>343</v>
      </c>
      <c r="I111" s="25">
        <v>436</v>
      </c>
      <c r="J111" s="25"/>
      <c r="K111" s="8"/>
      <c r="L111" s="8"/>
      <c r="M111" s="8"/>
      <c r="N111" s="8"/>
      <c r="O111" s="8"/>
      <c r="P111" s="8"/>
      <c r="Q111" s="8"/>
      <c r="V111" s="3"/>
    </row>
    <row r="112" spans="1:22" x14ac:dyDescent="0.2">
      <c r="A112" s="7"/>
      <c r="B112" s="7"/>
      <c r="C112" s="7"/>
      <c r="D112" s="15">
        <v>3</v>
      </c>
      <c r="E112" s="16" t="s">
        <v>160</v>
      </c>
      <c r="F112" s="16" t="s">
        <v>161</v>
      </c>
      <c r="G112" s="28">
        <v>1216</v>
      </c>
      <c r="H112" s="15">
        <v>203</v>
      </c>
      <c r="I112" s="17">
        <v>216</v>
      </c>
      <c r="J112" s="17"/>
      <c r="K112" s="8"/>
      <c r="L112" s="8"/>
      <c r="M112" s="8"/>
      <c r="N112" s="8"/>
      <c r="O112" s="8"/>
      <c r="P112" s="8"/>
      <c r="Q112" s="8"/>
      <c r="V112" s="3"/>
    </row>
    <row r="113" spans="1:22" x14ac:dyDescent="0.2">
      <c r="A113" s="21"/>
      <c r="B113" s="21"/>
      <c r="C113" s="21"/>
      <c r="D113" s="15">
        <v>4</v>
      </c>
      <c r="E113" s="16" t="s">
        <v>72</v>
      </c>
      <c r="F113" s="16" t="s">
        <v>162</v>
      </c>
      <c r="G113" s="29">
        <v>499</v>
      </c>
      <c r="H113" s="15">
        <v>191</v>
      </c>
      <c r="I113" s="17">
        <v>198</v>
      </c>
      <c r="J113" s="17"/>
      <c r="K113" s="8"/>
      <c r="L113" s="8"/>
      <c r="M113" s="8"/>
      <c r="N113" s="8"/>
      <c r="O113" s="8"/>
      <c r="P113" s="8"/>
      <c r="Q113" s="8"/>
      <c r="V113" s="3"/>
    </row>
    <row r="114" spans="1:22" x14ac:dyDescent="0.2">
      <c r="A114" s="21"/>
      <c r="B114" s="21"/>
      <c r="C114" s="21"/>
      <c r="D114" s="15">
        <v>5</v>
      </c>
      <c r="E114" s="16" t="s">
        <v>77</v>
      </c>
      <c r="F114" s="16" t="s">
        <v>163</v>
      </c>
      <c r="G114" s="29">
        <v>494</v>
      </c>
      <c r="H114" s="15">
        <v>210</v>
      </c>
      <c r="I114" s="17">
        <v>228</v>
      </c>
      <c r="J114" s="17"/>
      <c r="K114" s="8"/>
      <c r="L114" s="8"/>
      <c r="M114" s="8"/>
      <c r="N114" s="8"/>
      <c r="O114" s="8"/>
      <c r="P114" s="8"/>
      <c r="Q114" s="8"/>
      <c r="V114" s="3"/>
    </row>
    <row r="115" spans="1:22" x14ac:dyDescent="0.2">
      <c r="A115" s="21"/>
      <c r="B115" s="21"/>
      <c r="C115" s="21"/>
      <c r="D115" s="15">
        <v>6</v>
      </c>
      <c r="E115" s="16" t="s">
        <v>160</v>
      </c>
      <c r="F115" s="16" t="s">
        <v>164</v>
      </c>
      <c r="G115" s="29">
        <v>339</v>
      </c>
      <c r="H115" s="15">
        <v>241</v>
      </c>
      <c r="I115" s="17">
        <v>276</v>
      </c>
      <c r="J115" s="17"/>
      <c r="K115" s="8"/>
      <c r="L115" s="8"/>
      <c r="M115" s="8"/>
      <c r="N115" s="8"/>
      <c r="O115" s="8"/>
      <c r="P115" s="8"/>
      <c r="Q115" s="8"/>
      <c r="V115" s="3"/>
    </row>
    <row r="116" spans="1:22" x14ac:dyDescent="0.2">
      <c r="A116" s="14"/>
      <c r="B116" s="14"/>
      <c r="C116" s="14"/>
      <c r="D116" s="15">
        <v>7</v>
      </c>
      <c r="E116" s="16" t="s">
        <v>68</v>
      </c>
      <c r="F116" s="16" t="s">
        <v>165</v>
      </c>
      <c r="G116" s="29">
        <v>300</v>
      </c>
      <c r="H116" s="15">
        <v>299</v>
      </c>
      <c r="I116" s="17">
        <v>367</v>
      </c>
      <c r="J116" s="17"/>
      <c r="K116" s="8"/>
      <c r="L116" s="8"/>
      <c r="M116" s="8"/>
      <c r="N116" s="8"/>
      <c r="O116" s="8"/>
      <c r="P116" s="8"/>
      <c r="Q116" s="8"/>
      <c r="V116" s="3"/>
    </row>
    <row r="117" spans="1:22" x14ac:dyDescent="0.2">
      <c r="A117" s="14"/>
      <c r="B117" s="14"/>
      <c r="C117" s="14"/>
      <c r="D117" s="14"/>
      <c r="E117" s="16" t="s">
        <v>70</v>
      </c>
      <c r="F117" s="14"/>
      <c r="G117" s="14"/>
      <c r="H117" s="14"/>
      <c r="I117" s="14"/>
      <c r="J117" s="14"/>
      <c r="K117" s="8"/>
      <c r="L117" s="8"/>
      <c r="M117" s="8"/>
      <c r="N117" s="8"/>
      <c r="O117" s="8"/>
      <c r="P117" s="8"/>
      <c r="Q117" s="8"/>
      <c r="V117" s="3"/>
    </row>
    <row r="118" spans="1:22" x14ac:dyDescent="0.2">
      <c r="A118" s="21"/>
      <c r="B118" s="21"/>
      <c r="C118" s="21"/>
      <c r="D118" s="15">
        <v>8</v>
      </c>
      <c r="E118" s="16" t="s">
        <v>102</v>
      </c>
      <c r="F118" s="16" t="s">
        <v>166</v>
      </c>
      <c r="G118" s="17">
        <v>268</v>
      </c>
      <c r="H118" s="15">
        <v>334</v>
      </c>
      <c r="I118" s="17">
        <v>422</v>
      </c>
      <c r="J118" s="17"/>
      <c r="K118" s="8"/>
      <c r="L118" s="8"/>
      <c r="M118" s="8"/>
      <c r="N118" s="8"/>
      <c r="O118" s="8"/>
      <c r="P118" s="8"/>
      <c r="Q118" s="8"/>
      <c r="V118" s="3"/>
    </row>
    <row r="119" spans="1:22" x14ac:dyDescent="0.2">
      <c r="A119" s="14"/>
      <c r="B119" s="14"/>
      <c r="C119" s="14"/>
      <c r="D119" s="15">
        <v>9</v>
      </c>
      <c r="E119" s="16" t="s">
        <v>68</v>
      </c>
      <c r="F119" s="16" t="s">
        <v>167</v>
      </c>
      <c r="G119" s="17">
        <v>195</v>
      </c>
      <c r="H119" s="15">
        <v>199</v>
      </c>
      <c r="I119" s="17">
        <v>211</v>
      </c>
      <c r="J119" s="17"/>
      <c r="K119" s="8"/>
      <c r="L119" s="8"/>
      <c r="M119" s="8"/>
      <c r="N119" s="8"/>
      <c r="O119" s="8"/>
      <c r="P119" s="8"/>
      <c r="Q119" s="8"/>
      <c r="V119" s="3"/>
    </row>
    <row r="120" spans="1:22" x14ac:dyDescent="0.2">
      <c r="A120" s="14"/>
      <c r="B120" s="14"/>
      <c r="C120" s="14"/>
      <c r="D120" s="14"/>
      <c r="E120" s="16" t="s">
        <v>70</v>
      </c>
      <c r="F120" s="14"/>
      <c r="G120" s="14"/>
      <c r="H120" s="14"/>
      <c r="I120" s="14"/>
      <c r="J120" s="14"/>
      <c r="K120" s="8"/>
      <c r="L120" s="8"/>
      <c r="M120" s="8"/>
      <c r="N120" s="8"/>
      <c r="O120" s="8"/>
      <c r="P120" s="8"/>
      <c r="Q120" s="8"/>
      <c r="V120" s="3"/>
    </row>
    <row r="121" spans="1:22" x14ac:dyDescent="0.2">
      <c r="A121" s="14"/>
      <c r="B121" s="14"/>
      <c r="C121" s="14"/>
      <c r="D121" s="15">
        <v>10</v>
      </c>
      <c r="E121" s="16" t="s">
        <v>68</v>
      </c>
      <c r="F121" s="16" t="s">
        <v>168</v>
      </c>
      <c r="G121" s="17">
        <v>166</v>
      </c>
      <c r="H121" s="15">
        <v>202</v>
      </c>
      <c r="I121" s="17">
        <v>216</v>
      </c>
      <c r="J121" s="17"/>
      <c r="K121" s="8"/>
      <c r="L121" s="8"/>
      <c r="M121" s="8"/>
      <c r="N121" s="8"/>
      <c r="O121" s="8"/>
      <c r="P121" s="8"/>
      <c r="Q121" s="8"/>
      <c r="V121" s="3"/>
    </row>
    <row r="122" spans="1:22" x14ac:dyDescent="0.2">
      <c r="A122" s="14"/>
      <c r="B122" s="14"/>
      <c r="C122" s="14"/>
      <c r="D122" s="14"/>
      <c r="E122" s="16" t="s">
        <v>70</v>
      </c>
      <c r="F122" s="14"/>
      <c r="G122" s="14"/>
      <c r="H122" s="14"/>
      <c r="I122" s="14"/>
      <c r="J122" s="14"/>
      <c r="K122" s="8"/>
      <c r="L122" s="8"/>
      <c r="M122" s="8"/>
      <c r="N122" s="8"/>
      <c r="O122" s="8"/>
      <c r="P122" s="8"/>
      <c r="Q122" s="8"/>
      <c r="V122" s="3"/>
    </row>
    <row r="123" spans="1:22" x14ac:dyDescent="0.2">
      <c r="A123" s="9" t="s">
        <v>239</v>
      </c>
      <c r="B123" s="38">
        <f>SUM(G123:G132)</f>
        <v>32735</v>
      </c>
      <c r="C123" s="38">
        <f>SUMPRODUCT(H123:H132,G123:G132)/SUM(G123:G132)</f>
        <v>220.7897968535207</v>
      </c>
      <c r="D123" s="32">
        <v>1</v>
      </c>
      <c r="E123" s="33" t="s">
        <v>38</v>
      </c>
      <c r="F123" s="33" t="s">
        <v>169</v>
      </c>
      <c r="G123" s="34">
        <v>11324</v>
      </c>
      <c r="H123" s="32">
        <v>241</v>
      </c>
      <c r="I123" s="32">
        <v>45</v>
      </c>
      <c r="J123" s="25" t="s">
        <v>216</v>
      </c>
      <c r="K123" s="8" t="s">
        <v>20</v>
      </c>
      <c r="L123" s="8" t="s">
        <v>21</v>
      </c>
      <c r="M123" s="8"/>
      <c r="N123" s="8" t="s">
        <v>200</v>
      </c>
      <c r="O123" s="8">
        <v>3085</v>
      </c>
      <c r="P123" s="8">
        <v>1495</v>
      </c>
      <c r="Q123" s="8" t="s">
        <v>201</v>
      </c>
      <c r="S123">
        <v>1475</v>
      </c>
      <c r="V123" s="3" t="s">
        <v>12</v>
      </c>
    </row>
    <row r="124" spans="1:22" x14ac:dyDescent="0.2">
      <c r="A124" s="35"/>
      <c r="B124" s="35"/>
      <c r="C124" s="35"/>
      <c r="D124" s="32">
        <v>2</v>
      </c>
      <c r="E124" s="33" t="s">
        <v>149</v>
      </c>
      <c r="F124" s="33" t="s">
        <v>170</v>
      </c>
      <c r="G124" s="34">
        <v>5116</v>
      </c>
      <c r="H124" s="32">
        <v>198</v>
      </c>
      <c r="I124" s="32">
        <v>19</v>
      </c>
      <c r="J124" s="25" t="s">
        <v>25</v>
      </c>
      <c r="K124" s="8" t="s">
        <v>20</v>
      </c>
      <c r="L124" s="8" t="s">
        <v>21</v>
      </c>
      <c r="M124" s="8"/>
      <c r="N124" s="8"/>
      <c r="O124" s="8">
        <v>3125</v>
      </c>
      <c r="P124" s="8">
        <v>1570</v>
      </c>
      <c r="Q124" s="8" t="s">
        <v>201</v>
      </c>
      <c r="S124">
        <v>1695</v>
      </c>
      <c r="V124" s="3"/>
    </row>
    <row r="125" spans="1:22" x14ac:dyDescent="0.2">
      <c r="A125" s="7"/>
      <c r="B125" s="7"/>
      <c r="C125" s="7"/>
      <c r="D125" s="15">
        <v>3</v>
      </c>
      <c r="E125" s="16" t="s">
        <v>62</v>
      </c>
      <c r="F125" s="16" t="s">
        <v>171</v>
      </c>
      <c r="G125" s="28">
        <v>3956</v>
      </c>
      <c r="H125" s="15">
        <v>202</v>
      </c>
      <c r="I125" s="17">
        <v>22</v>
      </c>
      <c r="J125" s="17"/>
      <c r="K125" s="8"/>
      <c r="L125" s="8"/>
      <c r="M125" s="8"/>
      <c r="N125" s="8"/>
      <c r="O125" s="8"/>
      <c r="P125" s="8"/>
      <c r="Q125" s="8"/>
      <c r="V125" s="3"/>
    </row>
    <row r="126" spans="1:22" x14ac:dyDescent="0.2">
      <c r="A126" s="21"/>
      <c r="B126" s="21"/>
      <c r="C126" s="21"/>
      <c r="D126" s="15">
        <v>4</v>
      </c>
      <c r="E126" s="16" t="s">
        <v>29</v>
      </c>
      <c r="F126" s="16" t="s">
        <v>172</v>
      </c>
      <c r="G126" s="28">
        <v>3138</v>
      </c>
      <c r="H126" s="15">
        <v>222</v>
      </c>
      <c r="I126" s="17">
        <v>34</v>
      </c>
      <c r="J126" s="17"/>
      <c r="K126" s="8"/>
      <c r="L126" s="8"/>
      <c r="M126" s="8"/>
      <c r="N126" s="8"/>
      <c r="O126" s="8"/>
      <c r="P126" s="8"/>
      <c r="Q126" s="8"/>
      <c r="V126" s="3"/>
    </row>
    <row r="127" spans="1:22" x14ac:dyDescent="0.2">
      <c r="A127" s="21"/>
      <c r="B127" s="21"/>
      <c r="C127" s="21"/>
      <c r="D127" s="15">
        <v>5</v>
      </c>
      <c r="E127" s="16" t="s">
        <v>131</v>
      </c>
      <c r="F127" s="16" t="s">
        <v>173</v>
      </c>
      <c r="G127" s="28">
        <v>2751</v>
      </c>
      <c r="H127" s="15">
        <v>174</v>
      </c>
      <c r="I127" s="17">
        <v>5</v>
      </c>
      <c r="J127" s="17"/>
      <c r="K127" s="8"/>
      <c r="L127" s="8"/>
      <c r="M127" s="8"/>
      <c r="N127" s="8"/>
      <c r="O127" s="8"/>
      <c r="P127" s="8"/>
      <c r="Q127" s="8"/>
      <c r="V127" s="3"/>
    </row>
    <row r="128" spans="1:22" x14ac:dyDescent="0.2">
      <c r="A128" s="21"/>
      <c r="B128" s="21"/>
      <c r="C128" s="21"/>
      <c r="D128" s="15">
        <v>6</v>
      </c>
      <c r="E128" s="16" t="s">
        <v>40</v>
      </c>
      <c r="F128" s="16" t="s">
        <v>174</v>
      </c>
      <c r="G128" s="28">
        <v>2548</v>
      </c>
      <c r="H128" s="15">
        <v>243</v>
      </c>
      <c r="I128" s="17">
        <v>46</v>
      </c>
      <c r="J128" s="17"/>
      <c r="K128" s="8"/>
      <c r="L128" s="8"/>
      <c r="M128" s="8"/>
      <c r="N128" s="8"/>
      <c r="O128" s="8"/>
      <c r="P128" s="8"/>
      <c r="Q128" s="8"/>
      <c r="V128" s="3"/>
    </row>
    <row r="129" spans="1:22" x14ac:dyDescent="0.2">
      <c r="A129" s="21"/>
      <c r="B129" s="21"/>
      <c r="C129" s="21"/>
      <c r="D129" s="15">
        <v>7</v>
      </c>
      <c r="E129" s="16" t="s">
        <v>33</v>
      </c>
      <c r="F129" s="16" t="s">
        <v>175</v>
      </c>
      <c r="G129" s="28">
        <v>1822</v>
      </c>
      <c r="H129" s="15">
        <v>240</v>
      </c>
      <c r="I129" s="17">
        <v>45</v>
      </c>
      <c r="J129" s="17"/>
      <c r="K129" s="8"/>
      <c r="L129" s="8"/>
      <c r="M129" s="8"/>
      <c r="N129" s="8"/>
      <c r="O129" s="8"/>
      <c r="P129" s="8"/>
      <c r="Q129" s="8"/>
      <c r="V129" s="3"/>
    </row>
    <row r="130" spans="1:22" x14ac:dyDescent="0.2">
      <c r="A130" s="21"/>
      <c r="B130" s="21"/>
      <c r="C130" s="21"/>
      <c r="D130" s="15">
        <v>8</v>
      </c>
      <c r="E130" s="16" t="s">
        <v>40</v>
      </c>
      <c r="F130" s="16" t="s">
        <v>176</v>
      </c>
      <c r="G130" s="28">
        <v>1122</v>
      </c>
      <c r="H130" s="15">
        <v>217</v>
      </c>
      <c r="I130" s="17">
        <v>30</v>
      </c>
      <c r="J130" s="17"/>
      <c r="K130" s="8"/>
      <c r="L130" s="8"/>
      <c r="M130" s="8"/>
      <c r="N130" s="8"/>
      <c r="O130" s="8"/>
      <c r="P130" s="8"/>
      <c r="Q130" s="8"/>
      <c r="V130" s="3"/>
    </row>
    <row r="131" spans="1:22" x14ac:dyDescent="0.2">
      <c r="A131" s="21"/>
      <c r="B131" s="21"/>
      <c r="C131" s="21"/>
      <c r="D131" s="15">
        <v>9</v>
      </c>
      <c r="E131" s="16" t="s">
        <v>177</v>
      </c>
      <c r="F131" s="16" t="s">
        <v>178</v>
      </c>
      <c r="G131" s="17">
        <v>891</v>
      </c>
      <c r="H131" s="15">
        <v>220</v>
      </c>
      <c r="I131" s="17">
        <v>32</v>
      </c>
      <c r="J131" s="17"/>
      <c r="K131" s="8"/>
      <c r="L131" s="8"/>
      <c r="M131" s="8"/>
      <c r="N131" s="8"/>
      <c r="O131" s="8"/>
      <c r="P131" s="8"/>
      <c r="Q131" s="8"/>
      <c r="V131" s="3"/>
    </row>
    <row r="132" spans="1:22" x14ac:dyDescent="0.2">
      <c r="A132" s="21"/>
      <c r="B132" s="21"/>
      <c r="C132" s="21"/>
      <c r="D132" s="15">
        <v>10</v>
      </c>
      <c r="E132" s="16" t="s">
        <v>44</v>
      </c>
      <c r="F132" s="16" t="s">
        <v>179</v>
      </c>
      <c r="G132" s="17">
        <v>67</v>
      </c>
      <c r="H132" s="15">
        <v>226</v>
      </c>
      <c r="I132" s="17">
        <v>36</v>
      </c>
      <c r="J132" s="17"/>
      <c r="K132" s="8"/>
      <c r="L132" s="8"/>
      <c r="M132" s="8"/>
      <c r="N132" s="8"/>
      <c r="O132" s="8"/>
      <c r="P132" s="8"/>
      <c r="Q132" s="8"/>
      <c r="V132" s="3"/>
    </row>
    <row r="133" spans="1:22" x14ac:dyDescent="0.2">
      <c r="A133" s="9" t="s">
        <v>240</v>
      </c>
      <c r="B133" s="38">
        <f>SUM(G133:G142)</f>
        <v>162839</v>
      </c>
      <c r="C133" s="38">
        <f>SUMPRODUCT(H133:H142,G133:G142)/SUM(G133:G142)</f>
        <v>225.38001338745633</v>
      </c>
      <c r="D133" s="32">
        <v>1</v>
      </c>
      <c r="E133" s="33" t="s">
        <v>62</v>
      </c>
      <c r="F133" s="33" t="s">
        <v>171</v>
      </c>
      <c r="G133" s="34">
        <v>37004</v>
      </c>
      <c r="H133" s="32">
        <v>219</v>
      </c>
      <c r="I133" s="32">
        <v>49</v>
      </c>
      <c r="J133" s="25" t="s">
        <v>218</v>
      </c>
      <c r="K133" s="8" t="s">
        <v>245</v>
      </c>
      <c r="L133" s="8"/>
      <c r="M133" s="8"/>
      <c r="N133" s="8"/>
      <c r="O133" s="8">
        <v>3220</v>
      </c>
      <c r="P133" s="8">
        <v>1560</v>
      </c>
      <c r="Q133" s="8" t="s">
        <v>201</v>
      </c>
      <c r="V133" s="3" t="s">
        <v>13</v>
      </c>
    </row>
    <row r="134" spans="1:22" x14ac:dyDescent="0.2">
      <c r="A134" s="35"/>
      <c r="B134" s="35"/>
      <c r="C134" s="35"/>
      <c r="D134" s="32">
        <v>2</v>
      </c>
      <c r="E134" s="33" t="s">
        <v>38</v>
      </c>
      <c r="F134" s="33" t="s">
        <v>180</v>
      </c>
      <c r="G134" s="34">
        <v>36325</v>
      </c>
      <c r="H134" s="32">
        <v>221</v>
      </c>
      <c r="I134" s="32">
        <v>50</v>
      </c>
      <c r="J134" s="25" t="s">
        <v>218</v>
      </c>
      <c r="K134" s="8" t="s">
        <v>242</v>
      </c>
      <c r="L134" s="8"/>
      <c r="M134" s="8"/>
      <c r="N134" s="8" t="s">
        <v>200</v>
      </c>
      <c r="O134" s="8">
        <v>3085</v>
      </c>
      <c r="P134" s="8">
        <v>1510</v>
      </c>
      <c r="Q134" s="8" t="s">
        <v>201</v>
      </c>
      <c r="S134">
        <v>1640</v>
      </c>
      <c r="V134" s="3"/>
    </row>
    <row r="135" spans="1:22" x14ac:dyDescent="0.2">
      <c r="A135" s="35"/>
      <c r="B135" s="35"/>
      <c r="C135" s="35"/>
      <c r="D135" s="10">
        <v>3</v>
      </c>
      <c r="E135" s="11" t="s">
        <v>29</v>
      </c>
      <c r="F135" s="11" t="s">
        <v>172</v>
      </c>
      <c r="G135" s="36">
        <v>22681</v>
      </c>
      <c r="H135" s="10">
        <v>217</v>
      </c>
      <c r="I135" s="13">
        <v>47</v>
      </c>
      <c r="J135" s="25" t="s">
        <v>246</v>
      </c>
      <c r="K135" s="8" t="s">
        <v>242</v>
      </c>
      <c r="L135" s="8"/>
      <c r="M135" s="8"/>
      <c r="N135" s="8" t="s">
        <v>200</v>
      </c>
      <c r="O135" s="8">
        <v>3000</v>
      </c>
      <c r="P135" s="8">
        <v>1815</v>
      </c>
      <c r="Q135" s="8" t="s">
        <v>195</v>
      </c>
      <c r="S135">
        <v>1930</v>
      </c>
      <c r="V135" s="3"/>
    </row>
    <row r="136" spans="1:22" x14ac:dyDescent="0.2">
      <c r="A136" s="20"/>
      <c r="B136" s="20"/>
      <c r="C136" s="20"/>
      <c r="D136" s="10">
        <v>4</v>
      </c>
      <c r="E136" s="11" t="s">
        <v>33</v>
      </c>
      <c r="F136" s="11" t="s">
        <v>175</v>
      </c>
      <c r="G136" s="36">
        <v>15650</v>
      </c>
      <c r="H136" s="10">
        <v>245</v>
      </c>
      <c r="I136" s="13">
        <v>67</v>
      </c>
      <c r="J136" s="17" t="s">
        <v>218</v>
      </c>
      <c r="K136" s="8" t="s">
        <v>247</v>
      </c>
      <c r="L136" s="8"/>
      <c r="M136" s="8"/>
      <c r="N136" s="8" t="s">
        <v>200</v>
      </c>
      <c r="O136" s="8">
        <v>3096</v>
      </c>
      <c r="P136" s="8">
        <v>1570</v>
      </c>
      <c r="Q136" s="8" t="s">
        <v>201</v>
      </c>
      <c r="S136">
        <v>1868</v>
      </c>
      <c r="V136" s="3"/>
    </row>
    <row r="137" spans="1:22" x14ac:dyDescent="0.2">
      <c r="A137" s="20"/>
      <c r="B137" s="20"/>
      <c r="C137" s="20"/>
      <c r="D137" s="10">
        <v>5</v>
      </c>
      <c r="E137" s="11" t="s">
        <v>149</v>
      </c>
      <c r="F137" s="11" t="s">
        <v>170</v>
      </c>
      <c r="G137" s="36">
        <v>11776</v>
      </c>
      <c r="H137" s="10">
        <v>207</v>
      </c>
      <c r="I137" s="13">
        <v>41</v>
      </c>
      <c r="J137" s="17" t="s">
        <v>218</v>
      </c>
      <c r="K137" s="8" t="s">
        <v>248</v>
      </c>
      <c r="L137" s="8" t="s">
        <v>21</v>
      </c>
      <c r="M137" s="8"/>
      <c r="N137" s="8"/>
      <c r="O137" s="8">
        <v>3125</v>
      </c>
      <c r="P137" s="8">
        <v>1570</v>
      </c>
      <c r="Q137" s="8" t="s">
        <v>201</v>
      </c>
      <c r="S137">
        <v>1700</v>
      </c>
      <c r="V137" s="3"/>
    </row>
    <row r="138" spans="1:22" x14ac:dyDescent="0.2">
      <c r="A138" s="20"/>
      <c r="B138" s="20"/>
      <c r="C138" s="20"/>
      <c r="D138" s="10">
        <v>6</v>
      </c>
      <c r="E138" s="11" t="s">
        <v>131</v>
      </c>
      <c r="F138" s="11" t="s">
        <v>173</v>
      </c>
      <c r="G138" s="36">
        <v>10661</v>
      </c>
      <c r="H138" s="10">
        <v>183</v>
      </c>
      <c r="I138" s="13">
        <v>25</v>
      </c>
      <c r="J138" s="17" t="s">
        <v>249</v>
      </c>
      <c r="K138" s="8" t="s">
        <v>248</v>
      </c>
      <c r="L138" s="8"/>
      <c r="M138" s="8"/>
      <c r="N138" s="8"/>
      <c r="O138" s="8">
        <v>3150</v>
      </c>
      <c r="P138" s="8">
        <v>1570</v>
      </c>
      <c r="Q138" s="8" t="s">
        <v>201</v>
      </c>
      <c r="S138">
        <v>1735</v>
      </c>
      <c r="V138" s="3"/>
    </row>
    <row r="139" spans="1:22" x14ac:dyDescent="0.2">
      <c r="A139" s="20"/>
      <c r="B139" s="20"/>
      <c r="C139" s="20"/>
      <c r="D139" s="10">
        <v>7</v>
      </c>
      <c r="E139" s="11" t="s">
        <v>38</v>
      </c>
      <c r="F139" s="11" t="s">
        <v>158</v>
      </c>
      <c r="G139" s="36">
        <v>9222</v>
      </c>
      <c r="H139" s="10">
        <v>281</v>
      </c>
      <c r="I139" s="13">
        <v>91</v>
      </c>
      <c r="J139" s="17"/>
      <c r="K139" s="8"/>
      <c r="L139" s="8"/>
      <c r="M139" s="8"/>
      <c r="N139" s="8"/>
      <c r="O139" s="8"/>
      <c r="P139" s="8"/>
      <c r="Q139" s="8"/>
      <c r="V139" s="3"/>
    </row>
    <row r="140" spans="1:22" x14ac:dyDescent="0.2">
      <c r="A140" s="20"/>
      <c r="B140" s="20"/>
      <c r="C140" s="20"/>
      <c r="D140" s="10">
        <v>8</v>
      </c>
      <c r="E140" s="11" t="s">
        <v>44</v>
      </c>
      <c r="F140" s="11" t="s">
        <v>179</v>
      </c>
      <c r="G140" s="36">
        <v>8304</v>
      </c>
      <c r="H140" s="10">
        <v>234</v>
      </c>
      <c r="I140" s="13">
        <v>59</v>
      </c>
      <c r="J140" s="17"/>
      <c r="K140" s="8"/>
      <c r="L140" s="8"/>
      <c r="M140" s="8"/>
      <c r="N140" s="8"/>
      <c r="O140" s="8"/>
      <c r="P140" s="8"/>
      <c r="Q140" s="8"/>
      <c r="V140" s="3"/>
    </row>
    <row r="141" spans="1:22" x14ac:dyDescent="0.2">
      <c r="A141" s="20"/>
      <c r="B141" s="20"/>
      <c r="C141" s="20"/>
      <c r="D141" s="10">
        <v>9</v>
      </c>
      <c r="E141" s="11" t="s">
        <v>40</v>
      </c>
      <c r="F141" s="11" t="s">
        <v>174</v>
      </c>
      <c r="G141" s="36">
        <v>7687</v>
      </c>
      <c r="H141" s="10">
        <v>263</v>
      </c>
      <c r="I141" s="13">
        <v>79</v>
      </c>
      <c r="J141" s="17"/>
      <c r="K141" s="8"/>
      <c r="L141" s="8"/>
      <c r="M141" s="8"/>
      <c r="N141" s="8"/>
      <c r="O141" s="8"/>
      <c r="P141" s="8"/>
      <c r="Q141" s="8"/>
      <c r="V141" s="3"/>
    </row>
    <row r="142" spans="1:22" x14ac:dyDescent="0.2">
      <c r="A142" s="21"/>
      <c r="B142" s="21"/>
      <c r="C142" s="21"/>
      <c r="D142" s="15">
        <v>10</v>
      </c>
      <c r="E142" s="16" t="s">
        <v>118</v>
      </c>
      <c r="F142" s="16" t="s">
        <v>181</v>
      </c>
      <c r="G142" s="28">
        <v>3529</v>
      </c>
      <c r="H142" s="15">
        <v>246</v>
      </c>
      <c r="I142" s="17">
        <v>67</v>
      </c>
      <c r="J142" s="17"/>
      <c r="K142" s="8"/>
      <c r="L142" s="8"/>
      <c r="M142" s="8"/>
      <c r="N142" s="8"/>
      <c r="O142" s="8"/>
      <c r="P142" s="8"/>
      <c r="Q142" s="8"/>
      <c r="V142" s="3"/>
    </row>
    <row r="143" spans="1:22" x14ac:dyDescent="0.2">
      <c r="A143" s="35" t="s">
        <v>182</v>
      </c>
      <c r="B143" s="41">
        <f>SUM(G143:G152)</f>
        <v>20546</v>
      </c>
      <c r="C143" s="41">
        <f>SUMPRODUCT(H143:H152,G143:G152)/SUM(G143:G152)</f>
        <v>205.09047989876376</v>
      </c>
      <c r="D143" s="10">
        <v>1</v>
      </c>
      <c r="E143" s="11" t="s">
        <v>38</v>
      </c>
      <c r="F143" s="11" t="s">
        <v>183</v>
      </c>
      <c r="G143" s="12">
        <v>6127</v>
      </c>
      <c r="H143" s="10">
        <v>228</v>
      </c>
      <c r="I143" s="13">
        <v>111</v>
      </c>
      <c r="J143" s="17" t="s">
        <v>216</v>
      </c>
      <c r="K143" s="8" t="s">
        <v>250</v>
      </c>
      <c r="L143" s="8"/>
      <c r="M143" s="8"/>
      <c r="N143" s="8"/>
      <c r="O143" s="8">
        <v>3210</v>
      </c>
      <c r="P143" s="8">
        <v>1670</v>
      </c>
      <c r="Q143" s="8" t="s">
        <v>201</v>
      </c>
      <c r="S143">
        <v>2205</v>
      </c>
      <c r="V143" s="3" t="s">
        <v>14</v>
      </c>
    </row>
    <row r="144" spans="1:22" x14ac:dyDescent="0.2">
      <c r="A144" s="7"/>
      <c r="B144" s="7"/>
      <c r="C144" s="7"/>
      <c r="D144" s="15">
        <v>2</v>
      </c>
      <c r="E144" s="16" t="s">
        <v>36</v>
      </c>
      <c r="F144" s="16" t="s">
        <v>184</v>
      </c>
      <c r="G144" s="19">
        <v>3919</v>
      </c>
      <c r="H144" s="15">
        <v>229</v>
      </c>
      <c r="I144" s="17">
        <v>112</v>
      </c>
      <c r="J144" s="17"/>
      <c r="K144" s="8"/>
      <c r="L144" s="8"/>
      <c r="M144" s="8"/>
      <c r="N144" s="8"/>
      <c r="O144" s="8"/>
      <c r="P144" s="8"/>
      <c r="Q144" s="8"/>
      <c r="V144" s="3"/>
    </row>
    <row r="145" spans="1:22" x14ac:dyDescent="0.2">
      <c r="A145" s="7"/>
      <c r="B145" s="7"/>
      <c r="C145" s="7"/>
      <c r="D145" s="15">
        <v>3</v>
      </c>
      <c r="E145" s="16" t="s">
        <v>62</v>
      </c>
      <c r="F145" s="16" t="s">
        <v>185</v>
      </c>
      <c r="G145" s="19">
        <v>2070</v>
      </c>
      <c r="H145" s="15">
        <v>187</v>
      </c>
      <c r="I145" s="17">
        <v>74</v>
      </c>
      <c r="J145" s="17"/>
      <c r="K145" s="8"/>
      <c r="L145" s="8"/>
      <c r="M145" s="8"/>
      <c r="N145" s="8"/>
      <c r="O145" s="8"/>
      <c r="P145" s="8"/>
      <c r="Q145" s="8"/>
      <c r="V145" s="3"/>
    </row>
    <row r="146" spans="1:22" x14ac:dyDescent="0.2">
      <c r="A146" s="7"/>
      <c r="B146" s="7"/>
      <c r="C146" s="7"/>
      <c r="D146" s="15">
        <v>4</v>
      </c>
      <c r="E146" s="16" t="s">
        <v>186</v>
      </c>
      <c r="F146" s="16" t="s">
        <v>187</v>
      </c>
      <c r="G146" s="19">
        <v>1935</v>
      </c>
      <c r="H146" s="15">
        <v>166</v>
      </c>
      <c r="I146" s="17">
        <v>53</v>
      </c>
      <c r="J146" s="17"/>
      <c r="K146" s="8"/>
      <c r="L146" s="8"/>
      <c r="M146" s="8"/>
      <c r="N146" s="8"/>
      <c r="O146" s="8"/>
      <c r="P146" s="8"/>
      <c r="Q146" s="8"/>
      <c r="V146" s="3"/>
    </row>
    <row r="147" spans="1:22" x14ac:dyDescent="0.2">
      <c r="A147" s="7"/>
      <c r="B147" s="7"/>
      <c r="C147" s="7"/>
      <c r="D147" s="15">
        <v>5</v>
      </c>
      <c r="E147" s="16" t="s">
        <v>44</v>
      </c>
      <c r="F147" s="16" t="s">
        <v>188</v>
      </c>
      <c r="G147" s="19">
        <v>1672</v>
      </c>
      <c r="H147" s="15">
        <v>140</v>
      </c>
      <c r="I147" s="17">
        <v>30</v>
      </c>
      <c r="J147" s="17"/>
      <c r="K147" s="8"/>
      <c r="L147" s="8"/>
      <c r="M147" s="8"/>
      <c r="N147" s="8"/>
      <c r="O147" s="8"/>
      <c r="P147" s="8"/>
      <c r="Q147" s="8"/>
      <c r="V147" s="3"/>
    </row>
    <row r="148" spans="1:22" x14ac:dyDescent="0.2">
      <c r="A148" s="7"/>
      <c r="B148" s="7"/>
      <c r="C148" s="7"/>
      <c r="D148" s="15">
        <v>6</v>
      </c>
      <c r="E148" s="16" t="s">
        <v>44</v>
      </c>
      <c r="F148" s="16" t="s">
        <v>189</v>
      </c>
      <c r="G148" s="19">
        <v>1672</v>
      </c>
      <c r="H148" s="15">
        <v>203</v>
      </c>
      <c r="I148" s="17">
        <v>88</v>
      </c>
      <c r="J148" s="17"/>
      <c r="K148" s="8"/>
      <c r="L148" s="8"/>
      <c r="M148" s="8"/>
      <c r="N148" s="8"/>
      <c r="O148" s="8"/>
      <c r="P148" s="8"/>
      <c r="Q148" s="8"/>
      <c r="V148" s="3"/>
    </row>
    <row r="149" spans="1:22" x14ac:dyDescent="0.2">
      <c r="A149" s="7"/>
      <c r="B149" s="7"/>
      <c r="C149" s="7"/>
      <c r="D149" s="15">
        <v>7</v>
      </c>
      <c r="E149" s="16" t="s">
        <v>118</v>
      </c>
      <c r="F149" s="16" t="s">
        <v>119</v>
      </c>
      <c r="G149" s="19">
        <v>1322</v>
      </c>
      <c r="H149" s="15">
        <v>233</v>
      </c>
      <c r="I149" s="17">
        <v>115</v>
      </c>
      <c r="J149" s="17"/>
      <c r="K149" s="8"/>
      <c r="L149" s="8"/>
      <c r="M149" s="8"/>
      <c r="N149" s="8"/>
      <c r="O149" s="8"/>
      <c r="P149" s="8"/>
      <c r="Q149" s="8"/>
      <c r="V149" s="3"/>
    </row>
    <row r="150" spans="1:22" x14ac:dyDescent="0.2">
      <c r="A150" s="7"/>
      <c r="B150" s="7"/>
      <c r="C150" s="7"/>
      <c r="D150" s="15">
        <v>8</v>
      </c>
      <c r="E150" s="16" t="s">
        <v>186</v>
      </c>
      <c r="F150" s="16" t="s">
        <v>190</v>
      </c>
      <c r="G150" s="17">
        <v>731</v>
      </c>
      <c r="H150" s="15">
        <v>140</v>
      </c>
      <c r="I150" s="17">
        <v>30</v>
      </c>
      <c r="J150" s="17"/>
      <c r="K150" s="8"/>
      <c r="L150" s="8"/>
      <c r="M150" s="8"/>
      <c r="N150" s="8"/>
      <c r="O150" s="8"/>
      <c r="P150" s="8"/>
      <c r="Q150" s="8"/>
      <c r="V150" s="3"/>
    </row>
    <row r="151" spans="1:22" x14ac:dyDescent="0.2">
      <c r="A151" s="7"/>
      <c r="B151" s="7"/>
      <c r="C151" s="7"/>
      <c r="D151" s="15">
        <v>9</v>
      </c>
      <c r="E151" s="16" t="s">
        <v>191</v>
      </c>
      <c r="F151" s="16" t="s">
        <v>192</v>
      </c>
      <c r="G151" s="17">
        <v>578</v>
      </c>
      <c r="H151" s="15">
        <v>170</v>
      </c>
      <c r="I151" s="17">
        <v>57</v>
      </c>
      <c r="J151" s="17"/>
      <c r="K151" s="8"/>
      <c r="L151" s="8"/>
      <c r="M151" s="8"/>
      <c r="N151" s="8"/>
      <c r="O151" s="8"/>
      <c r="P151" s="8"/>
      <c r="Q151" s="8"/>
      <c r="V151" s="3"/>
    </row>
    <row r="152" spans="1:22" x14ac:dyDescent="0.2">
      <c r="A152" s="7"/>
      <c r="B152" s="7"/>
      <c r="C152" s="7"/>
      <c r="D152" s="15">
        <v>10</v>
      </c>
      <c r="E152" s="16" t="s">
        <v>118</v>
      </c>
      <c r="F152" s="16" t="s">
        <v>193</v>
      </c>
      <c r="G152" s="17">
        <v>520</v>
      </c>
      <c r="H152" s="15">
        <v>248</v>
      </c>
      <c r="I152" s="17">
        <v>130</v>
      </c>
      <c r="J152" s="17"/>
      <c r="K152" s="8"/>
      <c r="L152" s="8"/>
      <c r="M152" s="8"/>
      <c r="N152" s="8"/>
      <c r="O152" s="8"/>
      <c r="P152" s="8"/>
      <c r="Q152" s="8"/>
      <c r="V152" s="3"/>
    </row>
    <row r="153" spans="1:22" x14ac:dyDescent="0.2">
      <c r="A153" s="22" t="s">
        <v>194</v>
      </c>
      <c r="B153" s="39">
        <f>SUM(G153)</f>
        <v>857</v>
      </c>
      <c r="C153" s="39"/>
      <c r="D153" s="15">
        <v>1</v>
      </c>
      <c r="E153" s="16" t="s">
        <v>38</v>
      </c>
      <c r="F153" s="16" t="s">
        <v>183</v>
      </c>
      <c r="G153" s="17">
        <v>857</v>
      </c>
      <c r="H153" s="15">
        <v>258</v>
      </c>
      <c r="I153" s="17">
        <v>13</v>
      </c>
      <c r="J153" s="17"/>
      <c r="K153" s="8"/>
      <c r="L153" s="8"/>
      <c r="M153" s="8"/>
      <c r="N153" s="8"/>
      <c r="O153" s="8"/>
      <c r="P153" s="8"/>
      <c r="Q153" s="8"/>
      <c r="V153" s="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6216-2A4A-2442-AA32-59B5DEB1D6D8}">
  <dimension ref="A1"/>
  <sheetViews>
    <sheetView tabSelected="1"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4829-1C97-1B40-9B9D-DB20F090E013}">
  <dimension ref="A1:V153"/>
  <sheetViews>
    <sheetView workbookViewId="0">
      <selection activeCell="F26" sqref="F26"/>
    </sheetView>
  </sheetViews>
  <sheetFormatPr baseColWidth="10" defaultRowHeight="16" x14ac:dyDescent="0.2"/>
  <sheetData>
    <row r="1" spans="1:22" x14ac:dyDescent="0.2">
      <c r="A1" s="55" t="s">
        <v>204</v>
      </c>
      <c r="B1" s="55" t="s">
        <v>251</v>
      </c>
      <c r="C1" s="55" t="s">
        <v>284</v>
      </c>
      <c r="D1" s="43" t="s">
        <v>205</v>
      </c>
      <c r="E1" s="43" t="s">
        <v>206</v>
      </c>
      <c r="F1" s="43" t="s">
        <v>207</v>
      </c>
      <c r="G1" s="43" t="s">
        <v>208</v>
      </c>
      <c r="H1" s="43" t="s">
        <v>209</v>
      </c>
      <c r="I1" s="43" t="s">
        <v>210</v>
      </c>
      <c r="J1" s="43" t="s">
        <v>24</v>
      </c>
      <c r="K1" s="43" t="s">
        <v>16</v>
      </c>
      <c r="L1" s="56" t="s">
        <v>17</v>
      </c>
      <c r="M1" s="56" t="s">
        <v>18</v>
      </c>
      <c r="N1" s="56" t="s">
        <v>18</v>
      </c>
      <c r="O1" s="43" t="s">
        <v>196</v>
      </c>
      <c r="P1" s="43" t="s">
        <v>197</v>
      </c>
      <c r="Q1" s="43" t="s">
        <v>198</v>
      </c>
      <c r="R1" s="43" t="s">
        <v>19</v>
      </c>
      <c r="S1" s="43" t="s">
        <v>202</v>
      </c>
      <c r="T1" s="43" t="s">
        <v>199</v>
      </c>
      <c r="U1" s="57"/>
      <c r="V1" s="57"/>
    </row>
    <row r="2" spans="1:22" x14ac:dyDescent="0.2">
      <c r="A2" s="42" t="s">
        <v>26</v>
      </c>
      <c r="B2" s="58">
        <f>SUM(G2:G6)</f>
        <v>39927</v>
      </c>
      <c r="C2" s="58">
        <f>SUMPRODUCT(H2:H6,G2:G6)/SUM(G2:G6)</f>
        <v>134.96724021338943</v>
      </c>
      <c r="D2" s="59">
        <v>1</v>
      </c>
      <c r="E2" s="45" t="s">
        <v>27</v>
      </c>
      <c r="F2" s="45" t="s">
        <v>28</v>
      </c>
      <c r="G2" s="60">
        <v>5237</v>
      </c>
      <c r="H2" s="61">
        <v>131</v>
      </c>
      <c r="I2" s="61">
        <v>20</v>
      </c>
      <c r="J2" s="61" t="s">
        <v>25</v>
      </c>
      <c r="K2" s="56" t="s">
        <v>20</v>
      </c>
      <c r="L2" s="56" t="s">
        <v>21</v>
      </c>
      <c r="M2" s="56" t="s">
        <v>22</v>
      </c>
      <c r="N2" s="56" t="s">
        <v>23</v>
      </c>
      <c r="O2" s="56">
        <v>2400</v>
      </c>
      <c r="P2" s="56">
        <v>1595</v>
      </c>
      <c r="Q2" s="56" t="s">
        <v>195</v>
      </c>
      <c r="R2" s="57"/>
      <c r="S2" s="57"/>
      <c r="T2" s="57"/>
      <c r="U2" s="57"/>
      <c r="V2" s="62" t="s">
        <v>0</v>
      </c>
    </row>
    <row r="3" spans="1:22" x14ac:dyDescent="0.2">
      <c r="A3" s="42" t="s">
        <v>35</v>
      </c>
      <c r="B3" s="58">
        <f>SUM(G3:G11)</f>
        <v>154488</v>
      </c>
      <c r="C3" s="58">
        <f>SUMPRODUCT(H3:H11,G3:G11)/SUM(G3:G11)</f>
        <v>145.71759618870075</v>
      </c>
      <c r="D3" s="59">
        <v>1</v>
      </c>
      <c r="E3" s="45" t="s">
        <v>36</v>
      </c>
      <c r="F3" s="45" t="s">
        <v>37</v>
      </c>
      <c r="G3" s="60">
        <v>9963</v>
      </c>
      <c r="H3" s="61">
        <v>154</v>
      </c>
      <c r="I3" s="61">
        <v>71</v>
      </c>
      <c r="J3" s="61" t="s">
        <v>25</v>
      </c>
      <c r="K3" s="56" t="s">
        <v>20</v>
      </c>
      <c r="L3" s="56" t="s">
        <v>21</v>
      </c>
      <c r="M3" s="56"/>
      <c r="N3" s="56" t="s">
        <v>200</v>
      </c>
      <c r="O3" s="56">
        <v>2570</v>
      </c>
      <c r="P3" s="56">
        <v>1491</v>
      </c>
      <c r="Q3" s="56" t="s">
        <v>201</v>
      </c>
      <c r="R3" s="57"/>
      <c r="S3" s="57">
        <v>1130</v>
      </c>
      <c r="T3" s="57"/>
      <c r="U3" s="57"/>
      <c r="V3" s="62" t="s">
        <v>1</v>
      </c>
    </row>
    <row r="4" spans="1:22" x14ac:dyDescent="0.2">
      <c r="A4" s="63"/>
      <c r="B4" s="63"/>
      <c r="C4" s="63"/>
      <c r="D4" s="59">
        <v>2</v>
      </c>
      <c r="E4" s="45" t="s">
        <v>38</v>
      </c>
      <c r="F4" s="45" t="s">
        <v>39</v>
      </c>
      <c r="G4" s="60">
        <v>9853</v>
      </c>
      <c r="H4" s="61">
        <v>146</v>
      </c>
      <c r="I4" s="61">
        <v>62</v>
      </c>
      <c r="J4" s="61" t="s">
        <v>25</v>
      </c>
      <c r="K4" s="56" t="s">
        <v>211</v>
      </c>
      <c r="L4" s="56" t="s">
        <v>212</v>
      </c>
      <c r="M4" s="56" t="s">
        <v>203</v>
      </c>
      <c r="N4" s="56" t="s">
        <v>200</v>
      </c>
      <c r="O4" s="56"/>
      <c r="P4" s="56">
        <v>14877.5</v>
      </c>
      <c r="Q4" s="56" t="s">
        <v>201</v>
      </c>
      <c r="R4" s="57"/>
      <c r="S4" s="57">
        <v>1050</v>
      </c>
      <c r="T4" s="57"/>
      <c r="U4" s="57"/>
      <c r="V4" s="62"/>
    </row>
    <row r="5" spans="1:22" x14ac:dyDescent="0.2">
      <c r="A5" s="63"/>
      <c r="B5" s="63"/>
      <c r="C5" s="63"/>
      <c r="D5" s="59">
        <v>3</v>
      </c>
      <c r="E5" s="45" t="s">
        <v>40</v>
      </c>
      <c r="F5" s="59">
        <v>200</v>
      </c>
      <c r="G5" s="60">
        <v>8198</v>
      </c>
      <c r="H5" s="61">
        <v>119</v>
      </c>
      <c r="I5" s="61">
        <v>32</v>
      </c>
      <c r="J5" s="61" t="s">
        <v>25</v>
      </c>
      <c r="K5" s="56" t="s">
        <v>20</v>
      </c>
      <c r="L5" s="56" t="s">
        <v>21</v>
      </c>
      <c r="M5" s="56"/>
      <c r="N5" s="56" t="s">
        <v>200</v>
      </c>
      <c r="O5" s="56">
        <v>2570</v>
      </c>
      <c r="P5" s="56">
        <v>1490</v>
      </c>
      <c r="Q5" s="56" t="s">
        <v>201</v>
      </c>
      <c r="R5" s="57"/>
      <c r="S5" s="57">
        <v>1070</v>
      </c>
      <c r="T5" s="57"/>
      <c r="U5" s="57" t="s">
        <v>213</v>
      </c>
      <c r="V5" s="62"/>
    </row>
    <row r="6" spans="1:22" x14ac:dyDescent="0.2">
      <c r="A6" s="63"/>
      <c r="B6" s="63"/>
      <c r="C6" s="63"/>
      <c r="D6" s="59">
        <v>4</v>
      </c>
      <c r="E6" s="45" t="s">
        <v>41</v>
      </c>
      <c r="F6" s="45" t="s">
        <v>42</v>
      </c>
      <c r="G6" s="60">
        <v>6676</v>
      </c>
      <c r="H6" s="61">
        <v>113</v>
      </c>
      <c r="I6" s="61">
        <v>26</v>
      </c>
      <c r="J6" s="61" t="s">
        <v>25</v>
      </c>
      <c r="K6" s="56" t="s">
        <v>20</v>
      </c>
      <c r="L6" s="56" t="s">
        <v>212</v>
      </c>
      <c r="M6" s="56" t="s">
        <v>203</v>
      </c>
      <c r="N6" s="56" t="s">
        <v>214</v>
      </c>
      <c r="O6" s="56">
        <v>2450</v>
      </c>
      <c r="P6" s="56">
        <v>1520</v>
      </c>
      <c r="Q6" s="56" t="s">
        <v>201</v>
      </c>
      <c r="R6" s="57"/>
      <c r="S6" s="57">
        <v>900</v>
      </c>
      <c r="T6" s="57"/>
      <c r="U6" s="57"/>
      <c r="V6" s="62"/>
    </row>
    <row r="7" spans="1:22" x14ac:dyDescent="0.2">
      <c r="A7" s="42" t="s">
        <v>53</v>
      </c>
      <c r="B7" s="58">
        <f>SUM(G7:G14)</f>
        <v>141490</v>
      </c>
      <c r="C7" s="58">
        <f>SUMPRODUCT(H7:H14,G7:G14)/SUM(G7:G14)</f>
        <v>148.77604777722809</v>
      </c>
      <c r="D7" s="59">
        <v>1</v>
      </c>
      <c r="E7" s="45" t="s">
        <v>38</v>
      </c>
      <c r="F7" s="45" t="s">
        <v>54</v>
      </c>
      <c r="G7" s="60">
        <v>30468</v>
      </c>
      <c r="H7" s="61">
        <v>126</v>
      </c>
      <c r="I7" s="61">
        <v>951</v>
      </c>
      <c r="J7" s="61" t="s">
        <v>25</v>
      </c>
      <c r="K7" s="56" t="s">
        <v>20</v>
      </c>
      <c r="L7" s="56" t="s">
        <v>212</v>
      </c>
      <c r="M7" s="56" t="s">
        <v>203</v>
      </c>
      <c r="N7" s="56" t="s">
        <v>200</v>
      </c>
      <c r="O7" s="56">
        <v>2700</v>
      </c>
      <c r="P7" s="56">
        <v>1780</v>
      </c>
      <c r="Q7" s="56" t="s">
        <v>195</v>
      </c>
      <c r="R7" s="57"/>
      <c r="S7" s="57">
        <v>1360</v>
      </c>
      <c r="T7" s="57"/>
      <c r="U7" s="57" t="s">
        <v>215</v>
      </c>
      <c r="V7" s="64" t="s">
        <v>2</v>
      </c>
    </row>
    <row r="8" spans="1:22" x14ac:dyDescent="0.2">
      <c r="A8" s="63"/>
      <c r="B8" s="63"/>
      <c r="C8" s="63"/>
      <c r="D8" s="59">
        <v>2</v>
      </c>
      <c r="E8" s="45" t="s">
        <v>36</v>
      </c>
      <c r="F8" s="45" t="s">
        <v>55</v>
      </c>
      <c r="G8" s="60">
        <v>28378</v>
      </c>
      <c r="H8" s="61">
        <v>172</v>
      </c>
      <c r="I8" s="60">
        <v>1330</v>
      </c>
      <c r="J8" s="60" t="s">
        <v>216</v>
      </c>
      <c r="K8" s="56" t="s">
        <v>20</v>
      </c>
      <c r="L8" s="56" t="s">
        <v>21</v>
      </c>
      <c r="M8" s="56"/>
      <c r="N8" s="56" t="s">
        <v>217</v>
      </c>
      <c r="O8" s="56">
        <v>2650</v>
      </c>
      <c r="P8" s="56">
        <v>1559.5</v>
      </c>
      <c r="Q8" s="56" t="s">
        <v>201</v>
      </c>
      <c r="R8" s="57"/>
      <c r="S8" s="57">
        <v>1276</v>
      </c>
      <c r="T8" s="57"/>
      <c r="U8" s="57"/>
      <c r="V8" s="64"/>
    </row>
    <row r="9" spans="1:22" x14ac:dyDescent="0.2">
      <c r="A9" s="63"/>
      <c r="B9" s="63"/>
      <c r="C9" s="63"/>
      <c r="D9" s="59">
        <v>3</v>
      </c>
      <c r="E9" s="45" t="s">
        <v>40</v>
      </c>
      <c r="F9" s="59">
        <v>300</v>
      </c>
      <c r="G9" s="60">
        <v>24939</v>
      </c>
      <c r="H9" s="61">
        <v>142</v>
      </c>
      <c r="I9" s="60">
        <v>1085</v>
      </c>
      <c r="J9" s="60" t="s">
        <v>25</v>
      </c>
      <c r="K9" s="56" t="s">
        <v>20</v>
      </c>
      <c r="L9" s="56" t="s">
        <v>21</v>
      </c>
      <c r="M9" s="56"/>
      <c r="N9" s="56" t="s">
        <v>200</v>
      </c>
      <c r="O9" s="56">
        <v>2752</v>
      </c>
      <c r="P9" s="56">
        <v>15750</v>
      </c>
      <c r="Q9" s="56" t="s">
        <v>201</v>
      </c>
      <c r="R9" s="57"/>
      <c r="S9" s="57">
        <v>1338</v>
      </c>
      <c r="T9" s="57"/>
      <c r="U9" s="57"/>
      <c r="V9" s="64"/>
    </row>
    <row r="10" spans="1:22" x14ac:dyDescent="0.2">
      <c r="A10" s="63"/>
      <c r="B10" s="63"/>
      <c r="C10" s="63"/>
      <c r="D10" s="59">
        <v>4</v>
      </c>
      <c r="E10" s="45" t="s">
        <v>27</v>
      </c>
      <c r="F10" s="45" t="s">
        <v>56</v>
      </c>
      <c r="G10" s="60">
        <v>21658</v>
      </c>
      <c r="H10" s="61">
        <v>166</v>
      </c>
      <c r="I10" s="60">
        <v>1280</v>
      </c>
      <c r="J10" s="60" t="s">
        <v>216</v>
      </c>
      <c r="K10" s="56"/>
      <c r="L10" s="56" t="s">
        <v>22</v>
      </c>
      <c r="M10" s="56" t="s">
        <v>219</v>
      </c>
      <c r="N10" s="56" t="s">
        <v>217</v>
      </c>
      <c r="O10" s="56">
        <v>2700</v>
      </c>
      <c r="P10" s="56">
        <v>1555.5</v>
      </c>
      <c r="Q10" s="56" t="s">
        <v>201</v>
      </c>
      <c r="R10" s="57"/>
      <c r="S10" s="57">
        <v>1300</v>
      </c>
      <c r="T10" s="57"/>
      <c r="U10" s="57" t="s">
        <v>221</v>
      </c>
      <c r="V10" s="64"/>
    </row>
    <row r="11" spans="1:22" x14ac:dyDescent="0.2">
      <c r="A11" s="63"/>
      <c r="B11" s="63"/>
      <c r="C11" s="63"/>
      <c r="D11" s="59">
        <v>5</v>
      </c>
      <c r="E11" s="45" t="s">
        <v>44</v>
      </c>
      <c r="F11" s="45" t="s">
        <v>57</v>
      </c>
      <c r="G11" s="60">
        <v>14355</v>
      </c>
      <c r="H11" s="61">
        <v>136</v>
      </c>
      <c r="I11" s="60">
        <v>1033</v>
      </c>
      <c r="J11" s="60" t="s">
        <v>25</v>
      </c>
      <c r="K11" s="56" t="s">
        <v>20</v>
      </c>
      <c r="L11" s="56"/>
      <c r="M11" s="56"/>
      <c r="N11" s="56" t="s">
        <v>220</v>
      </c>
      <c r="O11" s="56">
        <v>2636</v>
      </c>
      <c r="P11" s="56">
        <v>1529</v>
      </c>
      <c r="Q11" s="56" t="s">
        <v>222</v>
      </c>
      <c r="R11" s="57"/>
      <c r="S11" s="57"/>
      <c r="T11" s="57"/>
      <c r="U11" s="57"/>
      <c r="V11" s="64"/>
    </row>
    <row r="12" spans="1:22" x14ac:dyDescent="0.2">
      <c r="A12" s="42" t="s">
        <v>65</v>
      </c>
      <c r="B12" s="58">
        <f>SUM(G12:G13)</f>
        <v>15777</v>
      </c>
      <c r="C12" s="58">
        <f>SUMPRODUCT(H12:H13,G12:G13)/SUM(G12:G13)</f>
        <v>134.59833935475692</v>
      </c>
      <c r="D12" s="59">
        <v>1</v>
      </c>
      <c r="E12" s="45" t="s">
        <v>38</v>
      </c>
      <c r="F12" s="45" t="s">
        <v>66</v>
      </c>
      <c r="G12" s="60">
        <v>8696</v>
      </c>
      <c r="H12" s="59">
        <v>96</v>
      </c>
      <c r="I12" s="61">
        <v>109</v>
      </c>
      <c r="J12" s="61" t="s">
        <v>226</v>
      </c>
      <c r="K12" s="56" t="s">
        <v>223</v>
      </c>
      <c r="L12" s="56" t="s">
        <v>212</v>
      </c>
      <c r="M12" s="56" t="s">
        <v>225</v>
      </c>
      <c r="N12" s="56"/>
      <c r="O12" s="56">
        <v>2825</v>
      </c>
      <c r="P12" s="56">
        <v>1840</v>
      </c>
      <c r="Q12" s="56" t="s">
        <v>195</v>
      </c>
      <c r="R12" s="57"/>
      <c r="S12" s="57">
        <v>1580</v>
      </c>
      <c r="T12" s="57"/>
      <c r="U12" s="57"/>
      <c r="V12" s="64" t="s">
        <v>3</v>
      </c>
    </row>
    <row r="13" spans="1:22" x14ac:dyDescent="0.2">
      <c r="A13" s="65"/>
      <c r="B13" s="65"/>
      <c r="C13" s="65"/>
      <c r="D13" s="59">
        <v>2</v>
      </c>
      <c r="E13" s="45" t="s">
        <v>38</v>
      </c>
      <c r="F13" s="45" t="s">
        <v>67</v>
      </c>
      <c r="G13" s="60">
        <v>7081</v>
      </c>
      <c r="H13" s="59">
        <v>182</v>
      </c>
      <c r="I13" s="61">
        <v>297</v>
      </c>
      <c r="J13" s="61" t="s">
        <v>25</v>
      </c>
      <c r="K13" s="56" t="s">
        <v>223</v>
      </c>
      <c r="L13" s="56" t="s">
        <v>212</v>
      </c>
      <c r="M13" s="56"/>
      <c r="N13" s="56" t="s">
        <v>224</v>
      </c>
      <c r="O13" s="56"/>
      <c r="P13" s="56"/>
      <c r="Q13" s="56"/>
      <c r="R13" s="57"/>
      <c r="S13" s="57">
        <v>1495</v>
      </c>
      <c r="T13" s="57"/>
      <c r="U13" s="57"/>
      <c r="V13" s="64"/>
    </row>
    <row r="14" spans="1:22" x14ac:dyDescent="0.2">
      <c r="A14" s="42" t="s">
        <v>80</v>
      </c>
      <c r="B14" s="58">
        <f>SUM(G14:G14)</f>
        <v>5915</v>
      </c>
      <c r="C14" s="58">
        <f>SUMPRODUCT(H14:H14,G14:G14)/SUM(G14:G14)</f>
        <v>189</v>
      </c>
      <c r="D14" s="59">
        <v>1</v>
      </c>
      <c r="E14" s="45" t="s">
        <v>33</v>
      </c>
      <c r="F14" s="45" t="s">
        <v>81</v>
      </c>
      <c r="G14" s="60">
        <v>5915</v>
      </c>
      <c r="H14" s="59">
        <v>189</v>
      </c>
      <c r="I14" s="61">
        <v>311</v>
      </c>
      <c r="J14" s="61" t="s">
        <v>216</v>
      </c>
      <c r="K14" s="56" t="s">
        <v>228</v>
      </c>
      <c r="L14" s="56" t="s">
        <v>21</v>
      </c>
      <c r="M14" s="56"/>
      <c r="N14" s="56" t="s">
        <v>227</v>
      </c>
      <c r="O14" s="56">
        <v>2829</v>
      </c>
      <c r="P14" s="56">
        <v>1597.5</v>
      </c>
      <c r="Q14" s="56" t="s">
        <v>201</v>
      </c>
      <c r="R14" s="57"/>
      <c r="S14" s="57">
        <v>1535</v>
      </c>
      <c r="T14" s="57"/>
      <c r="U14" s="57" t="s">
        <v>229</v>
      </c>
      <c r="V14" s="66"/>
    </row>
    <row r="15" spans="1:22" x14ac:dyDescent="0.2">
      <c r="A15" s="42" t="s">
        <v>105</v>
      </c>
      <c r="B15" s="58">
        <f>SUM(G15:G16)</f>
        <v>10441</v>
      </c>
      <c r="C15" s="58">
        <f>SUMPRODUCT(H15:H16,G15:G16)/SUM(G15:G16)</f>
        <v>249.66248443635666</v>
      </c>
      <c r="D15" s="59">
        <v>1</v>
      </c>
      <c r="E15" s="45" t="s">
        <v>62</v>
      </c>
      <c r="F15" s="45" t="s">
        <v>106</v>
      </c>
      <c r="G15" s="60">
        <v>3948</v>
      </c>
      <c r="H15" s="59">
        <v>282</v>
      </c>
      <c r="I15" s="61">
        <v>487</v>
      </c>
      <c r="J15" s="61" t="s">
        <v>25</v>
      </c>
      <c r="K15" s="56" t="s">
        <v>230</v>
      </c>
      <c r="L15" s="56"/>
      <c r="M15" s="56"/>
      <c r="N15" s="56" t="s">
        <v>200</v>
      </c>
      <c r="O15" s="56">
        <v>2720</v>
      </c>
      <c r="P15" s="56">
        <v>1916</v>
      </c>
      <c r="Q15" s="56" t="s">
        <v>195</v>
      </c>
      <c r="R15" s="57"/>
      <c r="S15" s="57">
        <v>1784</v>
      </c>
      <c r="T15" s="57"/>
      <c r="U15" s="57"/>
      <c r="V15" s="64" t="s">
        <v>6</v>
      </c>
    </row>
    <row r="16" spans="1:22" x14ac:dyDescent="0.2">
      <c r="A16" s="42" t="s">
        <v>231</v>
      </c>
      <c r="B16" s="58">
        <f>SUM(G16:G16)</f>
        <v>6493</v>
      </c>
      <c r="C16" s="58">
        <f>SUMPRODUCT(H16:H16,G16:G16)/SUM(G16:G16)</f>
        <v>230</v>
      </c>
      <c r="D16" s="59">
        <v>1</v>
      </c>
      <c r="E16" s="45" t="s">
        <v>27</v>
      </c>
      <c r="F16" s="45" t="s">
        <v>114</v>
      </c>
      <c r="G16" s="60">
        <v>6493</v>
      </c>
      <c r="H16" s="59">
        <v>230</v>
      </c>
      <c r="I16" s="61">
        <v>66</v>
      </c>
      <c r="J16" s="61" t="s">
        <v>216</v>
      </c>
      <c r="K16" s="56" t="s">
        <v>234</v>
      </c>
      <c r="L16" s="56" t="s">
        <v>21</v>
      </c>
      <c r="M16" s="56" t="s">
        <v>22</v>
      </c>
      <c r="N16" s="56" t="s">
        <v>224</v>
      </c>
      <c r="O16" s="56">
        <v>2090</v>
      </c>
      <c r="P16" s="56">
        <v>1995</v>
      </c>
      <c r="Q16" s="56" t="s">
        <v>195</v>
      </c>
      <c r="R16" s="57"/>
      <c r="S16" s="57">
        <v>2134</v>
      </c>
      <c r="T16" s="57"/>
      <c r="U16" s="57"/>
      <c r="V16" s="64" t="s">
        <v>7</v>
      </c>
    </row>
    <row r="17" spans="1:22" x14ac:dyDescent="0.2">
      <c r="A17" s="42" t="s">
        <v>233</v>
      </c>
      <c r="B17" s="58">
        <f>SUM(G17:G22)</f>
        <v>81908</v>
      </c>
      <c r="C17" s="58">
        <f>SUMPRODUCT(H17:H22,G17:G22)/SUM(G17:G22)</f>
        <v>161.57348488548126</v>
      </c>
      <c r="D17" s="67">
        <v>1</v>
      </c>
      <c r="E17" s="46" t="s">
        <v>29</v>
      </c>
      <c r="F17" s="46" t="s">
        <v>127</v>
      </c>
      <c r="G17" s="68">
        <v>20806</v>
      </c>
      <c r="H17" s="67">
        <v>176</v>
      </c>
      <c r="I17" s="67">
        <v>260</v>
      </c>
      <c r="J17" s="67" t="s">
        <v>25</v>
      </c>
      <c r="K17" s="56" t="s">
        <v>20</v>
      </c>
      <c r="L17" s="56" t="s">
        <v>212</v>
      </c>
      <c r="M17" s="56" t="s">
        <v>203</v>
      </c>
      <c r="N17" s="56"/>
      <c r="O17" s="56">
        <v>2670</v>
      </c>
      <c r="P17" s="56">
        <v>1810</v>
      </c>
      <c r="Q17" s="56" t="s">
        <v>195</v>
      </c>
      <c r="R17" s="57"/>
      <c r="S17" s="57">
        <v>1352</v>
      </c>
      <c r="T17" s="57"/>
      <c r="U17" s="57"/>
      <c r="V17" s="64" t="s">
        <v>8</v>
      </c>
    </row>
    <row r="18" spans="1:22" x14ac:dyDescent="0.2">
      <c r="A18" s="43"/>
      <c r="B18" s="43"/>
      <c r="C18" s="43"/>
      <c r="D18" s="59">
        <v>2</v>
      </c>
      <c r="E18" s="45" t="s">
        <v>40</v>
      </c>
      <c r="F18" s="45" t="s">
        <v>128</v>
      </c>
      <c r="G18" s="60">
        <v>14813</v>
      </c>
      <c r="H18" s="59">
        <v>144</v>
      </c>
      <c r="I18" s="61">
        <v>194</v>
      </c>
      <c r="J18" s="61" t="s">
        <v>25</v>
      </c>
      <c r="K18" s="56" t="s">
        <v>20</v>
      </c>
      <c r="L18" s="56" t="s">
        <v>21</v>
      </c>
      <c r="M18" s="56"/>
      <c r="N18" s="56"/>
      <c r="O18" s="56">
        <v>2570</v>
      </c>
      <c r="P18" s="56">
        <v>1522.5</v>
      </c>
      <c r="Q18" s="56" t="s">
        <v>201</v>
      </c>
      <c r="R18" s="57"/>
      <c r="S18" s="57">
        <v>1266</v>
      </c>
      <c r="T18" s="57"/>
      <c r="U18" s="57"/>
      <c r="V18" s="64"/>
    </row>
    <row r="19" spans="1:22" x14ac:dyDescent="0.2">
      <c r="A19" s="65"/>
      <c r="B19" s="65"/>
      <c r="C19" s="65"/>
      <c r="D19" s="59">
        <v>3</v>
      </c>
      <c r="E19" s="45" t="s">
        <v>36</v>
      </c>
      <c r="F19" s="45" t="s">
        <v>129</v>
      </c>
      <c r="G19" s="60">
        <v>12843</v>
      </c>
      <c r="H19" s="59">
        <v>167</v>
      </c>
      <c r="I19" s="61">
        <v>240</v>
      </c>
      <c r="J19" s="61" t="s">
        <v>25</v>
      </c>
      <c r="K19" s="56" t="s">
        <v>20</v>
      </c>
      <c r="L19" s="56" t="s">
        <v>21</v>
      </c>
      <c r="M19" s="56" t="s">
        <v>203</v>
      </c>
      <c r="N19" s="56"/>
      <c r="O19" s="56">
        <v>2600</v>
      </c>
      <c r="P19" s="56">
        <v>1580.5</v>
      </c>
      <c r="Q19" s="56" t="s">
        <v>201</v>
      </c>
      <c r="R19" s="57"/>
      <c r="S19" s="57">
        <v>1395</v>
      </c>
      <c r="T19" s="57"/>
      <c r="U19" s="57"/>
      <c r="V19" s="64"/>
    </row>
    <row r="20" spans="1:22" x14ac:dyDescent="0.2">
      <c r="A20" s="65"/>
      <c r="B20" s="65"/>
      <c r="C20" s="65"/>
      <c r="D20" s="59">
        <v>4</v>
      </c>
      <c r="E20" s="45" t="s">
        <v>46</v>
      </c>
      <c r="F20" s="45" t="s">
        <v>130</v>
      </c>
      <c r="G20" s="60">
        <v>11731</v>
      </c>
      <c r="H20" s="59">
        <v>157</v>
      </c>
      <c r="I20" s="61">
        <v>219</v>
      </c>
      <c r="J20" s="61" t="s">
        <v>25</v>
      </c>
      <c r="K20" s="56" t="s">
        <v>20</v>
      </c>
      <c r="L20" s="56" t="s">
        <v>236</v>
      </c>
      <c r="M20" s="56"/>
      <c r="N20" s="56"/>
      <c r="O20" s="56">
        <v>2610</v>
      </c>
      <c r="P20" s="56">
        <v>1537.5</v>
      </c>
      <c r="Q20" s="56" t="s">
        <v>201</v>
      </c>
      <c r="R20" s="57"/>
      <c r="S20" s="57">
        <v>1790</v>
      </c>
      <c r="T20" s="57"/>
      <c r="U20" s="57" t="s">
        <v>221</v>
      </c>
      <c r="V20" s="64"/>
    </row>
    <row r="21" spans="1:22" x14ac:dyDescent="0.2">
      <c r="A21" s="65"/>
      <c r="B21" s="65"/>
      <c r="C21" s="65"/>
      <c r="D21" s="59">
        <v>5</v>
      </c>
      <c r="E21" s="45" t="s">
        <v>131</v>
      </c>
      <c r="F21" s="45" t="s">
        <v>132</v>
      </c>
      <c r="G21" s="60">
        <v>11653</v>
      </c>
      <c r="H21" s="59">
        <v>159</v>
      </c>
      <c r="I21" s="61">
        <v>225</v>
      </c>
      <c r="J21" s="61" t="s">
        <v>25</v>
      </c>
      <c r="K21" s="56" t="s">
        <v>20</v>
      </c>
      <c r="L21" s="56" t="s">
        <v>22</v>
      </c>
      <c r="M21" s="56"/>
      <c r="N21" s="56" t="s">
        <v>200</v>
      </c>
      <c r="O21" s="56">
        <v>2646</v>
      </c>
      <c r="P21" s="56">
        <v>1555</v>
      </c>
      <c r="Q21" s="56" t="s">
        <v>201</v>
      </c>
      <c r="R21" s="57"/>
      <c r="S21" s="57">
        <v>1343</v>
      </c>
      <c r="T21" s="57"/>
      <c r="U21" s="57"/>
      <c r="V21" s="64"/>
    </row>
    <row r="22" spans="1:22" x14ac:dyDescent="0.2">
      <c r="A22" s="65"/>
      <c r="B22" s="65"/>
      <c r="C22" s="65"/>
      <c r="D22" s="59">
        <v>6</v>
      </c>
      <c r="E22" s="45" t="s">
        <v>59</v>
      </c>
      <c r="F22" s="45" t="s">
        <v>133</v>
      </c>
      <c r="G22" s="60">
        <v>10062</v>
      </c>
      <c r="H22" s="59">
        <v>159</v>
      </c>
      <c r="I22" s="61">
        <v>225</v>
      </c>
      <c r="J22" s="61" t="s">
        <v>25</v>
      </c>
      <c r="K22" s="56" t="s">
        <v>237</v>
      </c>
      <c r="L22" s="56" t="s">
        <v>21</v>
      </c>
      <c r="M22" s="56"/>
      <c r="N22" s="56"/>
      <c r="O22" s="56">
        <v>2665</v>
      </c>
      <c r="P22" s="56">
        <v>1525.5</v>
      </c>
      <c r="Q22" s="56" t="s">
        <v>201</v>
      </c>
      <c r="R22" s="57"/>
      <c r="S22" s="57">
        <v>1418</v>
      </c>
      <c r="T22" s="57"/>
      <c r="U22" s="57" t="s">
        <v>221</v>
      </c>
      <c r="V22" s="64"/>
    </row>
    <row r="23" spans="1:22" x14ac:dyDescent="0.2">
      <c r="A23" s="42" t="s">
        <v>235</v>
      </c>
      <c r="B23" s="58">
        <f>SUM(G23:G30)</f>
        <v>147841</v>
      </c>
      <c r="C23" s="58">
        <f>SUMPRODUCT(H23:H30,G23:G30)/SUM(G23:G30)</f>
        <v>169.04914739483635</v>
      </c>
      <c r="D23" s="67">
        <v>1</v>
      </c>
      <c r="E23" s="46" t="s">
        <v>40</v>
      </c>
      <c r="F23" s="46" t="s">
        <v>137</v>
      </c>
      <c r="G23" s="68">
        <v>25539</v>
      </c>
      <c r="H23" s="67">
        <v>170</v>
      </c>
      <c r="I23" s="67">
        <v>315</v>
      </c>
      <c r="J23" s="67" t="s">
        <v>25</v>
      </c>
      <c r="K23" s="56" t="s">
        <v>20</v>
      </c>
      <c r="L23" s="56" t="s">
        <v>21</v>
      </c>
      <c r="M23" s="56"/>
      <c r="N23" s="56"/>
      <c r="O23" s="56">
        <v>2700</v>
      </c>
      <c r="P23" s="56">
        <v>1595</v>
      </c>
      <c r="Q23" s="56" t="s">
        <v>201</v>
      </c>
      <c r="R23" s="57"/>
      <c r="S23" s="57">
        <v>1558</v>
      </c>
      <c r="T23" s="57"/>
      <c r="U23" s="57"/>
      <c r="V23" s="62" t="s">
        <v>9</v>
      </c>
    </row>
    <row r="24" spans="1:22" x14ac:dyDescent="0.2">
      <c r="A24" s="43"/>
      <c r="B24" s="43"/>
      <c r="C24" s="43"/>
      <c r="D24" s="59">
        <v>2</v>
      </c>
      <c r="E24" s="45" t="s">
        <v>38</v>
      </c>
      <c r="F24" s="45" t="s">
        <v>138</v>
      </c>
      <c r="G24" s="60">
        <v>24260</v>
      </c>
      <c r="H24" s="59">
        <v>146</v>
      </c>
      <c r="I24" s="61">
        <v>256</v>
      </c>
      <c r="J24" s="61" t="s">
        <v>25</v>
      </c>
      <c r="K24" s="56" t="s">
        <v>20</v>
      </c>
      <c r="L24" s="56"/>
      <c r="M24" s="56" t="s">
        <v>203</v>
      </c>
      <c r="N24" s="56"/>
      <c r="O24" s="56">
        <v>2690</v>
      </c>
      <c r="P24" s="56">
        <v>1595</v>
      </c>
      <c r="Q24" s="56" t="s">
        <v>201</v>
      </c>
      <c r="R24" s="57"/>
      <c r="S24" s="57">
        <v>1550</v>
      </c>
      <c r="T24" s="57"/>
      <c r="U24" s="57"/>
      <c r="V24" s="62"/>
    </row>
    <row r="25" spans="1:22" x14ac:dyDescent="0.2">
      <c r="A25" s="65"/>
      <c r="B25" s="65"/>
      <c r="C25" s="65"/>
      <c r="D25" s="59">
        <v>3</v>
      </c>
      <c r="E25" s="45" t="s">
        <v>131</v>
      </c>
      <c r="F25" s="45" t="s">
        <v>139</v>
      </c>
      <c r="G25" s="60">
        <v>19726</v>
      </c>
      <c r="H25" s="59">
        <v>186</v>
      </c>
      <c r="I25" s="61">
        <v>353</v>
      </c>
      <c r="J25" s="61" t="s">
        <v>25</v>
      </c>
      <c r="K25" s="56" t="s">
        <v>20</v>
      </c>
      <c r="L25" s="56"/>
      <c r="M25" s="56"/>
      <c r="N25" s="56"/>
      <c r="O25" s="56">
        <v>2705</v>
      </c>
      <c r="P25" s="56">
        <v>1575</v>
      </c>
      <c r="Q25" s="56" t="s">
        <v>201</v>
      </c>
      <c r="R25" s="57"/>
      <c r="S25" s="57">
        <v>1425</v>
      </c>
      <c r="T25" s="57"/>
      <c r="U25" s="57" t="s">
        <v>221</v>
      </c>
      <c r="V25" s="62"/>
    </row>
    <row r="26" spans="1:22" x14ac:dyDescent="0.2">
      <c r="A26" s="65"/>
      <c r="B26" s="65"/>
      <c r="C26" s="65"/>
      <c r="D26" s="59">
        <v>4</v>
      </c>
      <c r="E26" s="45" t="s">
        <v>36</v>
      </c>
      <c r="F26" s="45" t="s">
        <v>140</v>
      </c>
      <c r="G26" s="60">
        <v>18251</v>
      </c>
      <c r="H26" s="59">
        <v>182</v>
      </c>
      <c r="I26" s="61">
        <v>344</v>
      </c>
      <c r="J26" s="61" t="s">
        <v>25</v>
      </c>
      <c r="K26" s="56" t="s">
        <v>20</v>
      </c>
      <c r="L26" s="56"/>
      <c r="M26" s="56"/>
      <c r="N26" s="56"/>
      <c r="O26" s="56">
        <v>2670</v>
      </c>
      <c r="P26" s="56">
        <v>1616</v>
      </c>
      <c r="Q26" s="56" t="s">
        <v>201</v>
      </c>
      <c r="R26" s="57"/>
      <c r="S26" s="57">
        <v>1490</v>
      </c>
      <c r="T26" s="57"/>
      <c r="U26" s="57"/>
      <c r="V26" s="62"/>
    </row>
    <row r="27" spans="1:22" x14ac:dyDescent="0.2">
      <c r="A27" s="65"/>
      <c r="B27" s="65"/>
      <c r="C27" s="65"/>
      <c r="D27" s="59">
        <v>5</v>
      </c>
      <c r="E27" s="45" t="s">
        <v>29</v>
      </c>
      <c r="F27" s="45" t="s">
        <v>141</v>
      </c>
      <c r="G27" s="60">
        <v>17514</v>
      </c>
      <c r="H27" s="59">
        <v>161</v>
      </c>
      <c r="I27" s="61">
        <v>292</v>
      </c>
      <c r="J27" s="61" t="s">
        <v>25</v>
      </c>
      <c r="K27" s="56" t="s">
        <v>241</v>
      </c>
      <c r="L27" s="56"/>
      <c r="M27" s="56" t="s">
        <v>203</v>
      </c>
      <c r="N27" s="56"/>
      <c r="O27" s="56">
        <v>2670</v>
      </c>
      <c r="P27" s="56">
        <v>1800</v>
      </c>
      <c r="Q27" s="56" t="s">
        <v>195</v>
      </c>
      <c r="R27" s="57"/>
      <c r="S27" s="57">
        <v>1890</v>
      </c>
      <c r="T27" s="57"/>
      <c r="U27" s="57"/>
      <c r="V27" s="62"/>
    </row>
    <row r="28" spans="1:22" x14ac:dyDescent="0.2">
      <c r="A28" s="65"/>
      <c r="B28" s="65"/>
      <c r="C28" s="65"/>
      <c r="D28" s="59">
        <v>6</v>
      </c>
      <c r="E28" s="45" t="s">
        <v>59</v>
      </c>
      <c r="F28" s="45" t="s">
        <v>142</v>
      </c>
      <c r="G28" s="60">
        <v>15096</v>
      </c>
      <c r="H28" s="59">
        <v>168</v>
      </c>
      <c r="I28" s="61">
        <v>310</v>
      </c>
      <c r="J28" s="61" t="s">
        <v>25</v>
      </c>
      <c r="K28" s="56" t="s">
        <v>237</v>
      </c>
      <c r="L28" s="56" t="s">
        <v>21</v>
      </c>
      <c r="M28" s="56" t="s">
        <v>203</v>
      </c>
      <c r="N28" s="56"/>
      <c r="O28" s="56">
        <v>2670</v>
      </c>
      <c r="P28" s="56">
        <v>1567.5</v>
      </c>
      <c r="Q28" s="56" t="s">
        <v>201</v>
      </c>
      <c r="R28" s="57"/>
      <c r="S28" s="57">
        <v>1521</v>
      </c>
      <c r="T28" s="57"/>
      <c r="U28" s="57" t="s">
        <v>221</v>
      </c>
      <c r="V28" s="62"/>
    </row>
    <row r="29" spans="1:22" x14ac:dyDescent="0.2">
      <c r="A29" s="65"/>
      <c r="B29" s="65"/>
      <c r="C29" s="65"/>
      <c r="D29" s="59">
        <v>7</v>
      </c>
      <c r="E29" s="45" t="s">
        <v>46</v>
      </c>
      <c r="F29" s="45" t="s">
        <v>143</v>
      </c>
      <c r="G29" s="60">
        <v>13810</v>
      </c>
      <c r="H29" s="59">
        <v>166</v>
      </c>
      <c r="I29" s="61">
        <v>305</v>
      </c>
      <c r="J29" s="61" t="s">
        <v>25</v>
      </c>
      <c r="K29" s="56" t="s">
        <v>241</v>
      </c>
      <c r="L29" s="56" t="s">
        <v>21</v>
      </c>
      <c r="M29" s="56" t="s">
        <v>203</v>
      </c>
      <c r="N29" s="56"/>
      <c r="O29" s="56">
        <v>2660</v>
      </c>
      <c r="P29" s="56">
        <v>1596.5</v>
      </c>
      <c r="Q29" s="56" t="s">
        <v>201</v>
      </c>
      <c r="R29" s="57"/>
      <c r="S29" s="57">
        <v>1536</v>
      </c>
      <c r="T29" s="57"/>
      <c r="U29" s="57"/>
      <c r="V29" s="62"/>
    </row>
    <row r="30" spans="1:22" x14ac:dyDescent="0.2">
      <c r="A30" s="65"/>
      <c r="B30" s="65"/>
      <c r="C30" s="65"/>
      <c r="D30" s="59">
        <v>8</v>
      </c>
      <c r="E30" s="45" t="s">
        <v>27</v>
      </c>
      <c r="F30" s="45" t="s">
        <v>144</v>
      </c>
      <c r="G30" s="60">
        <v>13645</v>
      </c>
      <c r="H30" s="59">
        <v>181</v>
      </c>
      <c r="I30" s="61">
        <v>342</v>
      </c>
      <c r="J30" s="61" t="s">
        <v>216</v>
      </c>
      <c r="K30" s="56" t="s">
        <v>20</v>
      </c>
      <c r="L30" s="56" t="s">
        <v>21</v>
      </c>
      <c r="M30" s="56" t="s">
        <v>22</v>
      </c>
      <c r="N30" s="56"/>
      <c r="O30" s="56">
        <v>2670</v>
      </c>
      <c r="P30" s="56">
        <v>1855</v>
      </c>
      <c r="Q30" s="56" t="s">
        <v>195</v>
      </c>
      <c r="R30" s="57"/>
      <c r="S30" s="57">
        <v>1506</v>
      </c>
      <c r="T30" s="57"/>
      <c r="U30" s="57"/>
      <c r="V30" s="62"/>
    </row>
    <row r="31" spans="1:22" x14ac:dyDescent="0.2">
      <c r="A31" s="42" t="s">
        <v>126</v>
      </c>
      <c r="B31" s="58">
        <f>SUM(G31:G35)</f>
        <v>59137</v>
      </c>
      <c r="C31" s="58">
        <f>SUMPRODUCT(H31:H35,G31:G35)/SUM(G31:G35)</f>
        <v>216.98846745692205</v>
      </c>
      <c r="D31" s="67">
        <v>1</v>
      </c>
      <c r="E31" s="46" t="s">
        <v>38</v>
      </c>
      <c r="F31" s="46" t="s">
        <v>147</v>
      </c>
      <c r="G31" s="68">
        <v>18335</v>
      </c>
      <c r="H31" s="67">
        <v>211</v>
      </c>
      <c r="I31" s="67">
        <v>331</v>
      </c>
      <c r="J31" s="67" t="s">
        <v>218</v>
      </c>
      <c r="K31" s="56" t="s">
        <v>242</v>
      </c>
      <c r="L31" s="56" t="s">
        <v>21</v>
      </c>
      <c r="M31" s="56"/>
      <c r="N31" s="56" t="s">
        <v>200</v>
      </c>
      <c r="O31" s="56">
        <v>2790</v>
      </c>
      <c r="P31" s="56">
        <v>1585</v>
      </c>
      <c r="Q31" s="56" t="s">
        <v>201</v>
      </c>
      <c r="R31" s="57"/>
      <c r="S31" s="57">
        <v>2285</v>
      </c>
      <c r="T31" s="57"/>
      <c r="U31" s="57"/>
      <c r="V31" s="64" t="s">
        <v>10</v>
      </c>
    </row>
    <row r="32" spans="1:22" x14ac:dyDescent="0.2">
      <c r="A32" s="43"/>
      <c r="B32" s="43">
        <f>G32/SUM(G31:G34)*B31</f>
        <v>14832.840564685121</v>
      </c>
      <c r="C32" s="43"/>
      <c r="D32" s="59">
        <v>2</v>
      </c>
      <c r="E32" s="45" t="s">
        <v>38</v>
      </c>
      <c r="F32" s="45" t="s">
        <v>148</v>
      </c>
      <c r="G32" s="60">
        <v>11371</v>
      </c>
      <c r="H32" s="59">
        <v>216</v>
      </c>
      <c r="I32" s="61">
        <v>341</v>
      </c>
      <c r="J32" s="61" t="s">
        <v>25</v>
      </c>
      <c r="K32" s="56" t="s">
        <v>234</v>
      </c>
      <c r="L32" s="56" t="s">
        <v>21</v>
      </c>
      <c r="M32" s="56"/>
      <c r="N32" s="56" t="s">
        <v>243</v>
      </c>
      <c r="O32" s="56">
        <v>2850</v>
      </c>
      <c r="P32" s="56">
        <v>1930</v>
      </c>
      <c r="Q32" s="56" t="s">
        <v>195</v>
      </c>
      <c r="R32" s="57"/>
      <c r="S32" s="57">
        <v>1885</v>
      </c>
      <c r="T32" s="57"/>
      <c r="U32" s="57"/>
      <c r="V32" s="64"/>
    </row>
    <row r="33" spans="1:22" x14ac:dyDescent="0.2">
      <c r="A33" s="65"/>
      <c r="B33" s="65"/>
      <c r="C33" s="65"/>
      <c r="D33" s="59">
        <v>3</v>
      </c>
      <c r="E33" s="45" t="s">
        <v>149</v>
      </c>
      <c r="F33" s="45" t="s">
        <v>150</v>
      </c>
      <c r="G33" s="60">
        <v>8419</v>
      </c>
      <c r="H33" s="59">
        <v>210</v>
      </c>
      <c r="I33" s="61">
        <v>330</v>
      </c>
      <c r="J33" s="61" t="s">
        <v>218</v>
      </c>
      <c r="K33" s="56" t="s">
        <v>242</v>
      </c>
      <c r="L33" s="56" t="s">
        <v>21</v>
      </c>
      <c r="M33" s="56"/>
      <c r="N33" s="56" t="s">
        <v>200</v>
      </c>
      <c r="O33" s="56">
        <v>2845</v>
      </c>
      <c r="P33" s="56">
        <v>1570</v>
      </c>
      <c r="Q33" s="56" t="s">
        <v>201</v>
      </c>
      <c r="R33" s="57"/>
      <c r="S33" s="57">
        <v>1992</v>
      </c>
      <c r="T33" s="57"/>
      <c r="U33" s="57"/>
      <c r="V33" s="64"/>
    </row>
    <row r="34" spans="1:22" x14ac:dyDescent="0.2">
      <c r="A34" s="65"/>
      <c r="B34" s="65"/>
      <c r="C34" s="65"/>
      <c r="D34" s="59">
        <v>4</v>
      </c>
      <c r="E34" s="45" t="s">
        <v>59</v>
      </c>
      <c r="F34" s="45" t="s">
        <v>151</v>
      </c>
      <c r="G34" s="60">
        <v>7210</v>
      </c>
      <c r="H34" s="59">
        <v>173</v>
      </c>
      <c r="I34" s="61">
        <v>252</v>
      </c>
      <c r="J34" s="61" t="s">
        <v>25</v>
      </c>
      <c r="K34" s="56" t="s">
        <v>237</v>
      </c>
      <c r="L34" s="56" t="s">
        <v>21</v>
      </c>
      <c r="M34" s="56" t="s">
        <v>203</v>
      </c>
      <c r="N34" s="56"/>
      <c r="O34" s="56">
        <v>2745</v>
      </c>
      <c r="P34" s="56">
        <v>1585</v>
      </c>
      <c r="Q34" s="56" t="s">
        <v>201</v>
      </c>
      <c r="R34" s="57"/>
      <c r="S34" s="57">
        <v>1626</v>
      </c>
      <c r="T34" s="57"/>
      <c r="U34" s="57" t="s">
        <v>221</v>
      </c>
      <c r="V34" s="64"/>
    </row>
    <row r="35" spans="1:22" x14ac:dyDescent="0.2">
      <c r="A35" s="42" t="s">
        <v>238</v>
      </c>
      <c r="B35" s="58">
        <f>SUM(G35:G59)</f>
        <v>170466</v>
      </c>
      <c r="C35" s="58">
        <f>SUMPRODUCT(H35:H60,G35:G60)/SUM(G35:G60)</f>
        <v>222.37418018842467</v>
      </c>
      <c r="D35" s="67">
        <v>1</v>
      </c>
      <c r="E35" s="46" t="s">
        <v>38</v>
      </c>
      <c r="F35" s="46" t="s">
        <v>158</v>
      </c>
      <c r="G35" s="68">
        <v>13802</v>
      </c>
      <c r="H35" s="67">
        <v>253</v>
      </c>
      <c r="I35" s="67">
        <v>295</v>
      </c>
      <c r="J35" s="67" t="s">
        <v>218</v>
      </c>
      <c r="K35" s="56" t="s">
        <v>244</v>
      </c>
      <c r="L35" s="56"/>
      <c r="M35" s="56"/>
      <c r="N35" s="56" t="s">
        <v>200</v>
      </c>
      <c r="O35" s="56">
        <v>2850</v>
      </c>
      <c r="P35" s="56">
        <v>1640</v>
      </c>
      <c r="Q35" s="56" t="s">
        <v>201</v>
      </c>
      <c r="R35" s="57"/>
      <c r="S35" s="57">
        <v>1640</v>
      </c>
      <c r="T35" s="57"/>
      <c r="U35" s="57"/>
      <c r="V35" s="64" t="s">
        <v>11</v>
      </c>
    </row>
    <row r="36" spans="1:22" x14ac:dyDescent="0.2">
      <c r="A36" s="42" t="s">
        <v>239</v>
      </c>
      <c r="B36" s="58">
        <f>SUM(G36:G70)</f>
        <v>156664</v>
      </c>
      <c r="C36" s="58">
        <f>SUMPRODUCT(H36:H70,G36:G70)/SUM(G36:G70)</f>
        <v>219.67606469897359</v>
      </c>
      <c r="D36" s="67">
        <v>1</v>
      </c>
      <c r="E36" s="46" t="s">
        <v>38</v>
      </c>
      <c r="F36" s="46" t="s">
        <v>169</v>
      </c>
      <c r="G36" s="68">
        <v>11324</v>
      </c>
      <c r="H36" s="67">
        <v>241</v>
      </c>
      <c r="I36" s="67">
        <v>45</v>
      </c>
      <c r="J36" s="67" t="s">
        <v>216</v>
      </c>
      <c r="K36" s="56" t="s">
        <v>20</v>
      </c>
      <c r="L36" s="56" t="s">
        <v>21</v>
      </c>
      <c r="M36" s="56"/>
      <c r="N36" s="56" t="s">
        <v>200</v>
      </c>
      <c r="O36" s="56">
        <v>3085</v>
      </c>
      <c r="P36" s="56">
        <v>1495</v>
      </c>
      <c r="Q36" s="56" t="s">
        <v>201</v>
      </c>
      <c r="R36" s="57"/>
      <c r="S36" s="57">
        <v>1475</v>
      </c>
      <c r="T36" s="57"/>
      <c r="U36" s="57"/>
      <c r="V36" s="64" t="s">
        <v>12</v>
      </c>
    </row>
    <row r="37" spans="1:22" x14ac:dyDescent="0.2">
      <c r="A37" s="43"/>
      <c r="B37" s="43"/>
      <c r="C37" s="43"/>
      <c r="D37" s="67">
        <v>2</v>
      </c>
      <c r="E37" s="46" t="s">
        <v>149</v>
      </c>
      <c r="F37" s="46" t="s">
        <v>170</v>
      </c>
      <c r="G37" s="68">
        <v>5116</v>
      </c>
      <c r="H37" s="67">
        <v>198</v>
      </c>
      <c r="I37" s="67">
        <v>19</v>
      </c>
      <c r="J37" s="67" t="s">
        <v>25</v>
      </c>
      <c r="K37" s="56" t="s">
        <v>20</v>
      </c>
      <c r="L37" s="56" t="s">
        <v>21</v>
      </c>
      <c r="M37" s="56"/>
      <c r="N37" s="56"/>
      <c r="O37" s="56">
        <v>3125</v>
      </c>
      <c r="P37" s="56">
        <v>1570</v>
      </c>
      <c r="Q37" s="56" t="s">
        <v>201</v>
      </c>
      <c r="R37" s="57"/>
      <c r="S37" s="57">
        <v>1695</v>
      </c>
      <c r="T37" s="57"/>
      <c r="U37" s="57"/>
      <c r="V37" s="64"/>
    </row>
    <row r="38" spans="1:22" x14ac:dyDescent="0.2">
      <c r="A38" s="42" t="s">
        <v>240</v>
      </c>
      <c r="B38" s="58">
        <f>SUM(G38:G80)</f>
        <v>140224</v>
      </c>
      <c r="C38" s="58">
        <f>SUMPRODUCT(H38:H80,G38:G80)/SUM(G38:G80)</f>
        <v>218.74485822683707</v>
      </c>
      <c r="D38" s="67">
        <v>1</v>
      </c>
      <c r="E38" s="46" t="s">
        <v>62</v>
      </c>
      <c r="F38" s="46" t="s">
        <v>171</v>
      </c>
      <c r="G38" s="68">
        <v>37004</v>
      </c>
      <c r="H38" s="67">
        <v>219</v>
      </c>
      <c r="I38" s="67">
        <v>49</v>
      </c>
      <c r="J38" s="67" t="s">
        <v>218</v>
      </c>
      <c r="K38" s="56" t="s">
        <v>245</v>
      </c>
      <c r="L38" s="56"/>
      <c r="M38" s="56"/>
      <c r="N38" s="56"/>
      <c r="O38" s="56">
        <v>3220</v>
      </c>
      <c r="P38" s="56">
        <v>1560</v>
      </c>
      <c r="Q38" s="56" t="s">
        <v>201</v>
      </c>
      <c r="R38" s="57"/>
      <c r="S38" s="57"/>
      <c r="T38" s="57"/>
      <c r="U38" s="57"/>
      <c r="V38" s="64" t="s">
        <v>13</v>
      </c>
    </row>
    <row r="39" spans="1:22" x14ac:dyDescent="0.2">
      <c r="A39" s="43"/>
      <c r="B39" s="43"/>
      <c r="C39" s="43"/>
      <c r="D39" s="67">
        <v>2</v>
      </c>
      <c r="E39" s="46" t="s">
        <v>38</v>
      </c>
      <c r="F39" s="46" t="s">
        <v>180</v>
      </c>
      <c r="G39" s="68">
        <v>36325</v>
      </c>
      <c r="H39" s="67">
        <v>221</v>
      </c>
      <c r="I39" s="67">
        <v>50</v>
      </c>
      <c r="J39" s="67" t="s">
        <v>218</v>
      </c>
      <c r="K39" s="56" t="s">
        <v>242</v>
      </c>
      <c r="L39" s="56"/>
      <c r="M39" s="56"/>
      <c r="N39" s="56" t="s">
        <v>200</v>
      </c>
      <c r="O39" s="56">
        <v>3085</v>
      </c>
      <c r="P39" s="56">
        <v>1510</v>
      </c>
      <c r="Q39" s="56" t="s">
        <v>201</v>
      </c>
      <c r="R39" s="57"/>
      <c r="S39" s="57">
        <v>1640</v>
      </c>
      <c r="T39" s="57"/>
      <c r="U39" s="57"/>
      <c r="V39" s="64"/>
    </row>
    <row r="40" spans="1:22" x14ac:dyDescent="0.2">
      <c r="A40" s="43"/>
      <c r="B40" s="43"/>
      <c r="C40" s="43"/>
      <c r="D40" s="59">
        <v>3</v>
      </c>
      <c r="E40" s="45" t="s">
        <v>29</v>
      </c>
      <c r="F40" s="45" t="s">
        <v>172</v>
      </c>
      <c r="G40" s="69">
        <v>22681</v>
      </c>
      <c r="H40" s="59">
        <v>217</v>
      </c>
      <c r="I40" s="61">
        <v>47</v>
      </c>
      <c r="J40" s="67" t="s">
        <v>246</v>
      </c>
      <c r="K40" s="56" t="s">
        <v>242</v>
      </c>
      <c r="L40" s="56"/>
      <c r="M40" s="56"/>
      <c r="N40" s="56" t="s">
        <v>200</v>
      </c>
      <c r="O40" s="56">
        <v>3000</v>
      </c>
      <c r="P40" s="56">
        <v>1815</v>
      </c>
      <c r="Q40" s="56" t="s">
        <v>195</v>
      </c>
      <c r="R40" s="57"/>
      <c r="S40" s="57">
        <v>1930</v>
      </c>
      <c r="T40" s="57"/>
      <c r="U40" s="57"/>
      <c r="V40" s="64"/>
    </row>
    <row r="41" spans="1:22" x14ac:dyDescent="0.2">
      <c r="A41" s="65"/>
      <c r="B41" s="65"/>
      <c r="C41" s="65"/>
      <c r="D41" s="59">
        <v>4</v>
      </c>
      <c r="E41" s="45" t="s">
        <v>33</v>
      </c>
      <c r="F41" s="45" t="s">
        <v>175</v>
      </c>
      <c r="G41" s="69">
        <v>15650</v>
      </c>
      <c r="H41" s="59">
        <v>245</v>
      </c>
      <c r="I41" s="61">
        <v>67</v>
      </c>
      <c r="J41" s="61" t="s">
        <v>218</v>
      </c>
      <c r="K41" s="56" t="s">
        <v>247</v>
      </c>
      <c r="L41" s="56"/>
      <c r="M41" s="56"/>
      <c r="N41" s="56" t="s">
        <v>200</v>
      </c>
      <c r="O41" s="56">
        <v>3096</v>
      </c>
      <c r="P41" s="56">
        <v>1570</v>
      </c>
      <c r="Q41" s="56" t="s">
        <v>201</v>
      </c>
      <c r="R41" s="57"/>
      <c r="S41" s="57">
        <v>1868</v>
      </c>
      <c r="T41" s="57"/>
      <c r="U41" s="57"/>
      <c r="V41" s="64"/>
    </row>
    <row r="42" spans="1:22" x14ac:dyDescent="0.2">
      <c r="A42" s="65"/>
      <c r="B42" s="65"/>
      <c r="C42" s="65"/>
      <c r="D42" s="59">
        <v>5</v>
      </c>
      <c r="E42" s="45" t="s">
        <v>149</v>
      </c>
      <c r="F42" s="45" t="s">
        <v>170</v>
      </c>
      <c r="G42" s="69">
        <v>11776</v>
      </c>
      <c r="H42" s="59">
        <v>207</v>
      </c>
      <c r="I42" s="61">
        <v>41</v>
      </c>
      <c r="J42" s="61" t="s">
        <v>218</v>
      </c>
      <c r="K42" s="56" t="s">
        <v>248</v>
      </c>
      <c r="L42" s="56" t="s">
        <v>21</v>
      </c>
      <c r="M42" s="56"/>
      <c r="N42" s="56"/>
      <c r="O42" s="56">
        <v>3125</v>
      </c>
      <c r="P42" s="56">
        <v>1570</v>
      </c>
      <c r="Q42" s="56" t="s">
        <v>201</v>
      </c>
      <c r="R42" s="57"/>
      <c r="S42" s="57">
        <v>1700</v>
      </c>
      <c r="T42" s="57"/>
      <c r="U42" s="57"/>
      <c r="V42" s="64"/>
    </row>
    <row r="43" spans="1:22" x14ac:dyDescent="0.2">
      <c r="A43" s="65"/>
      <c r="B43" s="65"/>
      <c r="C43" s="65"/>
      <c r="D43" s="59">
        <v>6</v>
      </c>
      <c r="E43" s="45" t="s">
        <v>131</v>
      </c>
      <c r="F43" s="45" t="s">
        <v>173</v>
      </c>
      <c r="G43" s="69">
        <v>10661</v>
      </c>
      <c r="H43" s="59">
        <v>183</v>
      </c>
      <c r="I43" s="61">
        <v>25</v>
      </c>
      <c r="J43" s="61" t="s">
        <v>249</v>
      </c>
      <c r="K43" s="56" t="s">
        <v>248</v>
      </c>
      <c r="L43" s="56"/>
      <c r="M43" s="56"/>
      <c r="N43" s="56"/>
      <c r="O43" s="56">
        <v>3150</v>
      </c>
      <c r="P43" s="56">
        <v>1570</v>
      </c>
      <c r="Q43" s="56" t="s">
        <v>201</v>
      </c>
      <c r="R43" s="57"/>
      <c r="S43" s="57">
        <v>1735</v>
      </c>
      <c r="T43" s="57"/>
      <c r="U43" s="57"/>
      <c r="V43" s="64"/>
    </row>
    <row r="44" spans="1:22" x14ac:dyDescent="0.2">
      <c r="A44" s="43" t="s">
        <v>182</v>
      </c>
      <c r="B44" s="70">
        <f>SUM(G44:G152)</f>
        <v>6127</v>
      </c>
      <c r="C44" s="70">
        <f>SUMPRODUCT(H44:H152,G44:G152)/SUM(G44:G152)</f>
        <v>228</v>
      </c>
      <c r="D44" s="59">
        <v>1</v>
      </c>
      <c r="E44" s="45" t="s">
        <v>38</v>
      </c>
      <c r="F44" s="45" t="s">
        <v>183</v>
      </c>
      <c r="G44" s="60">
        <v>6127</v>
      </c>
      <c r="H44" s="59">
        <v>228</v>
      </c>
      <c r="I44" s="61">
        <v>111</v>
      </c>
      <c r="J44" s="61" t="s">
        <v>216</v>
      </c>
      <c r="K44" s="56" t="s">
        <v>250</v>
      </c>
      <c r="L44" s="56"/>
      <c r="M44" s="56"/>
      <c r="N44" s="56"/>
      <c r="O44" s="56">
        <v>3210</v>
      </c>
      <c r="P44" s="56">
        <v>1670</v>
      </c>
      <c r="Q44" s="56" t="s">
        <v>201</v>
      </c>
      <c r="R44" s="57"/>
      <c r="S44" s="57">
        <v>2205</v>
      </c>
      <c r="T44" s="57"/>
      <c r="U44" s="57"/>
      <c r="V44" s="64" t="s">
        <v>14</v>
      </c>
    </row>
    <row r="49" spans="1:22" x14ac:dyDescent="0.2">
      <c r="A49" s="7"/>
      <c r="B49" s="7"/>
      <c r="C49" s="7"/>
      <c r="D49" s="25"/>
      <c r="E49" s="26"/>
      <c r="F49" s="26"/>
      <c r="G49" s="27"/>
      <c r="H49" s="25"/>
      <c r="I49" s="25"/>
      <c r="J49" s="25"/>
      <c r="K49" s="8"/>
      <c r="L49" s="8"/>
      <c r="M49" s="8"/>
      <c r="N49" s="8"/>
      <c r="O49" s="8"/>
      <c r="P49" s="8"/>
      <c r="Q49" s="8"/>
      <c r="V49" s="3"/>
    </row>
    <row r="50" spans="1:22" x14ac:dyDescent="0.2">
      <c r="A50" s="7"/>
      <c r="B50" s="7"/>
      <c r="C50" s="7"/>
      <c r="D50" s="15"/>
      <c r="E50" s="16"/>
      <c r="F50" s="16"/>
      <c r="G50" s="28"/>
      <c r="H50" s="15"/>
      <c r="I50" s="17"/>
      <c r="J50" s="17"/>
      <c r="K50" s="8"/>
      <c r="L50" s="8"/>
      <c r="M50" s="8"/>
      <c r="N50" s="8"/>
      <c r="O50" s="8"/>
      <c r="P50" s="8"/>
      <c r="Q50" s="8"/>
      <c r="V50" s="3"/>
    </row>
    <row r="51" spans="1:22" x14ac:dyDescent="0.2">
      <c r="A51" s="21"/>
      <c r="B51" s="21"/>
      <c r="C51" s="21"/>
      <c r="D51" s="15"/>
      <c r="E51" s="16"/>
      <c r="F51" s="16"/>
      <c r="G51" s="29"/>
      <c r="H51" s="15"/>
      <c r="I51" s="17"/>
      <c r="J51" s="17"/>
      <c r="K51" s="8"/>
      <c r="L51" s="8"/>
      <c r="M51" s="8"/>
      <c r="N51" s="8"/>
      <c r="O51" s="8"/>
      <c r="P51" s="8"/>
      <c r="Q51" s="8"/>
      <c r="V51" s="3"/>
    </row>
    <row r="52" spans="1:22" x14ac:dyDescent="0.2">
      <c r="A52" s="21"/>
      <c r="B52" s="21"/>
      <c r="C52" s="21"/>
      <c r="D52" s="15"/>
      <c r="E52" s="16"/>
      <c r="F52" s="16"/>
      <c r="G52" s="29"/>
      <c r="H52" s="15"/>
      <c r="I52" s="17"/>
      <c r="J52" s="17"/>
      <c r="K52" s="8"/>
      <c r="L52" s="8"/>
      <c r="M52" s="8"/>
      <c r="N52" s="8"/>
      <c r="O52" s="8"/>
      <c r="P52" s="8"/>
      <c r="Q52" s="8"/>
      <c r="V52" s="3"/>
    </row>
    <row r="53" spans="1:22" x14ac:dyDescent="0.2">
      <c r="A53" s="21"/>
      <c r="B53" s="21"/>
      <c r="C53" s="21"/>
      <c r="D53" s="15"/>
      <c r="E53" s="16"/>
      <c r="F53" s="16"/>
      <c r="G53" s="29"/>
      <c r="H53" s="15"/>
      <c r="I53" s="17"/>
      <c r="J53" s="17"/>
      <c r="K53" s="8"/>
      <c r="L53" s="8"/>
      <c r="M53" s="8"/>
      <c r="N53" s="8"/>
      <c r="O53" s="8"/>
      <c r="P53" s="8"/>
      <c r="Q53" s="8"/>
      <c r="V53" s="3"/>
    </row>
    <row r="54" spans="1:22" x14ac:dyDescent="0.2">
      <c r="A54" s="14"/>
      <c r="B54" s="14"/>
      <c r="C54" s="14"/>
      <c r="D54" s="15"/>
      <c r="E54" s="16"/>
      <c r="F54" s="16"/>
      <c r="G54" s="29"/>
      <c r="H54" s="15"/>
      <c r="I54" s="17"/>
      <c r="J54" s="17"/>
      <c r="K54" s="8"/>
      <c r="L54" s="8"/>
      <c r="M54" s="8"/>
      <c r="N54" s="8"/>
      <c r="O54" s="8"/>
      <c r="P54" s="8"/>
      <c r="Q54" s="8"/>
      <c r="V54" s="3"/>
    </row>
    <row r="55" spans="1:22" x14ac:dyDescent="0.2">
      <c r="A55" s="14"/>
      <c r="B55" s="14"/>
      <c r="C55" s="14"/>
      <c r="D55" s="14"/>
      <c r="E55" s="16"/>
      <c r="F55" s="14"/>
      <c r="G55" s="14"/>
      <c r="H55" s="14"/>
      <c r="I55" s="14"/>
      <c r="J55" s="14"/>
      <c r="K55" s="8"/>
      <c r="L55" s="8"/>
      <c r="M55" s="8"/>
      <c r="N55" s="8"/>
      <c r="O55" s="8"/>
      <c r="P55" s="8"/>
      <c r="Q55" s="8"/>
      <c r="V55" s="3"/>
    </row>
    <row r="56" spans="1:22" x14ac:dyDescent="0.2">
      <c r="A56" s="21"/>
      <c r="B56" s="21"/>
      <c r="C56" s="21"/>
      <c r="D56" s="15"/>
      <c r="E56" s="16"/>
      <c r="F56" s="16"/>
      <c r="G56" s="17"/>
      <c r="H56" s="15"/>
      <c r="I56" s="17"/>
      <c r="J56" s="17"/>
      <c r="K56" s="8"/>
      <c r="L56" s="8"/>
      <c r="M56" s="8"/>
      <c r="N56" s="8"/>
      <c r="O56" s="8"/>
      <c r="P56" s="8"/>
      <c r="Q56" s="8"/>
      <c r="V56" s="3"/>
    </row>
    <row r="57" spans="1:22" x14ac:dyDescent="0.2">
      <c r="A57" s="14"/>
      <c r="B57" s="14"/>
      <c r="C57" s="14"/>
      <c r="D57" s="15"/>
      <c r="E57" s="16"/>
      <c r="F57" s="16"/>
      <c r="G57" s="17"/>
      <c r="H57" s="15"/>
      <c r="I57" s="17"/>
      <c r="J57" s="17"/>
      <c r="K57" s="8"/>
      <c r="L57" s="8"/>
      <c r="M57" s="8"/>
      <c r="N57" s="8"/>
      <c r="O57" s="8"/>
      <c r="P57" s="8"/>
      <c r="Q57" s="8"/>
      <c r="V57" s="3"/>
    </row>
    <row r="58" spans="1:22" x14ac:dyDescent="0.2">
      <c r="A58" s="14"/>
      <c r="B58" s="14"/>
      <c r="C58" s="14"/>
      <c r="D58" s="14"/>
      <c r="E58" s="16"/>
      <c r="F58" s="14"/>
      <c r="G58" s="14"/>
      <c r="H58" s="14"/>
      <c r="I58" s="14"/>
      <c r="J58" s="14"/>
      <c r="K58" s="8"/>
      <c r="L58" s="8"/>
      <c r="M58" s="8"/>
      <c r="N58" s="8"/>
      <c r="O58" s="8"/>
      <c r="P58" s="8"/>
      <c r="Q58" s="8"/>
      <c r="V58" s="3"/>
    </row>
    <row r="59" spans="1:22" x14ac:dyDescent="0.2">
      <c r="A59" s="14"/>
      <c r="B59" s="14"/>
      <c r="C59" s="14"/>
      <c r="D59" s="15"/>
      <c r="E59" s="16"/>
      <c r="F59" s="16"/>
      <c r="G59" s="17"/>
      <c r="H59" s="15"/>
      <c r="I59" s="17"/>
      <c r="J59" s="17"/>
      <c r="K59" s="8"/>
      <c r="L59" s="8"/>
      <c r="M59" s="8"/>
      <c r="N59" s="8"/>
      <c r="O59" s="8"/>
      <c r="P59" s="8"/>
      <c r="Q59" s="8"/>
      <c r="V59" s="3"/>
    </row>
    <row r="60" spans="1:22" x14ac:dyDescent="0.2">
      <c r="A60" s="14"/>
      <c r="B60" s="14"/>
      <c r="C60" s="14"/>
      <c r="D60" s="14"/>
      <c r="E60" s="16"/>
      <c r="F60" s="14"/>
      <c r="G60" s="14"/>
      <c r="H60" s="14"/>
      <c r="I60" s="14"/>
      <c r="J60" s="14"/>
      <c r="K60" s="8"/>
      <c r="L60" s="8"/>
      <c r="M60" s="8"/>
      <c r="N60" s="8"/>
      <c r="O60" s="8"/>
      <c r="P60" s="8"/>
      <c r="Q60" s="8"/>
      <c r="V60" s="3"/>
    </row>
    <row r="63" spans="1:22" x14ac:dyDescent="0.2">
      <c r="A63" s="7"/>
      <c r="B63" s="7"/>
      <c r="C63" s="7"/>
      <c r="D63" s="15"/>
      <c r="E63" s="16"/>
      <c r="F63" s="16"/>
      <c r="G63" s="28"/>
      <c r="H63" s="15"/>
      <c r="I63" s="17"/>
      <c r="J63" s="17"/>
      <c r="K63" s="8"/>
      <c r="L63" s="8"/>
      <c r="M63" s="8"/>
      <c r="N63" s="8"/>
      <c r="O63" s="8"/>
      <c r="P63" s="8"/>
      <c r="Q63" s="8"/>
      <c r="V63" s="3"/>
    </row>
    <row r="64" spans="1:22" x14ac:dyDescent="0.2">
      <c r="A64" s="21"/>
      <c r="B64" s="21"/>
      <c r="C64" s="21"/>
      <c r="D64" s="15"/>
      <c r="E64" s="16"/>
      <c r="F64" s="16"/>
      <c r="G64" s="28"/>
      <c r="H64" s="15"/>
      <c r="I64" s="17"/>
      <c r="J64" s="17"/>
      <c r="K64" s="8"/>
      <c r="L64" s="8"/>
      <c r="M64" s="8"/>
      <c r="N64" s="8"/>
      <c r="O64" s="8"/>
      <c r="P64" s="8"/>
      <c r="Q64" s="8"/>
      <c r="V64" s="3"/>
    </row>
    <row r="65" spans="1:22" x14ac:dyDescent="0.2">
      <c r="A65" s="21"/>
      <c r="B65" s="21"/>
      <c r="C65" s="21"/>
      <c r="D65" s="15"/>
      <c r="E65" s="16"/>
      <c r="F65" s="16"/>
      <c r="G65" s="28"/>
      <c r="H65" s="15"/>
      <c r="I65" s="17"/>
      <c r="J65" s="17"/>
      <c r="K65" s="8"/>
      <c r="L65" s="8"/>
      <c r="M65" s="8"/>
      <c r="N65" s="8"/>
      <c r="O65" s="8"/>
      <c r="P65" s="8"/>
      <c r="Q65" s="8"/>
      <c r="V65" s="3"/>
    </row>
    <row r="66" spans="1:22" x14ac:dyDescent="0.2">
      <c r="A66" s="21"/>
      <c r="B66" s="21"/>
      <c r="C66" s="21"/>
      <c r="D66" s="15"/>
      <c r="E66" s="16"/>
      <c r="F66" s="16"/>
      <c r="G66" s="28"/>
      <c r="H66" s="15"/>
      <c r="I66" s="17"/>
      <c r="J66" s="17"/>
      <c r="K66" s="8"/>
      <c r="L66" s="8"/>
      <c r="M66" s="8"/>
      <c r="N66" s="8"/>
      <c r="O66" s="8"/>
      <c r="P66" s="8"/>
      <c r="Q66" s="8"/>
      <c r="V66" s="3"/>
    </row>
    <row r="67" spans="1:22" x14ac:dyDescent="0.2">
      <c r="A67" s="21"/>
      <c r="B67" s="21"/>
      <c r="C67" s="21"/>
      <c r="D67" s="15"/>
      <c r="E67" s="16"/>
      <c r="F67" s="16"/>
      <c r="G67" s="28"/>
      <c r="H67" s="15"/>
      <c r="I67" s="17"/>
      <c r="J67" s="17"/>
      <c r="K67" s="8"/>
      <c r="L67" s="8"/>
      <c r="M67" s="8"/>
      <c r="N67" s="8"/>
      <c r="O67" s="8"/>
      <c r="P67" s="8"/>
      <c r="Q67" s="8"/>
      <c r="V67" s="3"/>
    </row>
    <row r="68" spans="1:22" x14ac:dyDescent="0.2">
      <c r="A68" s="21"/>
      <c r="B68" s="21"/>
      <c r="C68" s="21"/>
      <c r="D68" s="15"/>
      <c r="E68" s="16"/>
      <c r="F68" s="16"/>
      <c r="G68" s="28"/>
      <c r="H68" s="15"/>
      <c r="I68" s="17"/>
      <c r="J68" s="17"/>
      <c r="K68" s="8"/>
      <c r="L68" s="8"/>
      <c r="M68" s="8"/>
      <c r="N68" s="8"/>
      <c r="O68" s="8"/>
      <c r="P68" s="8"/>
      <c r="Q68" s="8"/>
      <c r="V68" s="3"/>
    </row>
    <row r="69" spans="1:22" x14ac:dyDescent="0.2">
      <c r="A69" s="21"/>
      <c r="B69" s="21"/>
      <c r="C69" s="21"/>
      <c r="D69" s="15"/>
      <c r="E69" s="16"/>
      <c r="F69" s="16"/>
      <c r="G69" s="17"/>
      <c r="H69" s="15"/>
      <c r="I69" s="17"/>
      <c r="J69" s="17"/>
      <c r="K69" s="8"/>
      <c r="L69" s="8"/>
      <c r="M69" s="8"/>
      <c r="N69" s="8"/>
      <c r="O69" s="8"/>
      <c r="P69" s="8"/>
      <c r="Q69" s="8"/>
      <c r="V69" s="3"/>
    </row>
    <row r="70" spans="1:22" x14ac:dyDescent="0.2">
      <c r="A70" s="21"/>
      <c r="B70" s="21"/>
      <c r="C70" s="21"/>
      <c r="D70" s="15"/>
      <c r="E70" s="16"/>
      <c r="F70" s="16"/>
      <c r="G70" s="17"/>
      <c r="H70" s="15"/>
      <c r="I70" s="17"/>
      <c r="J70" s="17"/>
      <c r="K70" s="8"/>
      <c r="L70" s="8"/>
      <c r="M70" s="8"/>
      <c r="N70" s="8"/>
      <c r="O70" s="8"/>
      <c r="P70" s="8"/>
      <c r="Q70" s="8"/>
      <c r="V70" s="3"/>
    </row>
    <row r="77" spans="1:22" x14ac:dyDescent="0.2">
      <c r="A77" s="20"/>
      <c r="B77" s="20"/>
      <c r="C77" s="20"/>
      <c r="D77" s="10"/>
      <c r="E77" s="11"/>
      <c r="F77" s="11"/>
      <c r="G77" s="36"/>
      <c r="H77" s="10"/>
      <c r="I77" s="13"/>
      <c r="J77" s="17"/>
      <c r="K77" s="8"/>
      <c r="L77" s="8"/>
      <c r="M77" s="8"/>
      <c r="N77" s="8"/>
      <c r="O77" s="8"/>
      <c r="P77" s="8"/>
      <c r="Q77" s="8"/>
      <c r="V77" s="3"/>
    </row>
    <row r="78" spans="1:22" x14ac:dyDescent="0.2">
      <c r="A78" s="20"/>
      <c r="B78" s="20"/>
      <c r="C78" s="20"/>
      <c r="D78" s="10"/>
      <c r="E78" s="11"/>
      <c r="F78" s="11"/>
      <c r="G78" s="36"/>
      <c r="H78" s="10"/>
      <c r="I78" s="13"/>
      <c r="J78" s="17"/>
      <c r="K78" s="8"/>
      <c r="L78" s="8"/>
      <c r="M78" s="8"/>
      <c r="N78" s="8"/>
      <c r="O78" s="8"/>
      <c r="P78" s="8"/>
      <c r="Q78" s="8"/>
      <c r="V78" s="3"/>
    </row>
    <row r="79" spans="1:22" x14ac:dyDescent="0.2">
      <c r="A79" s="20"/>
      <c r="B79" s="20"/>
      <c r="C79" s="20"/>
      <c r="D79" s="10"/>
      <c r="E79" s="11"/>
      <c r="F79" s="11"/>
      <c r="G79" s="36"/>
      <c r="H79" s="10"/>
      <c r="I79" s="13"/>
      <c r="J79" s="17"/>
      <c r="K79" s="8"/>
      <c r="L79" s="8"/>
      <c r="M79" s="8"/>
      <c r="N79" s="8"/>
      <c r="O79" s="8"/>
      <c r="P79" s="8"/>
      <c r="Q79" s="8"/>
      <c r="V79" s="3"/>
    </row>
    <row r="80" spans="1:22" x14ac:dyDescent="0.2">
      <c r="A80" s="21"/>
      <c r="B80" s="21"/>
      <c r="C80" s="21"/>
      <c r="D80" s="15"/>
      <c r="E80" s="16"/>
      <c r="F80" s="16"/>
      <c r="G80" s="28"/>
      <c r="H80" s="15"/>
      <c r="I80" s="17"/>
      <c r="J80" s="17"/>
      <c r="K80" s="8"/>
      <c r="L80" s="8"/>
      <c r="M80" s="8"/>
      <c r="N80" s="8"/>
      <c r="O80" s="8"/>
      <c r="P80" s="8"/>
      <c r="Q80" s="8"/>
      <c r="V80" s="3"/>
    </row>
    <row r="82" spans="1:22" x14ac:dyDescent="0.2">
      <c r="A82" s="7"/>
      <c r="B82" s="7"/>
      <c r="C82" s="7"/>
      <c r="D82" s="15"/>
      <c r="E82" s="16"/>
      <c r="F82" s="16"/>
      <c r="G82" s="19"/>
      <c r="H82" s="15"/>
      <c r="I82" s="17"/>
      <c r="J82" s="17"/>
      <c r="K82" s="8"/>
      <c r="L82" s="8"/>
      <c r="M82" s="8"/>
      <c r="N82" s="8"/>
      <c r="O82" s="8"/>
      <c r="P82" s="8"/>
      <c r="Q82" s="8"/>
      <c r="V82" s="3"/>
    </row>
    <row r="83" spans="1:22" x14ac:dyDescent="0.2">
      <c r="A83" s="7"/>
      <c r="B83" s="7"/>
      <c r="C83" s="7"/>
      <c r="D83" s="15"/>
      <c r="E83" s="16"/>
      <c r="F83" s="16"/>
      <c r="G83" s="19"/>
      <c r="H83" s="15"/>
      <c r="I83" s="17"/>
      <c r="J83" s="17"/>
      <c r="K83" s="8"/>
      <c r="L83" s="8"/>
      <c r="M83" s="8"/>
      <c r="N83" s="8"/>
      <c r="O83" s="8"/>
      <c r="P83" s="8"/>
      <c r="Q83" s="8"/>
      <c r="V83" s="3"/>
    </row>
    <row r="84" spans="1:22" x14ac:dyDescent="0.2">
      <c r="A84" s="7"/>
      <c r="B84" s="7"/>
      <c r="C84" s="7"/>
      <c r="D84" s="15"/>
      <c r="E84" s="16"/>
      <c r="F84" s="16"/>
      <c r="G84" s="19"/>
      <c r="H84" s="15"/>
      <c r="I84" s="17"/>
      <c r="J84" s="17"/>
      <c r="K84" s="8"/>
      <c r="L84" s="8"/>
      <c r="M84" s="8"/>
      <c r="N84" s="8"/>
      <c r="O84" s="8"/>
      <c r="P84" s="8"/>
      <c r="Q84" s="8"/>
      <c r="V84" s="3"/>
    </row>
    <row r="139" spans="1:22" x14ac:dyDescent="0.2">
      <c r="A139" s="7"/>
      <c r="B139" s="7"/>
      <c r="C139" s="7"/>
      <c r="D139" s="15"/>
      <c r="E139" s="16"/>
      <c r="F139" s="16"/>
      <c r="G139" s="19"/>
      <c r="H139" s="15"/>
      <c r="I139" s="17"/>
      <c r="J139" s="17"/>
      <c r="K139" s="8"/>
      <c r="L139" s="8"/>
      <c r="M139" s="8"/>
      <c r="N139" s="8"/>
      <c r="O139" s="8"/>
      <c r="P139" s="8"/>
      <c r="Q139" s="8"/>
      <c r="V139" s="3"/>
    </row>
    <row r="140" spans="1:22" x14ac:dyDescent="0.2">
      <c r="A140" s="7"/>
      <c r="B140" s="7"/>
      <c r="C140" s="7"/>
      <c r="D140" s="15"/>
      <c r="E140" s="16"/>
      <c r="F140" s="16"/>
      <c r="G140" s="19"/>
      <c r="H140" s="15"/>
      <c r="I140" s="17"/>
      <c r="J140" s="17"/>
      <c r="K140" s="8"/>
      <c r="L140" s="8"/>
      <c r="M140" s="8"/>
      <c r="N140" s="8"/>
      <c r="O140" s="8"/>
      <c r="P140" s="8"/>
      <c r="Q140" s="8"/>
      <c r="V140" s="3"/>
    </row>
    <row r="149" spans="1:22" x14ac:dyDescent="0.2">
      <c r="A149" s="7"/>
      <c r="B149" s="7"/>
      <c r="C149" s="7"/>
      <c r="D149" s="15"/>
      <c r="E149" s="16"/>
      <c r="F149" s="16"/>
      <c r="G149" s="19"/>
      <c r="H149" s="15"/>
      <c r="I149" s="17"/>
      <c r="J149" s="17"/>
      <c r="K149" s="8"/>
      <c r="L149" s="8"/>
      <c r="M149" s="8"/>
      <c r="N149" s="8"/>
      <c r="O149" s="8"/>
      <c r="P149" s="8"/>
      <c r="Q149" s="8"/>
      <c r="V149" s="3"/>
    </row>
    <row r="150" spans="1:22" x14ac:dyDescent="0.2">
      <c r="A150" s="7"/>
      <c r="B150" s="7"/>
      <c r="C150" s="7"/>
      <c r="D150" s="15"/>
      <c r="E150" s="16"/>
      <c r="F150" s="16"/>
      <c r="G150" s="17"/>
      <c r="H150" s="15"/>
      <c r="I150" s="17"/>
      <c r="J150" s="17"/>
      <c r="K150" s="8"/>
      <c r="L150" s="8"/>
      <c r="M150" s="8"/>
      <c r="N150" s="8"/>
      <c r="O150" s="8"/>
      <c r="P150" s="8"/>
      <c r="Q150" s="8"/>
      <c r="V150" s="3"/>
    </row>
    <row r="151" spans="1:22" x14ac:dyDescent="0.2">
      <c r="A151" s="7"/>
      <c r="B151" s="7"/>
      <c r="C151" s="7"/>
      <c r="D151" s="15"/>
      <c r="E151" s="16"/>
      <c r="F151" s="16"/>
      <c r="G151" s="17"/>
      <c r="H151" s="15"/>
      <c r="I151" s="17"/>
      <c r="J151" s="17"/>
      <c r="K151" s="8"/>
      <c r="L151" s="8"/>
      <c r="M151" s="8"/>
      <c r="N151" s="8"/>
      <c r="O151" s="8"/>
      <c r="P151" s="8"/>
      <c r="Q151" s="8"/>
      <c r="V151" s="3"/>
    </row>
    <row r="152" spans="1:22" x14ac:dyDescent="0.2">
      <c r="A152" s="7"/>
      <c r="B152" s="7"/>
      <c r="C152" s="7"/>
      <c r="D152" s="15"/>
      <c r="E152" s="16"/>
      <c r="F152" s="16"/>
      <c r="G152" s="17"/>
      <c r="H152" s="15"/>
      <c r="I152" s="17"/>
      <c r="J152" s="17"/>
      <c r="K152" s="8"/>
      <c r="L152" s="8"/>
      <c r="M152" s="8"/>
      <c r="N152" s="8"/>
      <c r="O152" s="8"/>
      <c r="P152" s="8"/>
      <c r="Q152" s="8"/>
      <c r="V152" s="3"/>
    </row>
    <row r="153" spans="1:22" x14ac:dyDescent="0.2">
      <c r="A153" s="22"/>
      <c r="B153" s="39"/>
      <c r="C153" s="39"/>
      <c r="D153" s="15"/>
      <c r="E153" s="16"/>
      <c r="F153" s="16"/>
      <c r="G153" s="17"/>
      <c r="H153" s="15"/>
      <c r="I153" s="17"/>
      <c r="J153" s="17"/>
      <c r="K153" s="8"/>
      <c r="L153" s="8"/>
      <c r="M153" s="8"/>
      <c r="N153" s="8"/>
      <c r="O153" s="8"/>
      <c r="P153" s="8"/>
      <c r="Q153" s="8"/>
      <c r="V1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epa_type_breakdown</vt:lpstr>
      <vt:lpstr>fleet-breakdown</vt:lpstr>
      <vt:lpstr>ntc-collection</vt:lpstr>
      <vt:lpstr>EPA types</vt:lpstr>
      <vt:lpstr>ntc-data-footprint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2021-07-05T03:42:17Z</dcterms:created>
  <dcterms:modified xsi:type="dcterms:W3CDTF">2021-07-08T08:17:11Z</dcterms:modified>
</cp:coreProperties>
</file>