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raves/Dropbox/teaching/bogota-vital-strategies/case-studies/answer-keys/"/>
    </mc:Choice>
  </mc:AlternateContent>
  <xr:revisionPtr revIDLastSave="0" documentId="13_ncr:1_{52B851BE-EC74-9543-AFB3-4493FF64EE94}" xr6:coauthVersionLast="47" xr6:coauthVersionMax="47" xr10:uidLastSave="{00000000-0000-0000-0000-000000000000}"/>
  <bookViews>
    <workbookView xWindow="0" yWindow="500" windowWidth="25600" windowHeight="13960" xr2:uid="{199646B0-E4D7-5E4D-B717-C3E52A2D89BD}"/>
  </bookViews>
  <sheets>
    <sheet name="parameters" sheetId="3" r:id="rId1"/>
    <sheet name="Decision Tree" sheetId="1" r:id="rId2"/>
    <sheet name="Summary" sheetId="4" r:id="rId3"/>
  </sheets>
  <definedNames>
    <definedName name="c_ac">parameters!$B$10</definedName>
    <definedName name="c_fatal_pe_or_hem">parameters!$B$8</definedName>
    <definedName name="c_healthy">parameters!$B$9</definedName>
    <definedName name="c_pe">parameters!$B$7</definedName>
    <definedName name="N_pop">parameters!$B$2</definedName>
    <definedName name="p_fatal_bleed_with_ac">parameters!$B$5</definedName>
    <definedName name="p_fatal_recurrent_pe">parameters!$B$6</definedName>
    <definedName name="p_fatal_recurrent_pe_with_ac">parameters!$B$4</definedName>
    <definedName name="p_pe">parameters!$B$3</definedName>
    <definedName name="u_healthy">parameters!#REF!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P12" i="1"/>
  <c r="P17" i="1"/>
  <c r="P4" i="1"/>
  <c r="L13" i="1"/>
  <c r="L5" i="1"/>
  <c r="D3" i="4" s="1"/>
  <c r="E3" i="4" s="1"/>
  <c r="I20" i="1"/>
  <c r="I10" i="1"/>
  <c r="P47" i="1"/>
  <c r="B7" i="3"/>
  <c r="P24" i="1"/>
  <c r="L40" i="1"/>
  <c r="L33" i="1"/>
  <c r="L25" i="1"/>
  <c r="L18" i="1"/>
  <c r="I47" i="1"/>
  <c r="I37" i="1"/>
  <c r="C3" i="4" l="1"/>
  <c r="P39" i="1"/>
  <c r="P32" i="1"/>
  <c r="C4" i="4" s="1"/>
  <c r="D4" i="4"/>
  <c r="E4" i="4" s="1"/>
</calcChain>
</file>

<file path=xl/sharedStrings.xml><?xml version="1.0" encoding="utf-8"?>
<sst xmlns="http://schemas.openxmlformats.org/spreadsheetml/2006/main" count="52" uniqueCount="45">
  <si>
    <t>Suspected PE</t>
  </si>
  <si>
    <t>param</t>
  </si>
  <si>
    <t>base_case</t>
  </si>
  <si>
    <t>description</t>
  </si>
  <si>
    <t>p_pe</t>
  </si>
  <si>
    <t>Probability of pulmonary embolism</t>
  </si>
  <si>
    <t>p_fatal_bleed_with_ac</t>
  </si>
  <si>
    <t>p_fatal_recurrent_pe_with_ac</t>
  </si>
  <si>
    <t>Probability of fatal bleed due WITH anti-coagulant</t>
  </si>
  <si>
    <t>p_fatal_recurrent_pe</t>
  </si>
  <si>
    <t>Probability of recurrent PE leading to fatal bleed/hemmorhage with no anti-coagulant</t>
  </si>
  <si>
    <t>c_healthy</t>
  </si>
  <si>
    <t>c_ac</t>
  </si>
  <si>
    <t>Cost of healthy state</t>
  </si>
  <si>
    <t>Cost of Anti-coagulant</t>
  </si>
  <si>
    <t>N_pop</t>
  </si>
  <si>
    <t>Population size</t>
  </si>
  <si>
    <t>PE</t>
  </si>
  <si>
    <t>No PE</t>
  </si>
  <si>
    <t>Survive</t>
  </si>
  <si>
    <t>Dead</t>
  </si>
  <si>
    <t>Fatal Hem</t>
  </si>
  <si>
    <t>No PE, AC</t>
  </si>
  <si>
    <t>Cost</t>
  </si>
  <si>
    <t>Survive, No AC</t>
  </si>
  <si>
    <t>PE, No AC</t>
  </si>
  <si>
    <t>Anticoagulant</t>
  </si>
  <si>
    <t>No Anti-coagulant</t>
  </si>
  <si>
    <t>Die</t>
  </si>
  <si>
    <t>PE + AC</t>
  </si>
  <si>
    <t>Outcome</t>
  </si>
  <si>
    <t>c_pe</t>
  </si>
  <si>
    <t>Cost of nonfatal PE</t>
  </si>
  <si>
    <t>c_fatal_pe_or_hem</t>
  </si>
  <si>
    <t>Effectiveness (Survival)</t>
  </si>
  <si>
    <t>Expected Survival</t>
  </si>
  <si>
    <t>Expected Costs</t>
  </si>
  <si>
    <t>Anti-coagulant therapy</t>
  </si>
  <si>
    <t>No Anti-coagulant therapy</t>
  </si>
  <si>
    <t>Strategy</t>
  </si>
  <si>
    <t>Expected Deaths (number)</t>
  </si>
  <si>
    <t>Fatal PE</t>
  </si>
  <si>
    <t>Cost of fatal PE</t>
  </si>
  <si>
    <t>AC costs</t>
  </si>
  <si>
    <t>Probability of recurrent PE leading to fatal PE WITH anti-coagulant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</si>
</sst>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/>
    <xf numFmtId="0" fontId="0" fillId="4" borderId="2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3" fillId="2" borderId="4" xfId="0" applyFont="1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164" fontId="0" fillId="2" borderId="0" xfId="1" applyNumberFormat="1" applyFont="1" applyFill="1" applyAlignment="1">
      <alignment horizontal="right"/>
    </xf>
    <xf numFmtId="164" fontId="0" fillId="2" borderId="0" xfId="1" applyNumberFormat="1" applyFont="1" applyFill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 vertical="center" wrapText="1"/>
    </xf>
    <xf numFmtId="43" fontId="0" fillId="2" borderId="0" xfId="0" applyNumberFormat="1" applyFill="1"/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832733</xdr:colOff>
      <xdr:row>27</xdr:row>
      <xdr:rowOff>142727</xdr:rowOff>
    </xdr:from>
    <xdr:to>
      <xdr:col>5</xdr:col>
      <xdr:colOff>51957</xdr:colOff>
      <xdr:row>28</xdr:row>
      <xdr:rowOff>86393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41039B1-ADFF-5621-5356-085E9E41B6DB}"/>
            </a:ext>
          </a:extLst>
        </xdr:cNvPr>
        <xdr:cNvSpPr/>
      </xdr:nvSpPr>
      <xdr:spPr>
        <a:xfrm>
          <a:off x="3877130" y="4790387"/>
          <a:ext cx="164969" cy="150829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772474</xdr:colOff>
      <xdr:row>12</xdr:row>
      <xdr:rowOff>98194</xdr:rowOff>
    </xdr:from>
    <xdr:to>
      <xdr:col>8</xdr:col>
      <xdr:colOff>104742</xdr:colOff>
      <xdr:row>13</xdr:row>
      <xdr:rowOff>91649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90A89A7-5A97-27B8-780A-E9689D1F440B}"/>
            </a:ext>
          </a:extLst>
        </xdr:cNvPr>
        <xdr:cNvSpPr/>
      </xdr:nvSpPr>
      <xdr:spPr>
        <a:xfrm>
          <a:off x="5570979" y="1891905"/>
          <a:ext cx="196392" cy="196393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798659</xdr:colOff>
      <xdr:row>6</xdr:row>
      <xdr:rowOff>104742</xdr:rowOff>
    </xdr:from>
    <xdr:to>
      <xdr:col>11</xdr:col>
      <xdr:colOff>58917</xdr:colOff>
      <xdr:row>7</xdr:row>
      <xdr:rowOff>98197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1D3CD53-1CD7-6E48-99F2-29799398BF8D}"/>
            </a:ext>
          </a:extLst>
        </xdr:cNvPr>
        <xdr:cNvSpPr/>
      </xdr:nvSpPr>
      <xdr:spPr>
        <a:xfrm>
          <a:off x="7692010" y="962319"/>
          <a:ext cx="196392" cy="196393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798659</xdr:colOff>
      <xdr:row>19</xdr:row>
      <xdr:rowOff>104742</xdr:rowOff>
    </xdr:from>
    <xdr:to>
      <xdr:col>11</xdr:col>
      <xdr:colOff>58917</xdr:colOff>
      <xdr:row>20</xdr:row>
      <xdr:rowOff>98197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6AE4DE9-783D-1449-A341-BBDF85502D5F}"/>
            </a:ext>
          </a:extLst>
        </xdr:cNvPr>
        <xdr:cNvSpPr/>
      </xdr:nvSpPr>
      <xdr:spPr>
        <a:xfrm>
          <a:off x="7692010" y="1047422"/>
          <a:ext cx="196392" cy="196394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772474</xdr:colOff>
      <xdr:row>39</xdr:row>
      <xdr:rowOff>98194</xdr:rowOff>
    </xdr:from>
    <xdr:to>
      <xdr:col>8</xdr:col>
      <xdr:colOff>104742</xdr:colOff>
      <xdr:row>40</xdr:row>
      <xdr:rowOff>91649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BDCB56E-4ED1-1245-AA27-2AA19EFBBD83}"/>
            </a:ext>
          </a:extLst>
        </xdr:cNvPr>
        <xdr:cNvSpPr/>
      </xdr:nvSpPr>
      <xdr:spPr>
        <a:xfrm>
          <a:off x="5573074" y="1990494"/>
          <a:ext cx="195868" cy="19665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798659</xdr:colOff>
      <xdr:row>33</xdr:row>
      <xdr:rowOff>104742</xdr:rowOff>
    </xdr:from>
    <xdr:to>
      <xdr:col>11</xdr:col>
      <xdr:colOff>58917</xdr:colOff>
      <xdr:row>34</xdr:row>
      <xdr:rowOff>98197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BA7F0B8C-5D0E-B84C-AA9E-820D0282D005}"/>
            </a:ext>
          </a:extLst>
        </xdr:cNvPr>
        <xdr:cNvSpPr/>
      </xdr:nvSpPr>
      <xdr:spPr>
        <a:xfrm>
          <a:off x="7694759" y="1044542"/>
          <a:ext cx="200058" cy="19665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9F40-AF69-A643-B217-A00D72A0099A}">
  <sheetPr>
    <tabColor rgb="FFFFFF00"/>
  </sheetPr>
  <dimension ref="A1:C10"/>
  <sheetViews>
    <sheetView tabSelected="1" topLeftCell="B1" zoomScale="189" zoomScaleNormal="189" workbookViewId="0">
      <selection activeCell="C5" sqref="C5"/>
    </sheetView>
  </sheetViews>
  <sheetFormatPr baseColWidth="10" defaultRowHeight="16" x14ac:dyDescent="0.2"/>
  <cols>
    <col min="1" max="1" width="27.6640625" style="1" customWidth="1"/>
    <col min="2" max="2" width="10.6640625" style="1" customWidth="1"/>
    <col min="3" max="3" width="97.83203125" style="1" customWidth="1"/>
    <col min="4" max="16384" width="10.83203125" style="1"/>
  </cols>
  <sheetData>
    <row r="1" spans="1:3" ht="17" thickBot="1" x14ac:dyDescent="0.25">
      <c r="A1" s="2" t="s">
        <v>1</v>
      </c>
      <c r="B1" s="2" t="s">
        <v>2</v>
      </c>
      <c r="C1" s="2" t="s">
        <v>3</v>
      </c>
    </row>
    <row r="2" spans="1:3" x14ac:dyDescent="0.2">
      <c r="A2" s="4" t="s">
        <v>15</v>
      </c>
      <c r="B2" s="4">
        <v>100000</v>
      </c>
      <c r="C2" s="4" t="s">
        <v>16</v>
      </c>
    </row>
    <row r="3" spans="1:3" x14ac:dyDescent="0.2">
      <c r="A3" s="4" t="s">
        <v>4</v>
      </c>
      <c r="B3" s="4">
        <v>0.19</v>
      </c>
      <c r="C3" s="4" t="s">
        <v>5</v>
      </c>
    </row>
    <row r="4" spans="1:3" x14ac:dyDescent="0.2">
      <c r="A4" s="4" t="s">
        <v>7</v>
      </c>
      <c r="B4" s="4">
        <v>0.05</v>
      </c>
      <c r="C4" s="4" t="s">
        <v>44</v>
      </c>
    </row>
    <row r="5" spans="1:3" x14ac:dyDescent="0.2">
      <c r="A5" s="4" t="s">
        <v>6</v>
      </c>
      <c r="B5" s="4">
        <v>0.04</v>
      </c>
      <c r="C5" s="4" t="s">
        <v>8</v>
      </c>
    </row>
    <row r="6" spans="1:3" x14ac:dyDescent="0.2">
      <c r="A6" s="4" t="s">
        <v>9</v>
      </c>
      <c r="B6" s="4">
        <v>0.25</v>
      </c>
      <c r="C6" s="4" t="s">
        <v>10</v>
      </c>
    </row>
    <row r="7" spans="1:3" x14ac:dyDescent="0.2">
      <c r="A7" s="4" t="s">
        <v>31</v>
      </c>
      <c r="B7" s="4">
        <f>5000</f>
        <v>5000</v>
      </c>
      <c r="C7" s="4" t="s">
        <v>32</v>
      </c>
    </row>
    <row r="8" spans="1:3" x14ac:dyDescent="0.2">
      <c r="A8" s="4" t="s">
        <v>33</v>
      </c>
      <c r="B8" s="4">
        <v>10000</v>
      </c>
      <c r="C8" s="4" t="s">
        <v>42</v>
      </c>
    </row>
    <row r="9" spans="1:3" x14ac:dyDescent="0.2">
      <c r="A9" s="4" t="s">
        <v>11</v>
      </c>
      <c r="B9" s="4">
        <v>0</v>
      </c>
      <c r="C9" s="4" t="s">
        <v>13</v>
      </c>
    </row>
    <row r="10" spans="1:3" x14ac:dyDescent="0.2">
      <c r="A10" s="4" t="s">
        <v>12</v>
      </c>
      <c r="B10" s="4">
        <v>1000</v>
      </c>
      <c r="C10" s="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6953-3388-0B48-A78D-65B25D372A0B}">
  <sheetPr>
    <tabColor theme="4"/>
  </sheetPr>
  <dimension ref="C1:R53"/>
  <sheetViews>
    <sheetView topLeftCell="B26" zoomScaleNormal="188" workbookViewId="0">
      <selection activeCell="L13" sqref="L13"/>
    </sheetView>
  </sheetViews>
  <sheetFormatPr baseColWidth="10" defaultRowHeight="16" x14ac:dyDescent="0.2"/>
  <cols>
    <col min="1" max="2" width="10.83203125" style="1"/>
    <col min="3" max="3" width="18.1640625" style="1" customWidth="1"/>
    <col min="4" max="4" width="12" style="1" customWidth="1"/>
    <col min="5" max="5" width="0.33203125" style="1" customWidth="1"/>
    <col min="6" max="6" width="16.1640625" style="1" customWidth="1"/>
    <col min="7" max="7" width="10.83203125" style="1"/>
    <col min="8" max="8" width="0.5" style="1" customWidth="1"/>
    <col min="9" max="9" width="16.1640625" style="1" customWidth="1"/>
    <col min="10" max="10" width="10.83203125" style="1"/>
    <col min="11" max="11" width="1.5" style="1" customWidth="1"/>
    <col min="12" max="12" width="16.5" style="1" customWidth="1"/>
    <col min="13" max="13" width="10.83203125" style="1"/>
    <col min="14" max="14" width="14.33203125" style="1" customWidth="1"/>
    <col min="15" max="15" width="2.6640625" style="1" customWidth="1"/>
    <col min="16" max="16" width="10.83203125" style="1"/>
    <col min="17" max="17" width="3.5" style="1" customWidth="1"/>
    <col min="18" max="18" width="12.83203125" style="1" customWidth="1"/>
    <col min="19" max="16384" width="10.83203125" style="1"/>
  </cols>
  <sheetData>
    <row r="1" spans="6:18" ht="43" customHeight="1" x14ac:dyDescent="0.2">
      <c r="N1" s="12" t="s">
        <v>30</v>
      </c>
      <c r="O1" s="13"/>
      <c r="P1" s="12" t="s">
        <v>23</v>
      </c>
      <c r="Q1" s="12"/>
      <c r="R1" s="12" t="s">
        <v>34</v>
      </c>
    </row>
    <row r="2" spans="6:18" ht="20" customHeight="1" x14ac:dyDescent="0.2">
      <c r="N2" s="3"/>
      <c r="P2" s="3"/>
      <c r="Q2" s="3"/>
      <c r="R2" s="3"/>
    </row>
    <row r="3" spans="6:18" ht="7" customHeight="1" thickBot="1" x14ac:dyDescent="0.25">
      <c r="L3" s="22" t="s">
        <v>41</v>
      </c>
      <c r="N3" s="5"/>
      <c r="O3" s="5"/>
      <c r="P3" s="5"/>
      <c r="Q3" s="5"/>
      <c r="R3" s="5"/>
    </row>
    <row r="4" spans="6:18" ht="14" customHeight="1" thickBot="1" x14ac:dyDescent="0.25">
      <c r="L4" s="22"/>
      <c r="M4" s="6"/>
      <c r="N4" s="15" t="s">
        <v>28</v>
      </c>
      <c r="O4" s="5"/>
      <c r="P4" s="15">
        <f>c_pe + c_fatal_pe_or_hem+c_ac</f>
        <v>16000</v>
      </c>
      <c r="Q4" s="11"/>
      <c r="R4" s="15">
        <v>0</v>
      </c>
    </row>
    <row r="5" spans="6:18" x14ac:dyDescent="0.2">
      <c r="L5" s="8">
        <f>p_fatal_recurrent_pe_with_ac</f>
        <v>0.05</v>
      </c>
      <c r="N5" s="14"/>
      <c r="O5" s="5"/>
      <c r="P5" s="14"/>
      <c r="Q5" s="11"/>
      <c r="R5" s="14"/>
    </row>
    <row r="6" spans="6:18" x14ac:dyDescent="0.2">
      <c r="L6" s="7"/>
    </row>
    <row r="7" spans="6:18" x14ac:dyDescent="0.2">
      <c r="J7" s="6"/>
      <c r="L7" s="7"/>
    </row>
    <row r="8" spans="6:18" ht="9" customHeight="1" x14ac:dyDescent="0.2">
      <c r="I8" s="22" t="s">
        <v>17</v>
      </c>
      <c r="L8" s="7"/>
    </row>
    <row r="9" spans="6:18" ht="9" customHeight="1" x14ac:dyDescent="0.2">
      <c r="I9" s="22"/>
      <c r="L9" s="7"/>
    </row>
    <row r="10" spans="6:18" x14ac:dyDescent="0.2">
      <c r="I10" s="8">
        <f>p_pe</f>
        <v>0.19</v>
      </c>
      <c r="L10" s="7"/>
    </row>
    <row r="11" spans="6:18" ht="17" thickBot="1" x14ac:dyDescent="0.25">
      <c r="I11" s="7"/>
      <c r="L11" s="22" t="s">
        <v>19</v>
      </c>
    </row>
    <row r="12" spans="6:18" ht="16" customHeight="1" thickBot="1" x14ac:dyDescent="0.25">
      <c r="F12" s="22" t="s">
        <v>26</v>
      </c>
      <c r="I12" s="7"/>
      <c r="L12" s="23"/>
      <c r="M12" s="6"/>
      <c r="N12" s="15" t="s">
        <v>29</v>
      </c>
      <c r="O12" s="5"/>
      <c r="P12" s="15">
        <f>c_pe + c_ac+c_healthy</f>
        <v>6000</v>
      </c>
      <c r="Q12" s="11"/>
      <c r="R12" s="15">
        <v>1</v>
      </c>
    </row>
    <row r="13" spans="6:18" ht="16" customHeight="1" x14ac:dyDescent="0.2">
      <c r="F13" s="22"/>
      <c r="G13" s="6"/>
      <c r="I13" s="7"/>
      <c r="L13" s="8">
        <f>1-p_fatal_recurrent_pe_with_ac</f>
        <v>0.95</v>
      </c>
      <c r="N13" s="14"/>
      <c r="O13" s="5"/>
      <c r="P13" s="14"/>
      <c r="Q13" s="11"/>
      <c r="R13" s="14"/>
    </row>
    <row r="14" spans="6:18" x14ac:dyDescent="0.2">
      <c r="F14" s="22"/>
      <c r="I14" s="7"/>
    </row>
    <row r="15" spans="6:18" x14ac:dyDescent="0.2">
      <c r="F15" s="7"/>
      <c r="I15" s="7"/>
    </row>
    <row r="16" spans="6:18" ht="8" customHeight="1" thickBot="1" x14ac:dyDescent="0.25">
      <c r="F16" s="7"/>
      <c r="I16" s="7"/>
      <c r="L16" s="22" t="s">
        <v>21</v>
      </c>
    </row>
    <row r="17" spans="3:18" ht="17" customHeight="1" thickBot="1" x14ac:dyDescent="0.25">
      <c r="F17" s="7"/>
      <c r="I17" s="7"/>
      <c r="L17" s="22"/>
      <c r="M17" s="6"/>
      <c r="N17" s="15" t="s">
        <v>28</v>
      </c>
      <c r="O17" s="5"/>
      <c r="P17" s="15">
        <f>c_fatal_pe_or_hem+c_ac</f>
        <v>11000</v>
      </c>
      <c r="Q17" s="11"/>
      <c r="R17" s="15">
        <v>0</v>
      </c>
    </row>
    <row r="18" spans="3:18" ht="21" customHeight="1" x14ac:dyDescent="0.2">
      <c r="F18" s="7"/>
      <c r="I18" s="22" t="s">
        <v>18</v>
      </c>
      <c r="L18" s="8">
        <f>p_fatal_bleed_with_ac</f>
        <v>0.04</v>
      </c>
      <c r="N18" s="14"/>
      <c r="O18" s="5"/>
      <c r="P18" s="14"/>
      <c r="Q18" s="11"/>
      <c r="R18" s="14"/>
    </row>
    <row r="19" spans="3:18" ht="10" customHeight="1" x14ac:dyDescent="0.2">
      <c r="F19" s="7"/>
      <c r="I19" s="23"/>
      <c r="L19" s="7"/>
    </row>
    <row r="20" spans="3:18" x14ac:dyDescent="0.2">
      <c r="F20" s="7"/>
      <c r="I20" s="8">
        <f>1-p_pe</f>
        <v>0.81</v>
      </c>
      <c r="J20" s="6"/>
      <c r="L20" s="7"/>
    </row>
    <row r="21" spans="3:18" x14ac:dyDescent="0.2">
      <c r="F21" s="7"/>
      <c r="L21" s="7"/>
    </row>
    <row r="22" spans="3:18" x14ac:dyDescent="0.2">
      <c r="F22" s="7"/>
      <c r="L22" s="7"/>
    </row>
    <row r="23" spans="3:18" ht="10" customHeight="1" thickBot="1" x14ac:dyDescent="0.25">
      <c r="F23" s="7"/>
      <c r="L23" s="22" t="s">
        <v>19</v>
      </c>
    </row>
    <row r="24" spans="3:18" ht="16" customHeight="1" thickBot="1" x14ac:dyDescent="0.25">
      <c r="F24" s="7"/>
      <c r="L24" s="23"/>
      <c r="M24" s="6"/>
      <c r="N24" s="15" t="s">
        <v>22</v>
      </c>
      <c r="P24" s="15">
        <f>c_ac+c_healthy</f>
        <v>1000</v>
      </c>
      <c r="Q24" s="11"/>
      <c r="R24" s="15">
        <v>1</v>
      </c>
    </row>
    <row r="25" spans="3:18" x14ac:dyDescent="0.2">
      <c r="F25" s="27"/>
      <c r="L25" s="8">
        <f>1-p_fatal_bleed_with_ac</f>
        <v>0.96</v>
      </c>
      <c r="N25" s="14"/>
      <c r="P25" s="14"/>
      <c r="Q25" s="11"/>
      <c r="R25" s="14"/>
    </row>
    <row r="26" spans="3:18" x14ac:dyDescent="0.2">
      <c r="F26" s="27"/>
    </row>
    <row r="27" spans="3:18" x14ac:dyDescent="0.2">
      <c r="F27" s="9"/>
    </row>
    <row r="28" spans="3:18" x14ac:dyDescent="0.2">
      <c r="C28" s="22" t="s">
        <v>0</v>
      </c>
      <c r="D28" s="6"/>
      <c r="F28" s="7"/>
      <c r="L28" s="26"/>
    </row>
    <row r="29" spans="3:18" x14ac:dyDescent="0.2">
      <c r="C29" s="22"/>
      <c r="F29" s="7"/>
      <c r="L29" s="26"/>
      <c r="N29" s="14"/>
    </row>
    <row r="30" spans="3:18" x14ac:dyDescent="0.2">
      <c r="F30" s="7"/>
      <c r="N30" s="14"/>
    </row>
    <row r="31" spans="3:18" ht="17" thickBot="1" x14ac:dyDescent="0.25">
      <c r="F31" s="7"/>
      <c r="L31" s="22" t="s">
        <v>41</v>
      </c>
    </row>
    <row r="32" spans="3:18" ht="17" thickBot="1" x14ac:dyDescent="0.25">
      <c r="F32" s="7"/>
      <c r="L32" s="22"/>
      <c r="M32" s="6"/>
      <c r="N32" s="15" t="s">
        <v>20</v>
      </c>
      <c r="P32" s="15">
        <f>c_pe + c_fatal_pe_or_hem</f>
        <v>15000</v>
      </c>
      <c r="Q32" s="11"/>
      <c r="R32" s="15">
        <v>0</v>
      </c>
    </row>
    <row r="33" spans="6:18" x14ac:dyDescent="0.2">
      <c r="F33" s="7"/>
      <c r="L33" s="8">
        <f>p_fatal_recurrent_pe</f>
        <v>0.25</v>
      </c>
      <c r="N33" s="14"/>
      <c r="P33" s="14"/>
      <c r="Q33" s="11"/>
      <c r="R33" s="14"/>
    </row>
    <row r="34" spans="6:18" x14ac:dyDescent="0.2">
      <c r="F34" s="7"/>
      <c r="J34" s="6"/>
      <c r="L34" s="7"/>
    </row>
    <row r="35" spans="6:18" x14ac:dyDescent="0.2">
      <c r="F35" s="7"/>
      <c r="I35" s="22" t="s">
        <v>17</v>
      </c>
      <c r="L35" s="7"/>
    </row>
    <row r="36" spans="6:18" ht="13" customHeight="1" x14ac:dyDescent="0.2">
      <c r="F36" s="7"/>
      <c r="I36" s="22"/>
      <c r="L36" s="7"/>
    </row>
    <row r="37" spans="6:18" x14ac:dyDescent="0.2">
      <c r="F37" s="7"/>
      <c r="I37" s="8">
        <f>p_pe</f>
        <v>0.19</v>
      </c>
      <c r="L37" s="7"/>
    </row>
    <row r="38" spans="6:18" ht="17" thickBot="1" x14ac:dyDescent="0.25">
      <c r="F38" s="7"/>
      <c r="I38" s="7"/>
      <c r="L38" s="22" t="s">
        <v>19</v>
      </c>
    </row>
    <row r="39" spans="6:18" ht="17" thickBot="1" x14ac:dyDescent="0.25">
      <c r="F39" s="22" t="s">
        <v>27</v>
      </c>
      <c r="I39" s="7"/>
      <c r="L39" s="23"/>
      <c r="M39" s="6"/>
      <c r="N39" s="15" t="s">
        <v>25</v>
      </c>
      <c r="P39" s="15">
        <f>c_pe</f>
        <v>5000</v>
      </c>
      <c r="Q39" s="11"/>
      <c r="R39" s="15">
        <v>1</v>
      </c>
    </row>
    <row r="40" spans="6:18" x14ac:dyDescent="0.2">
      <c r="F40" s="22"/>
      <c r="G40" s="6"/>
      <c r="I40" s="7"/>
      <c r="L40" s="8">
        <f>1-p_fatal_recurrent_pe</f>
        <v>0.75</v>
      </c>
      <c r="N40" s="14"/>
      <c r="P40" s="14"/>
      <c r="Q40" s="11"/>
      <c r="R40" s="14"/>
    </row>
    <row r="41" spans="6:18" x14ac:dyDescent="0.2">
      <c r="F41" s="23"/>
      <c r="I41" s="7"/>
    </row>
    <row r="42" spans="6:18" x14ac:dyDescent="0.2">
      <c r="F42" s="10"/>
      <c r="I42" s="7"/>
    </row>
    <row r="43" spans="6:18" x14ac:dyDescent="0.2">
      <c r="I43" s="7"/>
      <c r="L43" s="24"/>
    </row>
    <row r="44" spans="6:18" x14ac:dyDescent="0.2">
      <c r="I44" s="7"/>
      <c r="L44" s="24"/>
      <c r="N44" s="14"/>
    </row>
    <row r="45" spans="6:18" x14ac:dyDescent="0.2">
      <c r="I45" s="22" t="s">
        <v>18</v>
      </c>
      <c r="N45" s="14"/>
    </row>
    <row r="46" spans="6:18" ht="17" thickBot="1" x14ac:dyDescent="0.25">
      <c r="I46" s="23"/>
      <c r="L46" s="24" t="s">
        <v>19</v>
      </c>
    </row>
    <row r="47" spans="6:18" ht="17" thickBot="1" x14ac:dyDescent="0.25">
      <c r="I47" s="8">
        <f>1-p_pe</f>
        <v>0.81</v>
      </c>
      <c r="J47" s="6"/>
      <c r="K47" s="6"/>
      <c r="L47" s="25"/>
      <c r="M47" s="6"/>
      <c r="N47" s="15" t="s">
        <v>24</v>
      </c>
      <c r="P47" s="15">
        <f>c_healthy</f>
        <v>0</v>
      </c>
      <c r="Q47" s="11"/>
      <c r="R47" s="15">
        <v>1</v>
      </c>
    </row>
    <row r="48" spans="6:18" x14ac:dyDescent="0.2">
      <c r="N48" s="14"/>
      <c r="P48" s="14"/>
      <c r="Q48" s="11"/>
      <c r="R48" s="14"/>
    </row>
    <row r="52" spans="6:6" x14ac:dyDescent="0.2">
      <c r="F52" s="24"/>
    </row>
    <row r="53" spans="6:6" x14ac:dyDescent="0.2">
      <c r="F53" s="24"/>
    </row>
  </sheetData>
  <mergeCells count="18">
    <mergeCell ref="C28:C29"/>
    <mergeCell ref="F25:F26"/>
    <mergeCell ref="F12:F14"/>
    <mergeCell ref="L16:L17"/>
    <mergeCell ref="L23:L24"/>
    <mergeCell ref="I8:I9"/>
    <mergeCell ref="I18:I19"/>
    <mergeCell ref="L3:L4"/>
    <mergeCell ref="L11:L12"/>
    <mergeCell ref="L43:L44"/>
    <mergeCell ref="I45:I46"/>
    <mergeCell ref="L46:L47"/>
    <mergeCell ref="F52:F53"/>
    <mergeCell ref="L28:L29"/>
    <mergeCell ref="I35:I36"/>
    <mergeCell ref="L38:L39"/>
    <mergeCell ref="L31:L32"/>
    <mergeCell ref="F39:F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7B89-70E6-0640-AD1A-EE76B2818E1A}">
  <dimension ref="B2:E7"/>
  <sheetViews>
    <sheetView zoomScale="197" zoomScaleNormal="197" workbookViewId="0">
      <selection activeCell="E9" sqref="E9"/>
    </sheetView>
  </sheetViews>
  <sheetFormatPr baseColWidth="10" defaultRowHeight="16" x14ac:dyDescent="0.2"/>
  <cols>
    <col min="1" max="1" width="10.83203125" style="1"/>
    <col min="2" max="2" width="25" style="1" customWidth="1"/>
    <col min="3" max="5" width="15" style="1" customWidth="1"/>
    <col min="6" max="16384" width="10.83203125" style="1"/>
  </cols>
  <sheetData>
    <row r="2" spans="2:5" ht="34" x14ac:dyDescent="0.2">
      <c r="B2" s="19" t="s">
        <v>39</v>
      </c>
      <c r="C2" s="20" t="s">
        <v>36</v>
      </c>
      <c r="D2" s="20" t="s">
        <v>35</v>
      </c>
      <c r="E2" s="20" t="s">
        <v>40</v>
      </c>
    </row>
    <row r="3" spans="2:5" x14ac:dyDescent="0.2">
      <c r="B3" s="16" t="s">
        <v>37</v>
      </c>
      <c r="C3" s="17">
        <f>'Decision Tree'!P4*'Decision Tree'!L5*'Decision Tree'!I10+'Decision Tree'!P12*'Decision Tree'!L13*'Decision Tree'!I10+'Decision Tree'!P17*'Decision Tree'!L18*'Decision Tree'!I20+'Decision Tree'!P24*'Decision Tree'!L25*'Decision Tree'!I20</f>
        <v>2369</v>
      </c>
      <c r="D3" s="16">
        <f>'Decision Tree'!R4*'Decision Tree'!L5*'Decision Tree'!I10+'Decision Tree'!R12*'Decision Tree'!L13*'Decision Tree'!I10+'Decision Tree'!R17*'Decision Tree'!L18*'Decision Tree'!I20+'Decision Tree'!R24*'Decision Tree'!L25*'Decision Tree'!I20</f>
        <v>0.95810000000000006</v>
      </c>
      <c r="E3" s="18">
        <f>N_pop*(1-D3)</f>
        <v>4189.9999999999936</v>
      </c>
    </row>
    <row r="4" spans="2:5" x14ac:dyDescent="0.2">
      <c r="B4" s="16" t="s">
        <v>38</v>
      </c>
      <c r="C4" s="17">
        <f>'Decision Tree'!P32*'Decision Tree'!L33*'Decision Tree'!I37+'Decision Tree'!P39*'Decision Tree'!L40*'Decision Tree'!I37+'Decision Tree'!P47*'Decision Tree'!I47</f>
        <v>1425</v>
      </c>
      <c r="D4" s="16">
        <f>'Decision Tree'!R32*'Decision Tree'!L33*'Decision Tree'!I37+'Decision Tree'!R39*'Decision Tree'!L40*'Decision Tree'!I37+'Decision Tree'!R47*'Decision Tree'!I47</f>
        <v>0.95250000000000012</v>
      </c>
      <c r="E4" s="18">
        <f>N_pop*(1-D4)</f>
        <v>4749.9999999999873</v>
      </c>
    </row>
    <row r="5" spans="2:5" x14ac:dyDescent="0.2">
      <c r="C5" s="21"/>
    </row>
    <row r="7" spans="2:5" x14ac:dyDescent="0.2">
      <c r="B7" s="16" t="s">
        <v>43</v>
      </c>
      <c r="C7" s="1">
        <f>(0.19*0.01*16000) + (0.19*0.99*6000) + (0.81*0.008*11000) + (0.81*0.992*1000)</f>
        <v>2033.8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parameters</vt:lpstr>
      <vt:lpstr>Decision Tree</vt:lpstr>
      <vt:lpstr>Summary</vt:lpstr>
      <vt:lpstr>c_ac</vt:lpstr>
      <vt:lpstr>c_fatal_pe_or_hem</vt:lpstr>
      <vt:lpstr>c_healthy</vt:lpstr>
      <vt:lpstr>c_pe</vt:lpstr>
      <vt:lpstr>N_pop</vt:lpstr>
      <vt:lpstr>p_fatal_bleed_with_ac</vt:lpstr>
      <vt:lpstr>p_fatal_recurrent_pe</vt:lpstr>
      <vt:lpstr>p_fatal_recurrent_pe_with_ac</vt:lpstr>
      <vt:lpstr>p_pe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Graves, John A</cp:lastModifiedBy>
  <dcterms:created xsi:type="dcterms:W3CDTF">2022-10-09T13:50:09Z</dcterms:created>
  <dcterms:modified xsi:type="dcterms:W3CDTF">2024-06-18T19:23:11Z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2022-10-09T14:07:49Z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64334240-7265-424d-9911-8e61fd1c0156</vt:lpwstr>
  </property>
  <property fmtid="{D5CDD505-2E9C-101B-9397-08002B2CF9AE}" pid="8" name="MSIP_Label_792c8cef-6f2b-4af1-b4ac-d815ff795cd6_ContentBits">
    <vt:lpwstr>0</vt:lpwstr>
  </property>
</Properties>
</file>