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ictures\Blog Wyrm - Common Cents\2018\Dec\"/>
    </mc:Choice>
  </mc:AlternateContent>
  <xr:revisionPtr revIDLastSave="0" documentId="13_ncr:1_{9883A132-8C61-4A80-A7D5-78680DA94C9B}" xr6:coauthVersionLast="40" xr6:coauthVersionMax="40" xr10:uidLastSave="{00000000-0000-0000-0000-000000000000}"/>
  <bookViews>
    <workbookView xWindow="0" yWindow="0" windowWidth="14985" windowHeight="6555" xr2:uid="{B085DE4C-34B9-49E8-B424-53644EB5AE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F25" i="1"/>
  <c r="E23" i="1"/>
  <c r="H17" i="1"/>
  <c r="F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D28" i="1"/>
  <c r="C28" i="1"/>
  <c r="L14" i="1"/>
  <c r="K14" i="1"/>
  <c r="J14" i="1"/>
  <c r="I14" i="1"/>
  <c r="H14" i="1"/>
  <c r="G14" i="1"/>
  <c r="F14" i="1"/>
  <c r="E14" i="1"/>
  <c r="D14" i="1"/>
  <c r="C14" i="1"/>
  <c r="B14" i="1"/>
  <c r="L8" i="1"/>
  <c r="K8" i="1"/>
  <c r="J8" i="1"/>
  <c r="I8" i="1"/>
  <c r="H8" i="1"/>
  <c r="G8" i="1"/>
  <c r="F8" i="1"/>
  <c r="E8" i="1"/>
  <c r="D8" i="1"/>
  <c r="C8" i="1"/>
  <c r="B8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<sst xmlns="http://schemas.openxmlformats.org/spreadsheetml/2006/main" count="38" uniqueCount="38">
  <si>
    <t>Oil</t>
  </si>
  <si>
    <t>Natural gas</t>
  </si>
  <si>
    <t>Coal</t>
  </si>
  <si>
    <t>Nuclear energy</t>
  </si>
  <si>
    <t>Hydroelectricity</t>
  </si>
  <si>
    <t>Renewables</t>
  </si>
  <si>
    <t>–</t>
  </si>
  <si>
    <t>Oil production (1000 barrels/day)</t>
  </si>
  <si>
    <t>Oil Consumption (1000 barrels/day)</t>
  </si>
  <si>
    <t>Natural Gas production (bcm)</t>
  </si>
  <si>
    <t>Natural Gas consumption (bcm)</t>
  </si>
  <si>
    <t>to Mexico</t>
  </si>
  <si>
    <t>to Argentina</t>
  </si>
  <si>
    <t>to Chile</t>
  </si>
  <si>
    <t>-</t>
  </si>
  <si>
    <t>to France</t>
  </si>
  <si>
    <t>to Spain</t>
  </si>
  <si>
    <t>to the UK</t>
  </si>
  <si>
    <t>Coal consumption (Mtoe)</t>
  </si>
  <si>
    <t>Nuclear consumption (Mtoe)</t>
  </si>
  <si>
    <t>Hydroelectricity (Mtoe)</t>
  </si>
  <si>
    <t>Renewable consumption (Mtoe)</t>
  </si>
  <si>
    <t>Electricity generation (Terawatt-hours)</t>
  </si>
  <si>
    <t>Primary energy consumption (Mtoe)</t>
  </si>
  <si>
    <t>Primary energy consumption by fuel (Mtoe)</t>
  </si>
  <si>
    <t>Oil production (Mtoe)</t>
  </si>
  <si>
    <t>Oil Consumption (Mtoe)</t>
  </si>
  <si>
    <t>Natural Gas production (Mtoe)</t>
  </si>
  <si>
    <t>Natural Gas consumption (Mtoe)</t>
  </si>
  <si>
    <t>Oil deficit (%)</t>
  </si>
  <si>
    <t>Natural Gas deficit (%)</t>
  </si>
  <si>
    <t>Balance check</t>
  </si>
  <si>
    <t>https://www.bp.com/content/dam/bp/en/corporate/pdf/energy-economics/statistical-review/bp-stats-review-2018-full-report.pdf</t>
  </si>
  <si>
    <t>Source</t>
  </si>
  <si>
    <t>Egen/Ncon</t>
  </si>
  <si>
    <t>Egen/Nprod</t>
  </si>
  <si>
    <t>Egen increase</t>
  </si>
  <si>
    <t>Gas prod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</si>
</sst>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Concumption:  Peru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Oil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7.4</c:v>
                </c:pt>
                <c:pt idx="1">
                  <c:v>8.3000000000000007</c:v>
                </c:pt>
                <c:pt idx="2">
                  <c:v>8.5</c:v>
                </c:pt>
                <c:pt idx="3">
                  <c:v>9</c:v>
                </c:pt>
                <c:pt idx="4">
                  <c:v>9.9</c:v>
                </c:pt>
                <c:pt idx="5">
                  <c:v>10</c:v>
                </c:pt>
                <c:pt idx="6">
                  <c:v>10.6</c:v>
                </c:pt>
                <c:pt idx="7">
                  <c:v>10.5</c:v>
                </c:pt>
                <c:pt idx="8">
                  <c:v>11.1</c:v>
                </c:pt>
                <c:pt idx="9">
                  <c:v>11.8</c:v>
                </c:pt>
                <c:pt idx="10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B1-AC13-B8BDA32E7140}"/>
            </c:ext>
          </c:extLst>
        </c:ser>
        <c:ser>
          <c:idx val="1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2.8</c:v>
                </c:pt>
                <c:pt idx="2">
                  <c:v>2.9</c:v>
                </c:pt>
                <c:pt idx="3">
                  <c:v>4.2</c:v>
                </c:pt>
                <c:pt idx="4">
                  <c:v>4.5999999999999996</c:v>
                </c:pt>
                <c:pt idx="5">
                  <c:v>5.2</c:v>
                </c:pt>
                <c:pt idx="6">
                  <c:v>5.0999999999999996</c:v>
                </c:pt>
                <c:pt idx="7">
                  <c:v>5.8</c:v>
                </c:pt>
                <c:pt idx="8">
                  <c:v>6.1</c:v>
                </c:pt>
                <c:pt idx="9">
                  <c:v>6.5</c:v>
                </c:pt>
                <c:pt idx="10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2-4EB1-AC13-B8BDA32E7140}"/>
            </c:ext>
          </c:extLst>
        </c:ser>
        <c:ser>
          <c:idx val="2"/>
          <c:order val="2"/>
          <c:tx>
            <c:v>Coal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B1-AC13-B8BDA32E7140}"/>
            </c:ext>
          </c:extLst>
        </c:ser>
        <c:ser>
          <c:idx val="4"/>
          <c:order val="3"/>
          <c:tx>
            <c:v>Hydro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Sheet1!$B$11:$L$11</c:f>
              <c:numCache>
                <c:formatCode>General</c:formatCode>
                <c:ptCount val="11"/>
                <c:pt idx="0">
                  <c:v>4.4000000000000004</c:v>
                </c:pt>
                <c:pt idx="1">
                  <c:v>4.3</c:v>
                </c:pt>
                <c:pt idx="2">
                  <c:v>4.5</c:v>
                </c:pt>
                <c:pt idx="3">
                  <c:v>4.5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</c:v>
                </c:pt>
                <c:pt idx="8">
                  <c:v>5.4</c:v>
                </c:pt>
                <c:pt idx="9">
                  <c:v>5.4</c:v>
                </c:pt>
                <c:pt idx="1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2-4EB1-AC13-B8BDA32E7140}"/>
            </c:ext>
          </c:extLst>
        </c:ser>
        <c:ser>
          <c:idx val="5"/>
          <c:order val="4"/>
          <c:tx>
            <c:v>Renewable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Sheet1!$B$12:$L$12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2-4EB1-AC13-B8BDA32E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38480"/>
        <c:axId val="508938808"/>
      </c:barChart>
      <c:catAx>
        <c:axId val="5089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8808"/>
        <c:crosses val="autoZero"/>
        <c:auto val="1"/>
        <c:lblAlgn val="ctr"/>
        <c:lblOffset val="100"/>
        <c:noMultiLvlLbl val="0"/>
      </c:catAx>
      <c:valAx>
        <c:axId val="5089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</a:t>
                </a:r>
                <a:r>
                  <a:rPr lang="en-US" baseline="0"/>
                  <a:t> Tonnes Oil Equivalnent (Mtoe)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38480"/>
        <c:crosses val="autoZero"/>
        <c:crossBetween val="between"/>
      </c:valAx>
      <c:spPr>
        <a:solidFill>
          <a:schemeClr val="bg1">
            <a:lumMod val="5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Deficit: Peru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52155718794935E-2"/>
          <c:y val="0.12432908540631729"/>
          <c:w val="0.88130845799227919"/>
          <c:h val="0.7825267709821554"/>
        </c:manualLayout>
      </c:layout>
      <c:barChart>
        <c:barDir val="col"/>
        <c:grouping val="clustered"/>
        <c:varyColors val="0"/>
        <c:ser>
          <c:idx val="0"/>
          <c:order val="0"/>
          <c:tx>
            <c:v>Oil Deficit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1.34</c:v>
                </c:pt>
                <c:pt idx="1">
                  <c:v>1.45</c:v>
                </c:pt>
                <c:pt idx="2">
                  <c:v>1.3</c:v>
                </c:pt>
                <c:pt idx="3">
                  <c:v>1.28</c:v>
                </c:pt>
                <c:pt idx="4">
                  <c:v>1.47</c:v>
                </c:pt>
                <c:pt idx="5">
                  <c:v>1.49</c:v>
                </c:pt>
                <c:pt idx="6">
                  <c:v>1.49</c:v>
                </c:pt>
                <c:pt idx="7">
                  <c:v>1.43</c:v>
                </c:pt>
                <c:pt idx="8">
                  <c:v>1.79</c:v>
                </c:pt>
                <c:pt idx="9">
                  <c:v>2.2200000000000002</c:v>
                </c:pt>
                <c:pt idx="10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7-428B-96C8-4B5171D51286}"/>
            </c:ext>
          </c:extLst>
        </c:ser>
        <c:ser>
          <c:idx val="1"/>
          <c:order val="1"/>
          <c:tx>
            <c:v>Natural Gas Deficit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1</c:v>
                </c:pt>
                <c:pt idx="1">
                  <c:v>0.93</c:v>
                </c:pt>
                <c:pt idx="2">
                  <c:v>0.93</c:v>
                </c:pt>
                <c:pt idx="3">
                  <c:v>0.66</c:v>
                </c:pt>
                <c:pt idx="4">
                  <c:v>0.46</c:v>
                </c:pt>
                <c:pt idx="5">
                  <c:v>0.5</c:v>
                </c:pt>
                <c:pt idx="6">
                  <c:v>0.47000000000000003</c:v>
                </c:pt>
                <c:pt idx="7">
                  <c:v>0.51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7-428B-96C8-4B5171D5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073656"/>
        <c:axId val="617073984"/>
      </c:barChart>
      <c:catAx>
        <c:axId val="6170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3984"/>
        <c:crosses val="autoZero"/>
        <c:auto val="1"/>
        <c:lblAlgn val="ctr"/>
        <c:lblOffset val="100"/>
        <c:noMultiLvlLbl val="0"/>
      </c:catAx>
      <c:valAx>
        <c:axId val="6170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Energyg Deficit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73656"/>
        <c:crosses val="autoZero"/>
        <c:crossBetween val="between"/>
      </c:valAx>
      <c:spPr>
        <a:solidFill>
          <a:schemeClr val="bg1">
            <a:lumMod val="5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63726881253769"/>
          <c:y val="0.1890726400894332"/>
          <c:w val="0.30287042724196206"/>
          <c:h val="6.7755853321795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521073</xdr:colOff>
      <xdr:row>3</xdr:row>
      <xdr:rowOff>34738</xdr:rowOff>
    </xdr:from>
    <xdr:to>
      <xdr:col>23</xdr:col>
      <xdr:colOff>77390</xdr:colOff>
      <xdr:row>25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F61D4-7969-4F44-9C56-FE0CE62D7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531201</xdr:colOff>
      <xdr:row>26</xdr:row>
      <xdr:rowOff>82793</xdr:rowOff>
    </xdr:from>
    <xdr:to>
      <xdr:col>23</xdr:col>
      <xdr:colOff>95249</xdr:colOff>
      <xdr:row>43</xdr:row>
      <xdr:rowOff>7326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DB5D3-2CE6-466E-8C3F-B097C6971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11A6-FE2A-4AD1-9B43-FD7A1BD80DF8}">
  <dimension ref="A1:N30"/>
  <sheetViews>
    <sheetView tabSelected="1" zoomScale="130" zoomScaleNormal="130" workbookViewId="0">
      <selection activeCell="H25" sqref="H25"/>
    </sheetView>
  </sheetViews>
  <sheetFormatPr defaultRowHeight="15" x14ac:dyDescent="0.25"/>
  <cols>
    <col min="1" max="1" width="40.5703125" bestFit="1" customWidth="1"/>
    <col min="2" max="2" width="10.7109375" bestFit="1" customWidth="1"/>
  </cols>
  <sheetData>
    <row r="1" spans="1:14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N1" t="s">
        <v>33</v>
      </c>
    </row>
    <row r="2" spans="1:14" x14ac:dyDescent="0.25">
      <c r="A2" t="s">
        <v>23</v>
      </c>
      <c r="B2">
        <v>15.1</v>
      </c>
      <c r="C2">
        <v>16.399999999999999</v>
      </c>
      <c r="D2">
        <v>16.8</v>
      </c>
      <c r="E2">
        <v>18.600000000000001</v>
      </c>
      <c r="F2">
        <v>20.3</v>
      </c>
      <c r="G2">
        <v>21.2</v>
      </c>
      <c r="H2">
        <v>21.9</v>
      </c>
      <c r="I2">
        <v>22.6</v>
      </c>
      <c r="J2">
        <v>23.8</v>
      </c>
      <c r="K2">
        <v>25.3</v>
      </c>
      <c r="L2">
        <v>25.9</v>
      </c>
      <c r="N2" t="s">
        <v>32</v>
      </c>
    </row>
    <row r="3" spans="1:14" x14ac:dyDescent="0.25">
      <c r="A3" t="s">
        <v>25</v>
      </c>
      <c r="B3">
        <v>5.5</v>
      </c>
      <c r="C3">
        <v>5.7</v>
      </c>
      <c r="D3">
        <v>6.5</v>
      </c>
      <c r="E3">
        <v>7</v>
      </c>
      <c r="F3">
        <v>6.7</v>
      </c>
      <c r="G3">
        <v>6.7</v>
      </c>
      <c r="H3">
        <v>7.1</v>
      </c>
      <c r="I3">
        <v>7.3</v>
      </c>
      <c r="J3">
        <v>6.2</v>
      </c>
      <c r="K3">
        <v>5.3</v>
      </c>
      <c r="L3">
        <v>5.4</v>
      </c>
    </row>
    <row r="4" spans="1:14" x14ac:dyDescent="0.25">
      <c r="A4" t="s">
        <v>26</v>
      </c>
      <c r="B4">
        <v>7.4</v>
      </c>
      <c r="C4">
        <v>8.3000000000000007</v>
      </c>
      <c r="D4">
        <v>8.5</v>
      </c>
      <c r="E4">
        <v>9</v>
      </c>
      <c r="F4">
        <v>9.9</v>
      </c>
      <c r="G4">
        <v>10</v>
      </c>
      <c r="H4">
        <v>10.6</v>
      </c>
      <c r="I4">
        <v>10.5</v>
      </c>
      <c r="J4">
        <v>11.1</v>
      </c>
      <c r="K4">
        <v>11.8</v>
      </c>
      <c r="L4">
        <v>12.1</v>
      </c>
    </row>
    <row r="5" spans="1:14" x14ac:dyDescent="0.25">
      <c r="A5" s="2" t="s">
        <v>29</v>
      </c>
      <c r="B5" s="2">
        <f>FLOOR(B4/B3,0.01)</f>
        <v>1.34</v>
      </c>
      <c r="C5" s="2">
        <f t="shared" ref="C5:L5" si="0">FLOOR(C4/C3,0.01)</f>
        <v>1.45</v>
      </c>
      <c r="D5" s="2">
        <f t="shared" si="0"/>
        <v>1.3</v>
      </c>
      <c r="E5" s="2">
        <f t="shared" si="0"/>
        <v>1.28</v>
      </c>
      <c r="F5" s="2">
        <f t="shared" si="0"/>
        <v>1.47</v>
      </c>
      <c r="G5" s="2">
        <f t="shared" si="0"/>
        <v>1.49</v>
      </c>
      <c r="H5" s="2">
        <f t="shared" si="0"/>
        <v>1.49</v>
      </c>
      <c r="I5" s="2">
        <f t="shared" si="0"/>
        <v>1.43</v>
      </c>
      <c r="J5" s="2">
        <f t="shared" si="0"/>
        <v>1.79</v>
      </c>
      <c r="K5" s="2">
        <f t="shared" si="0"/>
        <v>2.2200000000000002</v>
      </c>
      <c r="L5" s="2">
        <f t="shared" si="0"/>
        <v>2.2400000000000002</v>
      </c>
    </row>
    <row r="6" spans="1:14" x14ac:dyDescent="0.25">
      <c r="A6" t="s">
        <v>27</v>
      </c>
      <c r="B6">
        <v>2.2000000000000002</v>
      </c>
      <c r="C6">
        <v>3</v>
      </c>
      <c r="D6">
        <v>3.1</v>
      </c>
      <c r="E6">
        <v>6.3</v>
      </c>
      <c r="F6">
        <v>9.9</v>
      </c>
      <c r="G6">
        <v>10.3</v>
      </c>
      <c r="H6">
        <v>10.7</v>
      </c>
      <c r="I6">
        <v>11.3</v>
      </c>
      <c r="J6">
        <v>10.9</v>
      </c>
      <c r="K6">
        <v>12.1</v>
      </c>
      <c r="L6">
        <v>11.2</v>
      </c>
    </row>
    <row r="7" spans="1:14" x14ac:dyDescent="0.25">
      <c r="A7" t="s">
        <v>28</v>
      </c>
      <c r="B7">
        <v>2.2000000000000002</v>
      </c>
      <c r="C7">
        <v>2.8</v>
      </c>
      <c r="D7">
        <v>2.9</v>
      </c>
      <c r="E7">
        <v>4.2</v>
      </c>
      <c r="F7">
        <v>4.5999999999999996</v>
      </c>
      <c r="G7">
        <v>5.2</v>
      </c>
      <c r="H7">
        <v>5.0999999999999996</v>
      </c>
      <c r="I7">
        <v>5.8</v>
      </c>
      <c r="J7">
        <v>6.1</v>
      </c>
      <c r="K7">
        <v>6.5</v>
      </c>
      <c r="L7">
        <v>5.8</v>
      </c>
    </row>
    <row r="8" spans="1:14" x14ac:dyDescent="0.25">
      <c r="A8" s="2" t="s">
        <v>30</v>
      </c>
      <c r="B8" s="2">
        <f>FLOOR(B7/B6,0.01)</f>
        <v>1</v>
      </c>
      <c r="C8" s="2">
        <f t="shared" ref="C8:L8" si="1">FLOOR(C7/C6,0.01)</f>
        <v>0.93</v>
      </c>
      <c r="D8" s="2">
        <f t="shared" si="1"/>
        <v>0.93</v>
      </c>
      <c r="E8" s="2">
        <f t="shared" si="1"/>
        <v>0.66</v>
      </c>
      <c r="F8" s="2">
        <f t="shared" si="1"/>
        <v>0.46</v>
      </c>
      <c r="G8" s="2">
        <f t="shared" si="1"/>
        <v>0.5</v>
      </c>
      <c r="H8" s="2">
        <f t="shared" si="1"/>
        <v>0.47000000000000003</v>
      </c>
      <c r="I8" s="2">
        <f t="shared" si="1"/>
        <v>0.51</v>
      </c>
      <c r="J8" s="2">
        <f t="shared" si="1"/>
        <v>0.55000000000000004</v>
      </c>
      <c r="K8" s="2">
        <f t="shared" si="1"/>
        <v>0.53</v>
      </c>
      <c r="L8" s="2">
        <f t="shared" si="1"/>
        <v>0.51</v>
      </c>
    </row>
    <row r="9" spans="1:14" x14ac:dyDescent="0.25">
      <c r="A9" t="s">
        <v>18</v>
      </c>
      <c r="B9">
        <v>1</v>
      </c>
      <c r="C9">
        <v>0.9</v>
      </c>
      <c r="D9">
        <v>0.8</v>
      </c>
      <c r="E9">
        <v>0.8</v>
      </c>
      <c r="F9">
        <v>0.8</v>
      </c>
      <c r="G9">
        <v>0.9</v>
      </c>
      <c r="H9">
        <v>0.9</v>
      </c>
      <c r="I9">
        <v>0.9</v>
      </c>
      <c r="J9">
        <v>0.8</v>
      </c>
      <c r="K9">
        <v>1</v>
      </c>
      <c r="L9">
        <v>1</v>
      </c>
    </row>
    <row r="10" spans="1:14" x14ac:dyDescent="0.25">
      <c r="A10" t="s">
        <v>19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4" x14ac:dyDescent="0.25">
      <c r="A11" t="s">
        <v>20</v>
      </c>
      <c r="B11">
        <v>4.4000000000000004</v>
      </c>
      <c r="C11" s="1">
        <v>4.3</v>
      </c>
      <c r="D11" s="1">
        <v>4.5</v>
      </c>
      <c r="E11" s="1">
        <v>4.5</v>
      </c>
      <c r="F11" s="1">
        <v>4.9000000000000004</v>
      </c>
      <c r="G11" s="1">
        <v>5</v>
      </c>
      <c r="H11" s="1">
        <v>5.0999999999999996</v>
      </c>
      <c r="I11" s="1">
        <v>5</v>
      </c>
      <c r="J11" s="1">
        <v>5.4</v>
      </c>
      <c r="K11" s="1">
        <v>5.4</v>
      </c>
      <c r="L11" s="1">
        <v>6.5</v>
      </c>
    </row>
    <row r="12" spans="1:14" x14ac:dyDescent="0.25">
      <c r="A12" t="s">
        <v>21</v>
      </c>
      <c r="B12">
        <v>0.1</v>
      </c>
      <c r="C12" s="1">
        <v>0.1</v>
      </c>
      <c r="D12" s="1">
        <v>0.1</v>
      </c>
      <c r="E12" s="1">
        <v>0.2</v>
      </c>
      <c r="F12" s="1">
        <v>0.2</v>
      </c>
      <c r="G12" s="1">
        <v>0.2</v>
      </c>
      <c r="H12" s="1">
        <v>0.3</v>
      </c>
      <c r="I12" s="1">
        <v>0.4</v>
      </c>
      <c r="J12" s="1">
        <v>0.4</v>
      </c>
      <c r="K12" s="1">
        <v>0.6</v>
      </c>
      <c r="L12" s="1">
        <v>0.6</v>
      </c>
    </row>
    <row r="13" spans="1:14" x14ac:dyDescent="0.25">
      <c r="A13" t="s">
        <v>22</v>
      </c>
      <c r="B13">
        <v>29.9</v>
      </c>
      <c r="C13" s="1">
        <v>32.5</v>
      </c>
      <c r="D13" s="1">
        <v>32.9</v>
      </c>
      <c r="E13" s="1">
        <v>35.9</v>
      </c>
      <c r="F13" s="1">
        <v>38.799999999999997</v>
      </c>
      <c r="G13" s="1">
        <v>41</v>
      </c>
      <c r="H13" s="1">
        <v>43.3</v>
      </c>
      <c r="I13" s="1">
        <v>45.5</v>
      </c>
      <c r="J13" s="1">
        <v>48.3</v>
      </c>
      <c r="K13" s="1">
        <v>51.7</v>
      </c>
      <c r="L13" s="1">
        <v>52.5</v>
      </c>
    </row>
    <row r="14" spans="1:14" x14ac:dyDescent="0.25">
      <c r="A14" t="s">
        <v>31</v>
      </c>
      <c r="B14">
        <f>ROUND(B2-B4-B7-B9-B11-B12,1)</f>
        <v>0</v>
      </c>
      <c r="C14">
        <f>ROUND(C2-C4-C7-C9-C11-C12,1)</f>
        <v>0</v>
      </c>
      <c r="D14">
        <f>ROUND(D2-D4-D7-D9-D11-D12,1)</f>
        <v>0</v>
      </c>
      <c r="E14">
        <f>ROUND(E2-E4-E7-E9-E11-E12,1)</f>
        <v>-0.1</v>
      </c>
      <c r="F14">
        <f>ROUND(F2-F4-F7-F9-F11-F12,1)</f>
        <v>-0.1</v>
      </c>
      <c r="G14">
        <f>ROUND(G2-G4-G7-G9-G11-G12,1)</f>
        <v>-0.1</v>
      </c>
      <c r="H14">
        <f>ROUND(H2-H4-H7-H9-H11-H12,1)</f>
        <v>-0.1</v>
      </c>
      <c r="I14">
        <f>ROUND(I2-I4-I7-I9-I11-I12,1)</f>
        <v>0</v>
      </c>
      <c r="J14">
        <f>ROUND(J2-J4-J7-J9-J11-J12,1)</f>
        <v>0</v>
      </c>
      <c r="K14">
        <f>ROUND(K2-K4-K7-K9-K11-K12,1)</f>
        <v>0</v>
      </c>
      <c r="L14">
        <f>ROUND(L2-L4-L7-L9-L11-L12,1)</f>
        <v>-0.1</v>
      </c>
    </row>
    <row r="15" spans="1:14" x14ac:dyDescent="0.25">
      <c r="A15" t="s">
        <v>34</v>
      </c>
      <c r="B15">
        <f>B13/B7</f>
        <v>13.59090909090909</v>
      </c>
      <c r="C15">
        <f t="shared" ref="C15:L15" si="2">C13/C7</f>
        <v>11.607142857142858</v>
      </c>
      <c r="D15">
        <f t="shared" si="2"/>
        <v>11.344827586206897</v>
      </c>
      <c r="E15">
        <f t="shared" si="2"/>
        <v>8.5476190476190474</v>
      </c>
      <c r="F15">
        <f t="shared" si="2"/>
        <v>8.4347826086956523</v>
      </c>
      <c r="G15">
        <f t="shared" si="2"/>
        <v>7.8846153846153841</v>
      </c>
      <c r="H15">
        <f t="shared" si="2"/>
        <v>8.4901960784313726</v>
      </c>
      <c r="I15">
        <f t="shared" si="2"/>
        <v>7.8448275862068968</v>
      </c>
      <c r="J15">
        <f t="shared" si="2"/>
        <v>7.918032786885246</v>
      </c>
      <c r="K15">
        <f t="shared" si="2"/>
        <v>7.953846153846154</v>
      </c>
      <c r="L15">
        <f t="shared" si="2"/>
        <v>9.0517241379310356</v>
      </c>
    </row>
    <row r="16" spans="1:14" x14ac:dyDescent="0.25">
      <c r="A16" t="s">
        <v>35</v>
      </c>
      <c r="B16">
        <f>B13/B6</f>
        <v>13.59090909090909</v>
      </c>
      <c r="C16">
        <f t="shared" ref="C16:L16" si="3">C13/C6</f>
        <v>10.833333333333334</v>
      </c>
      <c r="D16">
        <f t="shared" si="3"/>
        <v>10.61290322580645</v>
      </c>
      <c r="E16">
        <f t="shared" si="3"/>
        <v>5.6984126984126986</v>
      </c>
      <c r="F16">
        <f t="shared" si="3"/>
        <v>3.9191919191919187</v>
      </c>
      <c r="G16">
        <f t="shared" si="3"/>
        <v>3.9805825242718442</v>
      </c>
      <c r="H16">
        <f t="shared" si="3"/>
        <v>4.0467289719626169</v>
      </c>
      <c r="I16">
        <f t="shared" si="3"/>
        <v>4.0265486725663715</v>
      </c>
      <c r="J16">
        <f t="shared" si="3"/>
        <v>4.4311926605504581</v>
      </c>
      <c r="K16">
        <f t="shared" si="3"/>
        <v>4.2727272727272734</v>
      </c>
      <c r="L16">
        <f t="shared" si="3"/>
        <v>4.6875</v>
      </c>
    </row>
    <row r="17" spans="1:12" x14ac:dyDescent="0.25">
      <c r="A17" t="s">
        <v>36</v>
      </c>
      <c r="B17">
        <f>L13/B13</f>
        <v>1.7558528428093647</v>
      </c>
      <c r="D17" t="s">
        <v>37</v>
      </c>
      <c r="F17">
        <f>K6/B6</f>
        <v>5.4999999999999991</v>
      </c>
      <c r="H17">
        <f>L6/B6</f>
        <v>5.0909090909090899</v>
      </c>
    </row>
    <row r="18" spans="1:12" x14ac:dyDescent="0.25">
      <c r="A18" t="s">
        <v>7</v>
      </c>
      <c r="B18">
        <v>116</v>
      </c>
      <c r="C18">
        <v>122</v>
      </c>
      <c r="D18">
        <v>147</v>
      </c>
      <c r="E18">
        <v>158</v>
      </c>
      <c r="F18">
        <v>153</v>
      </c>
      <c r="G18">
        <v>154</v>
      </c>
      <c r="H18">
        <v>167</v>
      </c>
      <c r="I18">
        <v>169</v>
      </c>
      <c r="J18">
        <v>145</v>
      </c>
      <c r="K18">
        <v>128</v>
      </c>
      <c r="L18">
        <v>127</v>
      </c>
    </row>
    <row r="19" spans="1:12" x14ac:dyDescent="0.25">
      <c r="A19" t="s">
        <v>8</v>
      </c>
      <c r="B19">
        <v>153</v>
      </c>
      <c r="C19">
        <v>172</v>
      </c>
      <c r="D19">
        <v>178</v>
      </c>
      <c r="E19">
        <v>189</v>
      </c>
      <c r="F19">
        <v>208</v>
      </c>
      <c r="G19">
        <v>213</v>
      </c>
      <c r="H19">
        <v>227</v>
      </c>
      <c r="I19">
        <v>225</v>
      </c>
      <c r="J19">
        <v>239</v>
      </c>
      <c r="K19">
        <v>254</v>
      </c>
      <c r="L19">
        <v>259</v>
      </c>
    </row>
    <row r="20" spans="1:12" x14ac:dyDescent="0.25">
      <c r="A20" t="s">
        <v>9</v>
      </c>
      <c r="B20">
        <v>2.6</v>
      </c>
      <c r="C20">
        <v>3.5</v>
      </c>
      <c r="D20">
        <v>3.6</v>
      </c>
      <c r="E20">
        <v>7.3</v>
      </c>
      <c r="F20">
        <v>11.5</v>
      </c>
      <c r="G20">
        <v>12</v>
      </c>
      <c r="H20">
        <v>12.4</v>
      </c>
      <c r="I20">
        <v>13.1</v>
      </c>
      <c r="J20">
        <v>12.7</v>
      </c>
      <c r="K20">
        <v>14</v>
      </c>
      <c r="L20">
        <v>13</v>
      </c>
    </row>
    <row r="21" spans="1:12" x14ac:dyDescent="0.25">
      <c r="A21" t="s">
        <v>10</v>
      </c>
      <c r="B21">
        <v>2.6</v>
      </c>
      <c r="C21">
        <v>3.3</v>
      </c>
      <c r="D21">
        <v>3.3</v>
      </c>
      <c r="E21">
        <v>4.9000000000000004</v>
      </c>
      <c r="F21">
        <v>5.4</v>
      </c>
      <c r="G21">
        <v>6</v>
      </c>
      <c r="H21">
        <v>5.9</v>
      </c>
      <c r="I21">
        <v>6.7</v>
      </c>
      <c r="J21">
        <v>7.1</v>
      </c>
      <c r="K21">
        <v>7.6</v>
      </c>
      <c r="L21">
        <v>6.7</v>
      </c>
    </row>
    <row r="23" spans="1:12" x14ac:dyDescent="0.25">
      <c r="A23" t="s">
        <v>11</v>
      </c>
      <c r="B23">
        <v>0.6</v>
      </c>
      <c r="E23">
        <f>13/2.6</f>
        <v>5</v>
      </c>
    </row>
    <row r="24" spans="1:12" x14ac:dyDescent="0.25">
      <c r="A24" t="s">
        <v>12</v>
      </c>
      <c r="B24">
        <v>0.1</v>
      </c>
    </row>
    <row r="25" spans="1:12" x14ac:dyDescent="0.25">
      <c r="A25" t="s">
        <v>13</v>
      </c>
      <c r="B25" t="s">
        <v>14</v>
      </c>
      <c r="F25">
        <f>5/1.8</f>
        <v>2.7777777777777777</v>
      </c>
      <c r="H25">
        <f>32162184/9735587</f>
        <v>3.3035690606020984</v>
      </c>
    </row>
    <row r="26" spans="1:12" x14ac:dyDescent="0.25">
      <c r="A26" t="s">
        <v>15</v>
      </c>
      <c r="B26">
        <v>0.2</v>
      </c>
    </row>
    <row r="27" spans="1:12" x14ac:dyDescent="0.25">
      <c r="A27" t="s">
        <v>16</v>
      </c>
      <c r="B27">
        <v>3.6</v>
      </c>
    </row>
    <row r="28" spans="1:12" x14ac:dyDescent="0.25">
      <c r="A28" t="s">
        <v>17</v>
      </c>
      <c r="B28">
        <v>0.1</v>
      </c>
      <c r="C28">
        <f>SUM(B23:B28)</f>
        <v>4.5999999999999996</v>
      </c>
      <c r="D28">
        <f>+C28+L21</f>
        <v>11.3</v>
      </c>
    </row>
    <row r="29" spans="1:12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12" x14ac:dyDescent="0.25">
      <c r="A30" t="s">
        <v>24</v>
      </c>
      <c r="B30">
        <v>12.1</v>
      </c>
      <c r="C30">
        <v>5.8</v>
      </c>
      <c r="D30">
        <v>1</v>
      </c>
      <c r="E30" t="s">
        <v>6</v>
      </c>
      <c r="F30">
        <v>6.5</v>
      </c>
      <c r="G30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2018-12-26T15:14:42Z</dcterms:created>
  <dcterms:modified xsi:type="dcterms:W3CDTF">2018-12-30T11:28:09Z</dcterms:modified>
</cp:coreProperties>
</file>