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6" i="1" l="1"/>
  <c r="O15" i="1"/>
  <c r="O14" i="1"/>
  <c r="O13" i="1"/>
  <c r="O12" i="1"/>
  <c r="O11" i="1"/>
  <c r="N19" i="1"/>
  <c r="M19" i="1"/>
  <c r="L19" i="1"/>
  <c r="K19" i="1"/>
  <c r="J19" i="1"/>
  <c r="I19" i="1"/>
  <c r="H19" i="1"/>
  <c r="G19" i="1"/>
  <c r="F19" i="1"/>
  <c r="E19" i="1"/>
  <c r="D19" i="1"/>
  <c r="C19" i="1"/>
  <c r="K17" i="1"/>
  <c r="J17" i="1"/>
  <c r="I17" i="1"/>
  <c r="H17" i="1"/>
  <c r="G17" i="1"/>
  <c r="F17" i="1"/>
  <c r="E17" i="1"/>
  <c r="D17" i="1"/>
  <c r="C17" i="1"/>
  <c r="V52" i="1"/>
  <c r="V51" i="1"/>
  <c r="V50" i="1"/>
  <c r="V49" i="1"/>
  <c r="W49" i="1" s="1"/>
  <c r="V48" i="1"/>
  <c r="V47" i="1"/>
  <c r="W47" i="1" s="1"/>
  <c r="V46" i="1"/>
  <c r="W46" i="1" s="1"/>
  <c r="V45" i="1"/>
  <c r="W45" i="1" s="1"/>
  <c r="V44" i="1"/>
  <c r="V43" i="1"/>
  <c r="V42" i="1"/>
  <c r="V41" i="1"/>
  <c r="W41" i="1" s="1"/>
  <c r="V40" i="1"/>
  <c r="V39" i="1"/>
  <c r="V38" i="1"/>
  <c r="V37" i="1"/>
  <c r="V36" i="1"/>
  <c r="V35" i="1"/>
  <c r="V34" i="1"/>
  <c r="W34" i="1" s="1"/>
  <c r="V33" i="1"/>
  <c r="W33" i="1" s="1"/>
  <c r="V32" i="1"/>
  <c r="V31" i="1"/>
  <c r="V30" i="1"/>
  <c r="V29" i="1"/>
  <c r="W29" i="1" s="1"/>
  <c r="V28" i="1"/>
  <c r="V27" i="1"/>
  <c r="V26" i="1"/>
  <c r="W26" i="1" s="1"/>
  <c r="V25" i="1"/>
  <c r="W25" i="1" s="1"/>
  <c r="V24" i="1"/>
  <c r="V23" i="1"/>
  <c r="W23" i="1" s="1"/>
  <c r="V22" i="1"/>
  <c r="W22" i="1" s="1"/>
  <c r="V21" i="1"/>
  <c r="W21" i="1" s="1"/>
  <c r="V20" i="1"/>
  <c r="V19" i="1"/>
  <c r="V18" i="1"/>
  <c r="W18" i="1" s="1"/>
  <c r="V16" i="1"/>
  <c r="W16" i="1" s="1"/>
  <c r="V15" i="1"/>
  <c r="V14" i="1"/>
  <c r="V13" i="1"/>
  <c r="V12" i="1"/>
  <c r="W12" i="1" s="1"/>
  <c r="V11" i="1"/>
  <c r="V10" i="1"/>
  <c r="W10" i="1" s="1"/>
  <c r="V9" i="1"/>
  <c r="W9" i="1" s="1"/>
  <c r="V8" i="1"/>
  <c r="W8" i="1" s="1"/>
  <c r="V7" i="1"/>
  <c r="V6" i="1"/>
  <c r="V5" i="1"/>
  <c r="W5" i="1" s="1"/>
  <c r="V4" i="1"/>
  <c r="V53" i="1" s="1"/>
  <c r="V3" i="1"/>
  <c r="V2" i="1"/>
  <c r="V1" i="1"/>
  <c r="W50" i="1"/>
  <c r="W43" i="1"/>
  <c r="W42" i="1"/>
  <c r="W31" i="1"/>
  <c r="W30" i="1"/>
  <c r="W27" i="1"/>
  <c r="W14" i="1"/>
  <c r="W13" i="1"/>
  <c r="W38" i="1"/>
  <c r="W52" i="1"/>
  <c r="W51" i="1"/>
  <c r="W48" i="1"/>
  <c r="W44" i="1"/>
  <c r="W40" i="1"/>
  <c r="W39" i="1"/>
  <c r="W37" i="1"/>
  <c r="W36" i="1"/>
  <c r="W35" i="1"/>
  <c r="W32" i="1"/>
  <c r="W28" i="1"/>
  <c r="W24" i="1"/>
  <c r="W20" i="1"/>
  <c r="W19" i="1"/>
  <c r="W15" i="1"/>
  <c r="W11" i="1"/>
  <c r="W7" i="1"/>
  <c r="W6" i="1"/>
  <c r="W4" i="1"/>
  <c r="W3" i="1"/>
  <c r="W2" i="1"/>
  <c r="W1" i="1"/>
  <c r="P2" i="1"/>
  <c r="M18" i="1"/>
  <c r="L18" i="1"/>
  <c r="K18" i="1"/>
  <c r="J18" i="1"/>
  <c r="I18" i="1"/>
  <c r="H18" i="1"/>
  <c r="F18" i="1"/>
  <c r="E18" i="1"/>
  <c r="D18" i="1"/>
  <c r="D16" i="1"/>
  <c r="E16" i="1"/>
  <c r="F16" i="1"/>
  <c r="H16" i="1"/>
  <c r="I16" i="1"/>
  <c r="J16" i="1"/>
  <c r="K16" i="1"/>
  <c r="L16" i="1"/>
  <c r="M5" i="1"/>
  <c r="M4" i="1"/>
  <c r="M2" i="1"/>
  <c r="L7" i="1"/>
  <c r="K15" i="1"/>
  <c r="K14" i="1"/>
  <c r="K13" i="1"/>
  <c r="K12" i="1"/>
  <c r="K11" i="1"/>
  <c r="J15" i="1"/>
  <c r="J14" i="1"/>
  <c r="J13" i="1"/>
  <c r="J12" i="1"/>
  <c r="J11" i="1"/>
  <c r="I15" i="1"/>
  <c r="I14" i="1"/>
  <c r="I13" i="1"/>
  <c r="I12" i="1"/>
  <c r="I11" i="1"/>
  <c r="H15" i="1"/>
  <c r="H14" i="1"/>
  <c r="H13" i="1"/>
  <c r="H12" i="1"/>
  <c r="H11" i="1"/>
  <c r="G15" i="1"/>
  <c r="G14" i="1"/>
  <c r="G16" i="1" s="1"/>
  <c r="G18" i="1" s="1"/>
  <c r="G13" i="1"/>
  <c r="G12" i="1"/>
  <c r="G11" i="1"/>
  <c r="F15" i="1"/>
  <c r="F14" i="1"/>
  <c r="F13" i="1"/>
  <c r="F12" i="1"/>
  <c r="F11" i="1"/>
  <c r="E15" i="1"/>
  <c r="E14" i="1"/>
  <c r="E13" i="1"/>
  <c r="E12" i="1"/>
  <c r="E11" i="1"/>
  <c r="D15" i="1"/>
  <c r="D14" i="1"/>
  <c r="D13" i="1"/>
  <c r="D12" i="1"/>
  <c r="D11" i="1"/>
  <c r="C15" i="1"/>
  <c r="C14" i="1"/>
  <c r="C13" i="1"/>
  <c r="C16" i="1" s="1"/>
  <c r="C18" i="1" s="1"/>
  <c r="C12" i="1"/>
  <c r="C11" i="1"/>
  <c r="K7" i="1"/>
  <c r="I7" i="1"/>
  <c r="H7" i="1"/>
  <c r="G7" i="1"/>
  <c r="E7" i="1"/>
  <c r="D7" i="1"/>
  <c r="C7" i="1"/>
  <c r="J7" i="1"/>
  <c r="F7" i="1"/>
  <c r="O16" i="1" l="1"/>
  <c r="O17" i="1" s="1"/>
  <c r="O19" i="1" s="1"/>
  <c r="W53" i="1"/>
  <c r="M6" i="1"/>
  <c r="M3" i="1"/>
  <c r="O18" i="1" l="1"/>
  <c r="M7" i="1"/>
</calcChain>
</file>

<file path=xl/sharedStrings.xml><?xml version="1.0" encoding="utf-8"?>
<sst xmlns="http://schemas.openxmlformats.org/spreadsheetml/2006/main" count="24" uniqueCount="17">
  <si>
    <t>1st quintile</t>
  </si>
  <si>
    <t>2nd quintile</t>
  </si>
  <si>
    <t>3rd quintile</t>
  </si>
  <si>
    <t>4th quintile</t>
  </si>
  <si>
    <t>5th quintile</t>
  </si>
  <si>
    <t>perfect</t>
  </si>
  <si>
    <t>linear</t>
  </si>
  <si>
    <t>h</t>
  </si>
  <si>
    <t>N</t>
  </si>
  <si>
    <t>a</t>
  </si>
  <si>
    <t>b</t>
  </si>
  <si>
    <t>imperfect y</t>
  </si>
  <si>
    <t>imperfect x</t>
  </si>
  <si>
    <t>G</t>
  </si>
  <si>
    <t>m</t>
  </si>
  <si>
    <t>Area (B)</t>
  </si>
  <si>
    <t>Area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</si>
</sst>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42898820397278"/>
          <c:y val="5.9488005289973077E-2"/>
          <c:w val="0.76843230415037656"/>
          <c:h val="0.8103233254130543"/>
        </c:manualLayout>
      </c:layout>
      <c:scatterChart>
        <c:scatterStyle val="lineMarker"/>
        <c:varyColors val="0"/>
        <c:ser>
          <c:idx val="0"/>
          <c:order val="0"/>
          <c:tx>
            <c:v>Perfect</c:v>
          </c:tx>
          <c:xVal>
            <c:numRef>
              <c:f>Sheet1!$B$10:$B$15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Sheet1!$L$10:$L$15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</c:ser>
        <c:ser>
          <c:idx val="4"/>
          <c:order val="1"/>
          <c:tx>
            <c:v>1967</c:v>
          </c:tx>
          <c:xVal>
            <c:numRef>
              <c:f>Sheet1!$B$10:$B$15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Sheet1!$C$10:$C$15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14.8</c:v>
                </c:pt>
                <c:pt idx="3">
                  <c:v>32.200000000000003</c:v>
                </c:pt>
                <c:pt idx="4">
                  <c:v>56.400000000000006</c:v>
                </c:pt>
                <c:pt idx="5">
                  <c:v>100</c:v>
                </c:pt>
              </c:numCache>
            </c:numRef>
          </c:yVal>
          <c:smooth val="0"/>
        </c:ser>
        <c:ser>
          <c:idx val="1"/>
          <c:order val="2"/>
          <c:tx>
            <c:v>1985</c:v>
          </c:tx>
          <c:xVal>
            <c:numRef>
              <c:f>Sheet1!$B$10:$B$15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Sheet1!$G$10:$G$15</c:f>
              <c:numCache>
                <c:formatCode>General</c:formatCode>
                <c:ptCount val="6"/>
                <c:pt idx="0">
                  <c:v>0</c:v>
                </c:pt>
                <c:pt idx="1">
                  <c:v>3.9</c:v>
                </c:pt>
                <c:pt idx="2">
                  <c:v>13.700000000000001</c:v>
                </c:pt>
                <c:pt idx="3">
                  <c:v>30</c:v>
                </c:pt>
                <c:pt idx="4">
                  <c:v>54.4</c:v>
                </c:pt>
                <c:pt idx="5">
                  <c:v>100</c:v>
                </c:pt>
              </c:numCache>
            </c:numRef>
          </c:yVal>
          <c:smooth val="0"/>
        </c:ser>
        <c:ser>
          <c:idx val="2"/>
          <c:order val="3"/>
          <c:tx>
            <c:v>2005</c:v>
          </c:tx>
          <c:xVal>
            <c:numRef>
              <c:f>Sheet1!$B$10:$B$15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Sheet1!$K$10:$K$15</c:f>
              <c:numCache>
                <c:formatCode>General</c:formatCode>
                <c:ptCount val="6"/>
                <c:pt idx="0">
                  <c:v>0</c:v>
                </c:pt>
                <c:pt idx="1">
                  <c:v>3.4</c:v>
                </c:pt>
                <c:pt idx="2">
                  <c:v>12</c:v>
                </c:pt>
                <c:pt idx="3">
                  <c:v>26.6</c:v>
                </c:pt>
                <c:pt idx="4">
                  <c:v>49.6</c:v>
                </c:pt>
                <c:pt idx="5">
                  <c:v>100</c:v>
                </c:pt>
              </c:numCache>
            </c:numRef>
          </c:yVal>
          <c:smooth val="0"/>
        </c:ser>
        <c:ser>
          <c:idx val="3"/>
          <c:order val="4"/>
          <c:tx>
            <c:v>Imperfect</c:v>
          </c:tx>
          <c:xVal>
            <c:numRef>
              <c:f>Sheet1!$N$10:$N$15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0.99</c:v>
                </c:pt>
                <c:pt idx="5">
                  <c:v>1</c:v>
                </c:pt>
              </c:numCache>
            </c:numRef>
          </c:xVal>
          <c:yVal>
            <c:numRef>
              <c:f>Sheet1!$M$10:$M$15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4768"/>
        <c:axId val="43897216"/>
      </c:scatterChart>
      <c:valAx>
        <c:axId val="5982476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3897216"/>
        <c:crosses val="autoZero"/>
        <c:crossBetween val="midCat"/>
      </c:valAx>
      <c:valAx>
        <c:axId val="43897216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824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799172546141811"/>
          <c:y val="8.1818415842873901E-2"/>
          <c:w val="0.2383561106297156"/>
          <c:h val="0.356138071523190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42898820397278"/>
          <c:y val="5.9488005289973077E-2"/>
          <c:w val="0.76843230415037656"/>
          <c:h val="0.8103233254130543"/>
        </c:manualLayout>
      </c:layout>
      <c:scatterChart>
        <c:scatterStyle val="lineMarker"/>
        <c:varyColors val="0"/>
        <c:ser>
          <c:idx val="0"/>
          <c:order val="0"/>
          <c:tx>
            <c:v>Perfect</c:v>
          </c:tx>
          <c:xVal>
            <c:numRef>
              <c:f>Sheet1!$B$10:$B$15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Sheet1!$L$10:$L$15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</c:ser>
        <c:ser>
          <c:idx val="4"/>
          <c:order val="1"/>
          <c:tx>
            <c:v>linear</c:v>
          </c:tx>
          <c:xVal>
            <c:numRef>
              <c:f>Sheet1!$B$10:$B$15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Sheet1!$O$10:$O$15</c:f>
              <c:numCache>
                <c:formatCode>General</c:formatCode>
                <c:ptCount val="6"/>
                <c:pt idx="0">
                  <c:v>0</c:v>
                </c:pt>
                <c:pt idx="1">
                  <c:v>4.0000000000000009</c:v>
                </c:pt>
                <c:pt idx="2">
                  <c:v>16.000000000000004</c:v>
                </c:pt>
                <c:pt idx="3">
                  <c:v>36</c:v>
                </c:pt>
                <c:pt idx="4">
                  <c:v>64.000000000000014</c:v>
                </c:pt>
                <c:pt idx="5">
                  <c:v>100</c:v>
                </c:pt>
              </c:numCache>
            </c:numRef>
          </c:yVal>
          <c:smooth val="0"/>
        </c:ser>
        <c:ser>
          <c:idx val="3"/>
          <c:order val="2"/>
          <c:tx>
            <c:v>Imperfect</c:v>
          </c:tx>
          <c:xVal>
            <c:numRef>
              <c:f>Sheet1!$N$10:$N$15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0.99</c:v>
                </c:pt>
                <c:pt idx="5">
                  <c:v>1</c:v>
                </c:pt>
              </c:numCache>
            </c:numRef>
          </c:xVal>
          <c:yVal>
            <c:numRef>
              <c:f>Sheet1!$M$10:$M$15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57632"/>
        <c:axId val="94759168"/>
      </c:scatterChart>
      <c:valAx>
        <c:axId val="9475763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94759168"/>
        <c:crosses val="autoZero"/>
        <c:crossBetween val="midCat"/>
      </c:valAx>
      <c:valAx>
        <c:axId val="94759168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57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799172546141811"/>
          <c:y val="8.1818415842873901E-2"/>
          <c:w val="0.24615601115586686"/>
          <c:h val="0.2136828429139141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42898820397278"/>
          <c:y val="5.9488005289973077E-2"/>
          <c:w val="0.76843230415037656"/>
          <c:h val="0.8103233254130543"/>
        </c:manualLayout>
      </c:layout>
      <c:scatterChart>
        <c:scatterStyle val="lineMarker"/>
        <c:varyColors val="0"/>
        <c:ser>
          <c:idx val="4"/>
          <c:order val="0"/>
          <c:tx>
            <c:v>1967</c:v>
          </c:tx>
          <c:xVal>
            <c:numRef>
              <c:f>Sheet1!$B$10:$B$15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Sheet1!$C$10:$C$15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14.8</c:v>
                </c:pt>
                <c:pt idx="3">
                  <c:v>32.200000000000003</c:v>
                </c:pt>
                <c:pt idx="4">
                  <c:v>56.400000000000006</c:v>
                </c:pt>
                <c:pt idx="5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v>1985</c:v>
          </c:tx>
          <c:xVal>
            <c:numRef>
              <c:f>Sheet1!$B$10:$B$15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Sheet1!$G$10:$G$15</c:f>
              <c:numCache>
                <c:formatCode>General</c:formatCode>
                <c:ptCount val="6"/>
                <c:pt idx="0">
                  <c:v>0</c:v>
                </c:pt>
                <c:pt idx="1">
                  <c:v>3.9</c:v>
                </c:pt>
                <c:pt idx="2">
                  <c:v>13.700000000000001</c:v>
                </c:pt>
                <c:pt idx="3">
                  <c:v>30</c:v>
                </c:pt>
                <c:pt idx="4">
                  <c:v>54.4</c:v>
                </c:pt>
                <c:pt idx="5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v>2005</c:v>
          </c:tx>
          <c:xVal>
            <c:numRef>
              <c:f>Sheet1!$B$10:$B$15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Sheet1!$K$10:$K$15</c:f>
              <c:numCache>
                <c:formatCode>General</c:formatCode>
                <c:ptCount val="6"/>
                <c:pt idx="0">
                  <c:v>0</c:v>
                </c:pt>
                <c:pt idx="1">
                  <c:v>3.4</c:v>
                </c:pt>
                <c:pt idx="2">
                  <c:v>12</c:v>
                </c:pt>
                <c:pt idx="3">
                  <c:v>26.6</c:v>
                </c:pt>
                <c:pt idx="4">
                  <c:v>49.6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54048"/>
        <c:axId val="101555584"/>
      </c:scatterChart>
      <c:valAx>
        <c:axId val="10155404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1555584"/>
        <c:crosses val="autoZero"/>
        <c:crossBetween val="midCat"/>
      </c:valAx>
      <c:valAx>
        <c:axId val="101555584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5404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9456204591438517"/>
          <c:y val="9.3798703745689216E-2"/>
          <c:w val="0.17162420471184714"/>
          <c:h val="0.21368284291391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42898820397278"/>
          <c:y val="5.9488005289973077E-2"/>
          <c:w val="0.76843230415037656"/>
          <c:h val="0.8103233254130543"/>
        </c:manualLayout>
      </c:layout>
      <c:scatterChart>
        <c:scatterStyle val="lineMarker"/>
        <c:varyColors val="0"/>
        <c:ser>
          <c:idx val="0"/>
          <c:order val="0"/>
          <c:tx>
            <c:v>Perfect</c:v>
          </c:tx>
          <c:xVal>
            <c:numRef>
              <c:f>Sheet1!$B$10:$B$15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Sheet1!$L$10:$L$15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</c:ser>
        <c:ser>
          <c:idx val="4"/>
          <c:order val="1"/>
          <c:tx>
            <c:v>linear</c:v>
          </c:tx>
          <c:xVal>
            <c:numRef>
              <c:f>Sheet1!$B$10:$B$15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Sheet1!$O$10:$O$15</c:f>
              <c:numCache>
                <c:formatCode>General</c:formatCode>
                <c:ptCount val="6"/>
                <c:pt idx="0">
                  <c:v>0</c:v>
                </c:pt>
                <c:pt idx="1">
                  <c:v>4.0000000000000009</c:v>
                </c:pt>
                <c:pt idx="2">
                  <c:v>16.000000000000004</c:v>
                </c:pt>
                <c:pt idx="3">
                  <c:v>36</c:v>
                </c:pt>
                <c:pt idx="4">
                  <c:v>64.000000000000014</c:v>
                </c:pt>
                <c:pt idx="5">
                  <c:v>100</c:v>
                </c:pt>
              </c:numCache>
            </c:numRef>
          </c:yVal>
          <c:smooth val="0"/>
        </c:ser>
        <c:ser>
          <c:idx val="3"/>
          <c:order val="2"/>
          <c:tx>
            <c:v>Imperfect</c:v>
          </c:tx>
          <c:xVal>
            <c:numRef>
              <c:f>Sheet1!$N$10:$N$15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0.99</c:v>
                </c:pt>
                <c:pt idx="5">
                  <c:v>1</c:v>
                </c:pt>
              </c:numCache>
            </c:numRef>
          </c:xVal>
          <c:yVal>
            <c:numRef>
              <c:f>Sheet1!$M$10:$M$15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06432"/>
        <c:axId val="101474304"/>
      </c:scatterChart>
      <c:valAx>
        <c:axId val="9950643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1474304"/>
        <c:crosses val="autoZero"/>
        <c:crossBetween val="midCat"/>
      </c:valAx>
      <c:valAx>
        <c:axId val="101474304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06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799172546141811"/>
          <c:y val="8.1818415842873901E-2"/>
          <c:w val="0.24615601115586686"/>
          <c:h val="0.2136828429139141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600852</xdr:colOff>
      <xdr:row>19</xdr:row>
      <xdr:rowOff>147221</xdr:rowOff>
    </xdr:from>
    <xdr:to>
      <xdr:col>14</xdr:col>
      <xdr:colOff>524654</xdr:colOff>
      <xdr:row>36</xdr:row>
      <xdr:rowOff>132934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671763</xdr:colOff>
      <xdr:row>19</xdr:row>
      <xdr:rowOff>150395</xdr:rowOff>
    </xdr:from>
    <xdr:to>
      <xdr:col>8</xdr:col>
      <xdr:colOff>234617</xdr:colOff>
      <xdr:row>36</xdr:row>
      <xdr:rowOff>136108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735724</xdr:colOff>
      <xdr:row>39</xdr:row>
      <xdr:rowOff>0</xdr:rowOff>
    </xdr:from>
    <xdr:to>
      <xdr:col>8</xdr:col>
      <xdr:colOff>416474</xdr:colOff>
      <xdr:row>55</xdr:row>
      <xdr:rowOff>176213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15</xdr:col>
      <xdr:colOff>416820</xdr:colOff>
      <xdr:row>54</xdr:row>
      <xdr:rowOff>176213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0.0317</cdr:x>
      <cdr:y>0.10752</cdr:y>
    </cdr:from>
    <cdr:to>
      <cdr:x>0.07739</cdr:x>
      <cdr:y>0.77299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853010" y="1327414"/>
          <a:ext cx="2145632" cy="184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Cumulative Percentage of Income</a:t>
          </a:r>
        </a:p>
      </cdr:txBody>
    </cdr:sp>
  </cdr:relSizeAnchor>
  <cdr:relSizeAnchor xmlns:cdr="http://schemas.openxmlformats.org/drawingml/2006/chartDrawing">
    <cdr:from>
      <cdr:x>0.35582</cdr:x>
      <cdr:y>0.93094</cdr:y>
    </cdr:from>
    <cdr:to>
      <cdr:x>0.75129</cdr:x>
      <cdr:y>0.99593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323901" y="3001533"/>
          <a:ext cx="1471402" cy="2095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Population Quintile</a:t>
          </a:r>
          <a:r>
            <a:rPr lang="en-US" sz="1100" baseline="0"/>
            <a:t> Quintile</a:t>
          </a:r>
          <a:endParaRPr lang="en-US" sz="1100"/>
        </a:p>
      </cdr:txBody>
    </cdr:sp>
  </cdr:relSizeAnchor>
  <cdr:relSizeAnchor xmlns:cdr="http://schemas.openxmlformats.org/drawingml/2006/chartDrawing">
    <cdr:from>
      <cdr:x>0.0317</cdr:x>
      <cdr:y>0.10752</cdr:y>
    </cdr:from>
    <cdr:to>
      <cdr:x>0.07739</cdr:x>
      <cdr:y>0.77299</cdr:y>
    </cdr:to>
    <cdr:sp macro="" textlink="">
      <cdr:nvSpPr>
        <cdr:cNvPr id="5" name="TextBox 1"/>
        <cdr:cNvSpPr txBox="1"/>
      </cdr:nvSpPr>
      <cdr:spPr>
        <a:xfrm xmlns:a="http://schemas.openxmlformats.org/drawingml/2006/main" rot="16200000">
          <a:off x="-853010" y="1327414"/>
          <a:ext cx="2145632" cy="184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Cumulative Percentage of Income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0.40879</cdr:x>
      <cdr:y>0.93501</cdr:y>
    </cdr:from>
    <cdr:to>
      <cdr:x>0.73325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8968" y="3014663"/>
          <a:ext cx="1165904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Population</a:t>
          </a:r>
          <a:r>
            <a:rPr lang="en-US" sz="1100" baseline="0"/>
            <a:t> Quintile</a:t>
          </a:r>
          <a:endParaRPr lang="en-US" sz="1100"/>
        </a:p>
      </cdr:txBody>
    </cdr:sp>
  </cdr:relSizeAnchor>
  <cdr:relSizeAnchor xmlns:cdr="http://schemas.openxmlformats.org/drawingml/2006/chartDrawing">
    <cdr:from>
      <cdr:x>0.0317</cdr:x>
      <cdr:y>0.10752</cdr:y>
    </cdr:from>
    <cdr:to>
      <cdr:x>0.07739</cdr:x>
      <cdr:y>0.77299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853010" y="1327414"/>
          <a:ext cx="2145632" cy="184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Cumulative Percentage of Income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0.0317</cdr:x>
      <cdr:y>0.10752</cdr:y>
    </cdr:from>
    <cdr:to>
      <cdr:x>0.07739</cdr:x>
      <cdr:y>0.77299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853010" y="1327414"/>
          <a:ext cx="2145632" cy="184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Cumulative Percentage of Income</a:t>
          </a:r>
        </a:p>
      </cdr:txBody>
    </cdr:sp>
  </cdr:relSizeAnchor>
  <cdr:relSizeAnchor xmlns:cdr="http://schemas.openxmlformats.org/drawingml/2006/chartDrawing">
    <cdr:from>
      <cdr:x>0.35582</cdr:x>
      <cdr:y>0.93094</cdr:y>
    </cdr:from>
    <cdr:to>
      <cdr:x>0.76095</cdr:x>
      <cdr:y>0.99593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323888" y="3001549"/>
          <a:ext cx="1507338" cy="2095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Population Fraction</a:t>
          </a:r>
        </a:p>
      </cdr:txBody>
    </cdr:sp>
  </cdr:relSizeAnchor>
  <cdr:relSizeAnchor xmlns:cdr="http://schemas.openxmlformats.org/drawingml/2006/chartDrawing">
    <cdr:from>
      <cdr:x>0.0317</cdr:x>
      <cdr:y>0.10752</cdr:y>
    </cdr:from>
    <cdr:to>
      <cdr:x>0.07739</cdr:x>
      <cdr:y>0.77299</cdr:y>
    </cdr:to>
    <cdr:sp macro="" textlink="">
      <cdr:nvSpPr>
        <cdr:cNvPr id="5" name="TextBox 1"/>
        <cdr:cNvSpPr txBox="1"/>
      </cdr:nvSpPr>
      <cdr:spPr>
        <a:xfrm xmlns:a="http://schemas.openxmlformats.org/drawingml/2006/main" rot="16200000">
          <a:off x="-853010" y="1327414"/>
          <a:ext cx="2145632" cy="184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Cumulative Percentage of Income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0.40879</cdr:x>
      <cdr:y>0.93501</cdr:y>
    </cdr:from>
    <cdr:to>
      <cdr:x>0.77673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2775" y="3014671"/>
          <a:ext cx="1325603" cy="2095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Population Fraction </a:t>
          </a:r>
          <a:r>
            <a:rPr lang="en-US" sz="1100" baseline="0"/>
            <a:t> Quintile</a:t>
          </a:r>
          <a:endParaRPr lang="en-US" sz="1100"/>
        </a:p>
      </cdr:txBody>
    </cdr:sp>
  </cdr:relSizeAnchor>
  <cdr:relSizeAnchor xmlns:cdr="http://schemas.openxmlformats.org/drawingml/2006/chartDrawing">
    <cdr:from>
      <cdr:x>0.0317</cdr:x>
      <cdr:y>0.10752</cdr:y>
    </cdr:from>
    <cdr:to>
      <cdr:x>0.07739</cdr:x>
      <cdr:y>0.77299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853010" y="1327414"/>
          <a:ext cx="2145632" cy="184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Cumulative Percentage of Income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abSelected="1" zoomScale="145" zoomScaleNormal="145" workbookViewId="0">
      <selection activeCell="K18" sqref="K18"/>
    </sheetView>
  </sheetViews>
  <sheetFormatPr defaultRowHeight="15" x14ac:dyDescent="0.25"/>
  <cols>
    <col min="1" max="1" width="11" bestFit="1" customWidth="1"/>
    <col min="2" max="5" width="11" customWidth="1"/>
    <col min="14" max="14" width="11.140625" bestFit="1" customWidth="1"/>
  </cols>
  <sheetData>
    <row r="1" spans="1:23" x14ac:dyDescent="0.25">
      <c r="C1">
        <v>1967</v>
      </c>
      <c r="D1">
        <v>1970</v>
      </c>
      <c r="E1">
        <v>1975</v>
      </c>
      <c r="F1">
        <v>1980</v>
      </c>
      <c r="G1">
        <v>1985</v>
      </c>
      <c r="H1">
        <v>1990</v>
      </c>
      <c r="I1">
        <v>1995</v>
      </c>
      <c r="J1">
        <v>2000</v>
      </c>
      <c r="K1">
        <v>2005</v>
      </c>
      <c r="L1" t="s">
        <v>5</v>
      </c>
      <c r="M1" t="s">
        <v>6</v>
      </c>
      <c r="U1">
        <v>0</v>
      </c>
      <c r="V1">
        <f>$P$2*U1/8.5</f>
        <v>0</v>
      </c>
      <c r="W1">
        <f>V1</f>
        <v>0</v>
      </c>
    </row>
    <row r="2" spans="1:23" x14ac:dyDescent="0.25">
      <c r="A2" t="s">
        <v>0</v>
      </c>
      <c r="B2">
        <v>0.2</v>
      </c>
      <c r="C2">
        <v>4</v>
      </c>
      <c r="D2">
        <v>4.0999999999999996</v>
      </c>
      <c r="E2">
        <v>4.3</v>
      </c>
      <c r="F2">
        <v>4.2</v>
      </c>
      <c r="G2">
        <v>3.9</v>
      </c>
      <c r="H2">
        <v>3.8</v>
      </c>
      <c r="I2">
        <v>3.7</v>
      </c>
      <c r="J2">
        <v>3.6</v>
      </c>
      <c r="K2">
        <v>3.4</v>
      </c>
      <c r="L2">
        <v>20</v>
      </c>
      <c r="M2">
        <f>100/15</f>
        <v>6.666666666666667</v>
      </c>
      <c r="O2" t="s">
        <v>14</v>
      </c>
      <c r="P2">
        <f>(M3-M2)/0.2/100</f>
        <v>0.33333333333333337</v>
      </c>
      <c r="U2">
        <v>2</v>
      </c>
      <c r="V2">
        <f t="shared" ref="V2:V52" si="0">$P$2*U2/8.5</f>
        <v>7.8431372549019621E-2</v>
      </c>
      <c r="W2">
        <f>2*V2</f>
        <v>0.15686274509803924</v>
      </c>
    </row>
    <row r="3" spans="1:23" x14ac:dyDescent="0.25">
      <c r="A3" t="s">
        <v>1</v>
      </c>
      <c r="B3">
        <v>0.4</v>
      </c>
      <c r="C3">
        <v>10.8</v>
      </c>
      <c r="D3">
        <v>10.8</v>
      </c>
      <c r="E3">
        <v>10.4</v>
      </c>
      <c r="F3">
        <v>10.199999999999999</v>
      </c>
      <c r="G3">
        <v>9.8000000000000007</v>
      </c>
      <c r="H3">
        <v>9.6</v>
      </c>
      <c r="I3">
        <v>9.1</v>
      </c>
      <c r="J3">
        <v>8.9</v>
      </c>
      <c r="K3">
        <v>8.6</v>
      </c>
      <c r="L3">
        <v>20</v>
      </c>
      <c r="M3">
        <f>M2*2</f>
        <v>13.333333333333334</v>
      </c>
      <c r="O3" t="s">
        <v>7</v>
      </c>
      <c r="P3">
        <v>20</v>
      </c>
      <c r="U3">
        <v>4</v>
      </c>
      <c r="V3">
        <f t="shared" si="0"/>
        <v>0.15686274509803924</v>
      </c>
      <c r="W3">
        <f t="shared" ref="W3:W51" si="1">2*V3</f>
        <v>0.31372549019607848</v>
      </c>
    </row>
    <row r="4" spans="1:23" x14ac:dyDescent="0.25">
      <c r="A4" t="s">
        <v>2</v>
      </c>
      <c r="B4">
        <v>0.6</v>
      </c>
      <c r="C4">
        <v>17.399999999999999</v>
      </c>
      <c r="D4">
        <v>17.399999999999999</v>
      </c>
      <c r="E4">
        <v>17</v>
      </c>
      <c r="F4">
        <v>16.8</v>
      </c>
      <c r="G4">
        <v>16.3</v>
      </c>
      <c r="H4">
        <v>15.9</v>
      </c>
      <c r="I4">
        <v>15.2</v>
      </c>
      <c r="J4">
        <v>14.8</v>
      </c>
      <c r="K4">
        <v>14.6</v>
      </c>
      <c r="L4">
        <v>20</v>
      </c>
      <c r="M4">
        <f>M2*3</f>
        <v>20</v>
      </c>
      <c r="O4" t="s">
        <v>8</v>
      </c>
      <c r="P4">
        <v>5</v>
      </c>
      <c r="U4">
        <v>6</v>
      </c>
      <c r="V4">
        <f t="shared" si="0"/>
        <v>0.23529411764705882</v>
      </c>
      <c r="W4">
        <f t="shared" si="1"/>
        <v>0.47058823529411764</v>
      </c>
    </row>
    <row r="5" spans="1:23" x14ac:dyDescent="0.25">
      <c r="A5" t="s">
        <v>3</v>
      </c>
      <c r="B5">
        <v>0.8</v>
      </c>
      <c r="C5">
        <v>24.2</v>
      </c>
      <c r="D5">
        <v>24.5</v>
      </c>
      <c r="E5">
        <v>24.7</v>
      </c>
      <c r="F5">
        <v>24.7</v>
      </c>
      <c r="G5">
        <v>24.4</v>
      </c>
      <c r="H5">
        <v>24</v>
      </c>
      <c r="I5">
        <v>23.3</v>
      </c>
      <c r="J5">
        <v>23</v>
      </c>
      <c r="K5">
        <v>23</v>
      </c>
      <c r="L5">
        <v>20</v>
      </c>
      <c r="M5">
        <f>M2*4</f>
        <v>26.666666666666668</v>
      </c>
      <c r="O5" t="s">
        <v>9</v>
      </c>
      <c r="P5">
        <v>0</v>
      </c>
      <c r="U5">
        <v>8</v>
      </c>
      <c r="V5">
        <f t="shared" si="0"/>
        <v>0.31372549019607848</v>
      </c>
      <c r="W5">
        <f t="shared" si="1"/>
        <v>0.62745098039215697</v>
      </c>
    </row>
    <row r="6" spans="1:23" x14ac:dyDescent="0.25">
      <c r="A6" t="s">
        <v>4</v>
      </c>
      <c r="B6">
        <v>1</v>
      </c>
      <c r="C6">
        <v>43.6</v>
      </c>
      <c r="D6">
        <v>43.3</v>
      </c>
      <c r="E6">
        <v>43.6</v>
      </c>
      <c r="F6">
        <v>44.1</v>
      </c>
      <c r="G6">
        <v>45.6</v>
      </c>
      <c r="H6">
        <v>46.6</v>
      </c>
      <c r="I6">
        <v>48.7</v>
      </c>
      <c r="J6">
        <v>49.7</v>
      </c>
      <c r="K6">
        <v>50.4</v>
      </c>
      <c r="L6">
        <v>20</v>
      </c>
      <c r="M6">
        <f>M2*5</f>
        <v>33.333333333333336</v>
      </c>
      <c r="O6" t="s">
        <v>10</v>
      </c>
      <c r="P6">
        <v>100</v>
      </c>
      <c r="U6">
        <v>10</v>
      </c>
      <c r="V6">
        <f t="shared" si="0"/>
        <v>0.39215686274509809</v>
      </c>
      <c r="W6">
        <f t="shared" si="1"/>
        <v>0.78431372549019618</v>
      </c>
    </row>
    <row r="7" spans="1:23" x14ac:dyDescent="0.25">
      <c r="C7">
        <f>SUM(C2:C6)</f>
        <v>100</v>
      </c>
      <c r="D7">
        <f>SUM(D2:D6)</f>
        <v>100.1</v>
      </c>
      <c r="E7">
        <f>SUM(E2:E6)</f>
        <v>100</v>
      </c>
      <c r="F7">
        <f>SUM(F2:F6)</f>
        <v>100</v>
      </c>
      <c r="G7">
        <f>SUM(G2:G6)</f>
        <v>100</v>
      </c>
      <c r="H7">
        <f>SUM(H2:H6)</f>
        <v>99.9</v>
      </c>
      <c r="I7">
        <f>SUM(I2:I6)</f>
        <v>100</v>
      </c>
      <c r="J7">
        <f>SUM(J2:J6)</f>
        <v>100</v>
      </c>
      <c r="K7">
        <f>SUM(K2:K6)</f>
        <v>100</v>
      </c>
      <c r="L7">
        <f>SUM(L2:L6)</f>
        <v>100</v>
      </c>
      <c r="M7">
        <f>SUM(M2:M6)</f>
        <v>100</v>
      </c>
      <c r="U7">
        <v>12</v>
      </c>
      <c r="V7">
        <f t="shared" si="0"/>
        <v>0.47058823529411764</v>
      </c>
      <c r="W7">
        <f t="shared" si="1"/>
        <v>0.94117647058823528</v>
      </c>
    </row>
    <row r="8" spans="1:23" x14ac:dyDescent="0.25">
      <c r="U8">
        <v>14</v>
      </c>
      <c r="V8">
        <f t="shared" si="0"/>
        <v>0.5490196078431373</v>
      </c>
      <c r="W8">
        <f t="shared" si="1"/>
        <v>1.0980392156862746</v>
      </c>
    </row>
    <row r="9" spans="1:23" x14ac:dyDescent="0.25">
      <c r="C9">
        <v>1967</v>
      </c>
      <c r="D9">
        <v>1970</v>
      </c>
      <c r="E9">
        <v>1975</v>
      </c>
      <c r="F9">
        <v>1980</v>
      </c>
      <c r="G9">
        <v>1985</v>
      </c>
      <c r="H9">
        <v>1990</v>
      </c>
      <c r="I9">
        <v>1995</v>
      </c>
      <c r="J9">
        <v>2000</v>
      </c>
      <c r="K9">
        <v>2005</v>
      </c>
      <c r="L9" t="s">
        <v>5</v>
      </c>
      <c r="M9" t="s">
        <v>11</v>
      </c>
      <c r="N9" t="s">
        <v>12</v>
      </c>
      <c r="O9" t="s">
        <v>6</v>
      </c>
      <c r="U9">
        <v>16</v>
      </c>
      <c r="V9">
        <f t="shared" si="0"/>
        <v>0.62745098039215697</v>
      </c>
      <c r="W9">
        <f t="shared" si="1"/>
        <v>1.2549019607843139</v>
      </c>
    </row>
    <row r="10" spans="1:23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U10">
        <v>18</v>
      </c>
      <c r="V10">
        <f t="shared" si="0"/>
        <v>0.70588235294117663</v>
      </c>
      <c r="W10">
        <f t="shared" si="1"/>
        <v>1.4117647058823533</v>
      </c>
    </row>
    <row r="11" spans="1:23" x14ac:dyDescent="0.25">
      <c r="A11" t="s">
        <v>0</v>
      </c>
      <c r="B11">
        <v>0.2</v>
      </c>
      <c r="C11">
        <f>SUM(C2)</f>
        <v>4</v>
      </c>
      <c r="D11">
        <f>SUM(D2)</f>
        <v>4.0999999999999996</v>
      </c>
      <c r="E11">
        <f>SUM(E2)</f>
        <v>4.3</v>
      </c>
      <c r="F11">
        <f>SUM(F2)</f>
        <v>4.2</v>
      </c>
      <c r="G11">
        <f>SUM(G2)</f>
        <v>3.9</v>
      </c>
      <c r="H11">
        <f>SUM(H2)</f>
        <v>3.8</v>
      </c>
      <c r="I11">
        <f>SUM(I2)</f>
        <v>3.7</v>
      </c>
      <c r="J11">
        <f>SUM(J2)</f>
        <v>3.6</v>
      </c>
      <c r="K11">
        <f>SUM(K2)</f>
        <v>3.4</v>
      </c>
      <c r="L11">
        <v>20</v>
      </c>
      <c r="M11">
        <v>0</v>
      </c>
      <c r="N11">
        <v>0</v>
      </c>
      <c r="O11">
        <f>0.2^2*100</f>
        <v>4.0000000000000009</v>
      </c>
      <c r="U11">
        <v>20</v>
      </c>
      <c r="V11">
        <f t="shared" si="0"/>
        <v>0.78431372549019618</v>
      </c>
      <c r="W11">
        <f t="shared" si="1"/>
        <v>1.5686274509803924</v>
      </c>
    </row>
    <row r="12" spans="1:23" x14ac:dyDescent="0.25">
      <c r="A12" t="s">
        <v>1</v>
      </c>
      <c r="B12">
        <v>0.4</v>
      </c>
      <c r="C12">
        <f>SUM(C2:C3)</f>
        <v>14.8</v>
      </c>
      <c r="D12">
        <f>SUM(D2:D3)</f>
        <v>14.9</v>
      </c>
      <c r="E12">
        <f>SUM(E2:E3)</f>
        <v>14.7</v>
      </c>
      <c r="F12">
        <f>SUM(F2:F3)</f>
        <v>14.399999999999999</v>
      </c>
      <c r="G12">
        <f>SUM(G2:G3)</f>
        <v>13.700000000000001</v>
      </c>
      <c r="H12">
        <f>SUM(H2:H3)</f>
        <v>13.399999999999999</v>
      </c>
      <c r="I12">
        <f>SUM(I2:I3)</f>
        <v>12.8</v>
      </c>
      <c r="J12">
        <f>SUM(J2:J3)</f>
        <v>12.5</v>
      </c>
      <c r="K12">
        <f>SUM(K2:K3)</f>
        <v>12</v>
      </c>
      <c r="L12">
        <v>40</v>
      </c>
      <c r="M12">
        <v>0</v>
      </c>
      <c r="N12">
        <v>0</v>
      </c>
      <c r="O12">
        <f>0.4^2*100</f>
        <v>16.000000000000004</v>
      </c>
      <c r="U12">
        <v>22</v>
      </c>
      <c r="V12">
        <f t="shared" si="0"/>
        <v>0.86274509803921573</v>
      </c>
      <c r="W12">
        <f t="shared" si="1"/>
        <v>1.7254901960784315</v>
      </c>
    </row>
    <row r="13" spans="1:23" x14ac:dyDescent="0.25">
      <c r="A13" t="s">
        <v>2</v>
      </c>
      <c r="B13">
        <v>0.6</v>
      </c>
      <c r="C13">
        <f>SUM(C2:C4)</f>
        <v>32.200000000000003</v>
      </c>
      <c r="D13">
        <f>SUM(D2:D4)</f>
        <v>32.299999999999997</v>
      </c>
      <c r="E13">
        <f>SUM(E2:E4)</f>
        <v>31.7</v>
      </c>
      <c r="F13">
        <f>SUM(F2:F4)</f>
        <v>31.2</v>
      </c>
      <c r="G13">
        <f>SUM(G2:G4)</f>
        <v>30</v>
      </c>
      <c r="H13">
        <f>SUM(H2:H4)</f>
        <v>29.299999999999997</v>
      </c>
      <c r="I13">
        <f>SUM(I2:I4)</f>
        <v>28</v>
      </c>
      <c r="J13">
        <f>SUM(J2:J4)</f>
        <v>27.3</v>
      </c>
      <c r="K13">
        <f>SUM(K2:K4)</f>
        <v>26.6</v>
      </c>
      <c r="L13">
        <v>60</v>
      </c>
      <c r="M13">
        <v>0</v>
      </c>
      <c r="N13">
        <v>0</v>
      </c>
      <c r="O13">
        <f>0.6^2*100</f>
        <v>36</v>
      </c>
      <c r="U13">
        <v>24</v>
      </c>
      <c r="V13">
        <f t="shared" si="0"/>
        <v>0.94117647058823528</v>
      </c>
      <c r="W13">
        <f t="shared" si="1"/>
        <v>1.8823529411764706</v>
      </c>
    </row>
    <row r="14" spans="1:23" x14ac:dyDescent="0.25">
      <c r="A14" t="s">
        <v>3</v>
      </c>
      <c r="B14">
        <v>0.8</v>
      </c>
      <c r="C14">
        <f>SUM(C2:C5)</f>
        <v>56.400000000000006</v>
      </c>
      <c r="D14">
        <f>SUM(D2:D5)</f>
        <v>56.8</v>
      </c>
      <c r="E14">
        <f>SUM(E2:E5)</f>
        <v>56.4</v>
      </c>
      <c r="F14">
        <f>SUM(F2:F5)</f>
        <v>55.9</v>
      </c>
      <c r="G14">
        <f>SUM(G2:G5)</f>
        <v>54.4</v>
      </c>
      <c r="H14">
        <f>SUM(H2:H5)</f>
        <v>53.3</v>
      </c>
      <c r="I14">
        <f>SUM(I2:I5)</f>
        <v>51.3</v>
      </c>
      <c r="J14">
        <f>SUM(J2:J5)</f>
        <v>50.3</v>
      </c>
      <c r="K14">
        <f>SUM(K2:K5)</f>
        <v>49.6</v>
      </c>
      <c r="L14">
        <v>80</v>
      </c>
      <c r="M14">
        <v>0</v>
      </c>
      <c r="N14">
        <v>0.99</v>
      </c>
      <c r="O14">
        <f>0.8^2*100</f>
        <v>64.000000000000014</v>
      </c>
      <c r="U14">
        <v>26</v>
      </c>
      <c r="V14">
        <f t="shared" si="0"/>
        <v>1.0196078431372551</v>
      </c>
      <c r="W14">
        <f t="shared" si="1"/>
        <v>2.0392156862745101</v>
      </c>
    </row>
    <row r="15" spans="1:23" x14ac:dyDescent="0.25">
      <c r="A15" t="s">
        <v>4</v>
      </c>
      <c r="B15">
        <v>1</v>
      </c>
      <c r="C15">
        <f>SUM(C2:C6)</f>
        <v>100</v>
      </c>
      <c r="D15">
        <f>SUM(D2:D6)</f>
        <v>100.1</v>
      </c>
      <c r="E15">
        <f>SUM(E2:E6)</f>
        <v>100</v>
      </c>
      <c r="F15">
        <f>SUM(F2:F6)</f>
        <v>100</v>
      </c>
      <c r="G15">
        <f>SUM(G2:G6)</f>
        <v>100</v>
      </c>
      <c r="H15">
        <f>SUM(H2:H6)</f>
        <v>99.9</v>
      </c>
      <c r="I15">
        <f>SUM(I2:I6)</f>
        <v>100</v>
      </c>
      <c r="J15">
        <f>SUM(J2:J6)</f>
        <v>100</v>
      </c>
      <c r="K15">
        <f>SUM(K2:K6)</f>
        <v>100</v>
      </c>
      <c r="L15">
        <v>100</v>
      </c>
      <c r="M15">
        <v>100</v>
      </c>
      <c r="N15">
        <v>1</v>
      </c>
      <c r="O15">
        <f>1^2*100</f>
        <v>100</v>
      </c>
      <c r="U15">
        <v>28</v>
      </c>
      <c r="V15">
        <f t="shared" si="0"/>
        <v>1.0980392156862746</v>
      </c>
      <c r="W15">
        <f t="shared" si="1"/>
        <v>2.1960784313725492</v>
      </c>
    </row>
    <row r="16" spans="1:23" x14ac:dyDescent="0.25">
      <c r="A16" t="s">
        <v>15</v>
      </c>
      <c r="C16">
        <f>$P$3/2*(C10+2*C11+2*C12+2*C13+2*C14+C15)/100/100</f>
        <v>0.31480000000000002</v>
      </c>
      <c r="D16">
        <f>$P$3/2*(D10+2*D11+2*D12+2*D13+2*D14+D15)/100/100</f>
        <v>0.31629999999999997</v>
      </c>
      <c r="E16">
        <f>$P$3/2*(E10+2*E11+2*E12+2*E13+2*E14+E15)/100/100</f>
        <v>0.31420000000000003</v>
      </c>
      <c r="F16">
        <f>$P$3/2*(F10+2*F11+2*F12+2*F13+2*F14+F15)/100/100</f>
        <v>0.31140000000000001</v>
      </c>
      <c r="G16">
        <f>$P$3/2*(G10+2*G11+2*G12+2*G13+2*G14+G15)/100/100</f>
        <v>0.30399999999999999</v>
      </c>
      <c r="H16">
        <f>$P$3/2*(H10+2*H11+2*H12+2*H13+2*H14+H15)/100/100</f>
        <v>0.29949999999999999</v>
      </c>
      <c r="I16">
        <f>$P$3/2*(I10+2*I11+2*I12+2*I13+2*I14+I15)/100/100</f>
        <v>0.29160000000000003</v>
      </c>
      <c r="J16">
        <f>$P$3/2*(J10+2*J11+2*J12+2*J13+2*J14+J15)/100/100</f>
        <v>0.28739999999999999</v>
      </c>
      <c r="K16">
        <f>$P$3/2*(K10+2*K11+2*K12+2*K13+2*K14+K15)/100/100</f>
        <v>0.28320000000000001</v>
      </c>
      <c r="L16">
        <f>$P$3/2*(L10+2*L11+2*L12+2*L13+2*L14+L15)/100/100</f>
        <v>0.5</v>
      </c>
      <c r="M16">
        <v>0</v>
      </c>
      <c r="O16">
        <f>$P$3/2*(O10+2*O11+2*O12+2*O13+2*O14+O15)/100/100</f>
        <v>0.34</v>
      </c>
      <c r="P16">
        <f>1-2*O16</f>
        <v>0.31999999999999995</v>
      </c>
      <c r="U16">
        <v>30</v>
      </c>
      <c r="V16">
        <f t="shared" si="0"/>
        <v>1.1764705882352944</v>
      </c>
      <c r="W16">
        <f t="shared" si="1"/>
        <v>2.3529411764705888</v>
      </c>
    </row>
    <row r="17" spans="1:23" x14ac:dyDescent="0.25">
      <c r="A17" t="s">
        <v>16</v>
      </c>
      <c r="C17">
        <f>0.5-C16</f>
        <v>0.18519999999999998</v>
      </c>
      <c r="D17">
        <f>0.5-D16</f>
        <v>0.18370000000000003</v>
      </c>
      <c r="E17">
        <f>0.5-E16</f>
        <v>0.18579999999999997</v>
      </c>
      <c r="F17">
        <f>0.5-F16</f>
        <v>0.18859999999999999</v>
      </c>
      <c r="G17">
        <f>0.5-G16</f>
        <v>0.19600000000000001</v>
      </c>
      <c r="H17">
        <f>0.5-H16</f>
        <v>0.20050000000000001</v>
      </c>
      <c r="I17">
        <f>0.5-I16</f>
        <v>0.20839999999999997</v>
      </c>
      <c r="J17">
        <f>0.5-J16</f>
        <v>0.21260000000000001</v>
      </c>
      <c r="K17">
        <f>0.5-K16</f>
        <v>0.21679999999999999</v>
      </c>
      <c r="O17">
        <f>0.5-O16</f>
        <v>0.15999999999999998</v>
      </c>
    </row>
    <row r="18" spans="1:23" x14ac:dyDescent="0.25">
      <c r="A18" t="s">
        <v>13</v>
      </c>
      <c r="C18">
        <f>($L$16-C16)/$L$16</f>
        <v>0.37039999999999995</v>
      </c>
      <c r="D18">
        <f>($L$16-D16)/$L$16</f>
        <v>0.36740000000000006</v>
      </c>
      <c r="E18">
        <f>($L$16-E16)/$L$16</f>
        <v>0.37159999999999993</v>
      </c>
      <c r="F18">
        <f>($L$16-F16)/$L$16</f>
        <v>0.37719999999999998</v>
      </c>
      <c r="G18">
        <f>($L$16-G16)/$L$16</f>
        <v>0.39200000000000002</v>
      </c>
      <c r="H18">
        <f>($L$16-H16)/$L$16</f>
        <v>0.40100000000000002</v>
      </c>
      <c r="I18">
        <f>($L$16-I16)/$L$16</f>
        <v>0.41679999999999995</v>
      </c>
      <c r="J18">
        <f>($L$16-J16)/$L$16</f>
        <v>0.42520000000000002</v>
      </c>
      <c r="K18">
        <f>($L$16-K16)/$L$16</f>
        <v>0.43359999999999999</v>
      </c>
      <c r="L18">
        <f>($L$16-L16)/$L$16</f>
        <v>0</v>
      </c>
      <c r="M18">
        <f>($L$16-M16)/$L$16</f>
        <v>1</v>
      </c>
      <c r="O18">
        <f>($L$16-O16)/$L$16</f>
        <v>0.31999999999999995</v>
      </c>
      <c r="U18">
        <v>32</v>
      </c>
      <c r="V18">
        <f t="shared" si="0"/>
        <v>1.2549019607843139</v>
      </c>
      <c r="W18">
        <f t="shared" si="1"/>
        <v>2.5098039215686279</v>
      </c>
    </row>
    <row r="19" spans="1:23" x14ac:dyDescent="0.25">
      <c r="C19">
        <f>2*C17</f>
        <v>0.37039999999999995</v>
      </c>
      <c r="D19">
        <f>2*D17</f>
        <v>0.36740000000000006</v>
      </c>
      <c r="E19">
        <f>2*E17</f>
        <v>0.37159999999999993</v>
      </c>
      <c r="F19">
        <f>2*F17</f>
        <v>0.37719999999999998</v>
      </c>
      <c r="G19">
        <f>2*G17</f>
        <v>0.39200000000000002</v>
      </c>
      <c r="H19">
        <f>2*H17</f>
        <v>0.40100000000000002</v>
      </c>
      <c r="I19">
        <f>2*I17</f>
        <v>0.41679999999999995</v>
      </c>
      <c r="J19">
        <f>2*J17</f>
        <v>0.42520000000000002</v>
      </c>
      <c r="K19">
        <f>2*K17</f>
        <v>0.43359999999999999</v>
      </c>
      <c r="L19">
        <f>2*L17</f>
        <v>0</v>
      </c>
      <c r="M19">
        <f>2*M17</f>
        <v>0</v>
      </c>
      <c r="N19">
        <f>2*N17</f>
        <v>0</v>
      </c>
      <c r="O19">
        <f>2*O17</f>
        <v>0.31999999999999995</v>
      </c>
      <c r="U19">
        <v>34</v>
      </c>
      <c r="V19">
        <f t="shared" si="0"/>
        <v>1.3333333333333335</v>
      </c>
      <c r="W19">
        <f t="shared" si="1"/>
        <v>2.666666666666667</v>
      </c>
    </row>
    <row r="20" spans="1:23" x14ac:dyDescent="0.25">
      <c r="U20">
        <v>36</v>
      </c>
      <c r="V20">
        <f t="shared" si="0"/>
        <v>1.4117647058823533</v>
      </c>
      <c r="W20">
        <f t="shared" si="1"/>
        <v>2.8235294117647065</v>
      </c>
    </row>
    <row r="21" spans="1:23" x14ac:dyDescent="0.25">
      <c r="U21">
        <v>38</v>
      </c>
      <c r="V21">
        <f t="shared" si="0"/>
        <v>1.4901960784313726</v>
      </c>
      <c r="W21">
        <f t="shared" si="1"/>
        <v>2.9803921568627452</v>
      </c>
    </row>
    <row r="22" spans="1:23" x14ac:dyDescent="0.25">
      <c r="U22">
        <v>40</v>
      </c>
      <c r="V22">
        <f t="shared" si="0"/>
        <v>1.5686274509803924</v>
      </c>
      <c r="W22">
        <f t="shared" si="1"/>
        <v>3.1372549019607847</v>
      </c>
    </row>
    <row r="23" spans="1:23" x14ac:dyDescent="0.25">
      <c r="U23">
        <v>42</v>
      </c>
      <c r="V23">
        <f t="shared" si="0"/>
        <v>1.6470588235294119</v>
      </c>
      <c r="W23">
        <f t="shared" si="1"/>
        <v>3.2941176470588238</v>
      </c>
    </row>
    <row r="24" spans="1:23" x14ac:dyDescent="0.25">
      <c r="U24">
        <v>44</v>
      </c>
      <c r="V24">
        <f t="shared" si="0"/>
        <v>1.7254901960784315</v>
      </c>
      <c r="W24">
        <f t="shared" si="1"/>
        <v>3.4509803921568629</v>
      </c>
    </row>
    <row r="25" spans="1:23" x14ac:dyDescent="0.25">
      <c r="U25">
        <v>46</v>
      </c>
      <c r="V25">
        <f t="shared" si="0"/>
        <v>1.8039215686274512</v>
      </c>
      <c r="W25">
        <f t="shared" si="1"/>
        <v>3.6078431372549025</v>
      </c>
    </row>
    <row r="26" spans="1:23" x14ac:dyDescent="0.25">
      <c r="U26">
        <v>48</v>
      </c>
      <c r="V26">
        <f t="shared" si="0"/>
        <v>1.8823529411764706</v>
      </c>
      <c r="W26">
        <f t="shared" si="1"/>
        <v>3.7647058823529411</v>
      </c>
    </row>
    <row r="27" spans="1:23" x14ac:dyDescent="0.25">
      <c r="U27">
        <v>50</v>
      </c>
      <c r="V27">
        <f t="shared" si="0"/>
        <v>1.9607843137254903</v>
      </c>
      <c r="W27">
        <f t="shared" si="1"/>
        <v>3.9215686274509807</v>
      </c>
    </row>
    <row r="28" spans="1:23" x14ac:dyDescent="0.25">
      <c r="U28">
        <v>52</v>
      </c>
      <c r="V28">
        <f t="shared" si="0"/>
        <v>2.0392156862745101</v>
      </c>
      <c r="W28">
        <f t="shared" si="1"/>
        <v>4.0784313725490202</v>
      </c>
    </row>
    <row r="29" spans="1:23" x14ac:dyDescent="0.25">
      <c r="U29">
        <v>54</v>
      </c>
      <c r="V29">
        <f t="shared" si="0"/>
        <v>2.1176470588235299</v>
      </c>
      <c r="W29">
        <f t="shared" si="1"/>
        <v>4.2352941176470598</v>
      </c>
    </row>
    <row r="30" spans="1:23" x14ac:dyDescent="0.25">
      <c r="U30">
        <v>56</v>
      </c>
      <c r="V30">
        <f t="shared" si="0"/>
        <v>2.1960784313725492</v>
      </c>
      <c r="W30">
        <f t="shared" si="1"/>
        <v>4.3921568627450984</v>
      </c>
    </row>
    <row r="31" spans="1:23" x14ac:dyDescent="0.25">
      <c r="U31">
        <v>58</v>
      </c>
      <c r="V31">
        <f t="shared" si="0"/>
        <v>2.274509803921569</v>
      </c>
      <c r="W31">
        <f t="shared" si="1"/>
        <v>4.549019607843138</v>
      </c>
    </row>
    <row r="32" spans="1:23" x14ac:dyDescent="0.25">
      <c r="U32">
        <v>60</v>
      </c>
      <c r="V32">
        <f t="shared" si="0"/>
        <v>2.3529411764705888</v>
      </c>
      <c r="W32">
        <f t="shared" si="1"/>
        <v>4.7058823529411775</v>
      </c>
    </row>
    <row r="33" spans="21:23" x14ac:dyDescent="0.25">
      <c r="U33">
        <v>62</v>
      </c>
      <c r="V33">
        <f t="shared" si="0"/>
        <v>2.4313725490196081</v>
      </c>
      <c r="W33">
        <f t="shared" si="1"/>
        <v>4.8627450980392162</v>
      </c>
    </row>
    <row r="34" spans="21:23" x14ac:dyDescent="0.25">
      <c r="U34">
        <v>64</v>
      </c>
      <c r="V34">
        <f t="shared" si="0"/>
        <v>2.5098039215686279</v>
      </c>
      <c r="W34">
        <f t="shared" si="1"/>
        <v>5.0196078431372557</v>
      </c>
    </row>
    <row r="35" spans="21:23" x14ac:dyDescent="0.25">
      <c r="U35">
        <v>66</v>
      </c>
      <c r="V35">
        <f t="shared" si="0"/>
        <v>2.5882352941176476</v>
      </c>
      <c r="W35">
        <f t="shared" si="1"/>
        <v>5.1764705882352953</v>
      </c>
    </row>
    <row r="36" spans="21:23" x14ac:dyDescent="0.25">
      <c r="U36">
        <v>68</v>
      </c>
      <c r="V36">
        <f t="shared" si="0"/>
        <v>2.666666666666667</v>
      </c>
      <c r="W36">
        <f t="shared" si="1"/>
        <v>5.3333333333333339</v>
      </c>
    </row>
    <row r="37" spans="21:23" x14ac:dyDescent="0.25">
      <c r="U37">
        <v>70</v>
      </c>
      <c r="V37">
        <f t="shared" si="0"/>
        <v>2.7450980392156867</v>
      </c>
      <c r="W37">
        <f t="shared" si="1"/>
        <v>5.4901960784313735</v>
      </c>
    </row>
    <row r="38" spans="21:23" x14ac:dyDescent="0.25">
      <c r="U38">
        <v>72</v>
      </c>
      <c r="V38">
        <f t="shared" si="0"/>
        <v>2.8235294117647065</v>
      </c>
      <c r="W38">
        <f t="shared" si="1"/>
        <v>5.647058823529413</v>
      </c>
    </row>
    <row r="39" spans="21:23" x14ac:dyDescent="0.25">
      <c r="U39">
        <v>74</v>
      </c>
      <c r="V39">
        <f t="shared" si="0"/>
        <v>2.9019607843137258</v>
      </c>
      <c r="W39">
        <f t="shared" si="1"/>
        <v>5.8039215686274517</v>
      </c>
    </row>
    <row r="40" spans="21:23" x14ac:dyDescent="0.25">
      <c r="U40">
        <v>76</v>
      </c>
      <c r="V40">
        <f t="shared" si="0"/>
        <v>2.9803921568627452</v>
      </c>
      <c r="W40">
        <f t="shared" si="1"/>
        <v>5.9607843137254903</v>
      </c>
    </row>
    <row r="41" spans="21:23" x14ac:dyDescent="0.25">
      <c r="U41">
        <v>78</v>
      </c>
      <c r="V41">
        <f t="shared" si="0"/>
        <v>3.0588235294117649</v>
      </c>
      <c r="W41">
        <f t="shared" si="1"/>
        <v>6.1176470588235299</v>
      </c>
    </row>
    <row r="42" spans="21:23" x14ac:dyDescent="0.25">
      <c r="U42">
        <v>80</v>
      </c>
      <c r="V42">
        <f t="shared" si="0"/>
        <v>3.1372549019607847</v>
      </c>
      <c r="W42">
        <f t="shared" si="1"/>
        <v>6.2745098039215694</v>
      </c>
    </row>
    <row r="43" spans="21:23" x14ac:dyDescent="0.25">
      <c r="U43">
        <v>82</v>
      </c>
      <c r="V43">
        <f t="shared" si="0"/>
        <v>3.215686274509804</v>
      </c>
      <c r="W43">
        <f t="shared" si="1"/>
        <v>6.4313725490196081</v>
      </c>
    </row>
    <row r="44" spans="21:23" x14ac:dyDescent="0.25">
      <c r="U44">
        <v>84</v>
      </c>
      <c r="V44">
        <f t="shared" si="0"/>
        <v>3.2941176470588238</v>
      </c>
      <c r="W44">
        <f t="shared" si="1"/>
        <v>6.5882352941176476</v>
      </c>
    </row>
    <row r="45" spans="21:23" x14ac:dyDescent="0.25">
      <c r="U45">
        <v>86</v>
      </c>
      <c r="V45">
        <f t="shared" si="0"/>
        <v>3.3725490196078436</v>
      </c>
      <c r="W45">
        <f t="shared" si="1"/>
        <v>6.7450980392156872</v>
      </c>
    </row>
    <row r="46" spans="21:23" x14ac:dyDescent="0.25">
      <c r="U46">
        <v>88</v>
      </c>
      <c r="V46">
        <f t="shared" si="0"/>
        <v>3.4509803921568629</v>
      </c>
      <c r="W46">
        <f t="shared" si="1"/>
        <v>6.9019607843137258</v>
      </c>
    </row>
    <row r="47" spans="21:23" x14ac:dyDescent="0.25">
      <c r="U47">
        <v>90</v>
      </c>
      <c r="V47">
        <f t="shared" si="0"/>
        <v>3.5294117647058827</v>
      </c>
      <c r="W47">
        <f t="shared" si="1"/>
        <v>7.0588235294117654</v>
      </c>
    </row>
    <row r="48" spans="21:23" x14ac:dyDescent="0.25">
      <c r="U48">
        <v>92</v>
      </c>
      <c r="V48">
        <f t="shared" si="0"/>
        <v>3.6078431372549025</v>
      </c>
      <c r="W48">
        <f t="shared" si="1"/>
        <v>7.2156862745098049</v>
      </c>
    </row>
    <row r="49" spans="21:23" x14ac:dyDescent="0.25">
      <c r="U49">
        <v>94</v>
      </c>
      <c r="V49">
        <f t="shared" si="0"/>
        <v>3.6862745098039218</v>
      </c>
      <c r="W49">
        <f t="shared" si="1"/>
        <v>7.3725490196078436</v>
      </c>
    </row>
    <row r="50" spans="21:23" x14ac:dyDescent="0.25">
      <c r="U50">
        <v>96</v>
      </c>
      <c r="V50">
        <f t="shared" si="0"/>
        <v>3.7647058823529411</v>
      </c>
      <c r="W50">
        <f t="shared" si="1"/>
        <v>7.5294117647058822</v>
      </c>
    </row>
    <row r="51" spans="21:23" x14ac:dyDescent="0.25">
      <c r="U51">
        <v>98</v>
      </c>
      <c r="V51">
        <f t="shared" si="0"/>
        <v>3.8431372549019613</v>
      </c>
      <c r="W51">
        <f t="shared" si="1"/>
        <v>7.6862745098039227</v>
      </c>
    </row>
    <row r="52" spans="21:23" x14ac:dyDescent="0.25">
      <c r="U52">
        <v>100</v>
      </c>
      <c r="V52">
        <f t="shared" si="0"/>
        <v>3.9215686274509807</v>
      </c>
      <c r="W52">
        <f>V52</f>
        <v>3.9215686274509807</v>
      </c>
    </row>
    <row r="53" spans="21:23" x14ac:dyDescent="0.25">
      <c r="V53">
        <f>SUM(V1:V52)</f>
        <v>100.00000000000003</v>
      </c>
      <c r="W53">
        <f>SUM(W1:W52)/100</f>
        <v>1.9607843137254906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</dc:creator>
  <cp:lastModifiedBy>Conrad</cp:lastModifiedBy>
  <dcterms:created xsi:type="dcterms:W3CDTF">2015-01-12T01:32:25Z</dcterms:created>
  <dcterms:modified xsi:type="dcterms:W3CDTF">2015-01-15T10:50:56Z</dcterms:modified>
</cp:coreProperties>
</file>