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5" xr2:uid="{00000000-000D-0000-FFFF-FFFF00000000}"/>
  </bookViews>
  <sheets>
    <sheet name="ShardsReplica" sheetId="3" r:id="rId1"/>
    <sheet name="Cache" sheetId="5" r:id="rId2"/>
    <sheet name="Heap" sheetId="6" r:id="rId3"/>
    <sheet name="Preload" sheetId="7" r:id="rId4"/>
    <sheet name="Segmente" sheetId="1" r:id="rId5"/>
    <sheet name="Final" sheetId="2" r:id="rId6"/>
    <sheet name="Benchmark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5" l="1"/>
  <c r="Q42" i="5"/>
  <c r="Q43" i="5"/>
  <c r="Q40" i="5"/>
  <c r="G27" i="1"/>
  <c r="G28" i="1"/>
  <c r="G29" i="1"/>
  <c r="G30" i="1"/>
  <c r="G26" i="1"/>
  <c r="E30" i="4" l="1"/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E29" i="3"/>
  <c r="F35" i="5"/>
  <c r="G35" i="5"/>
  <c r="H35" i="5"/>
  <c r="I35" i="5"/>
  <c r="J35" i="5"/>
  <c r="K35" i="5"/>
  <c r="L35" i="5"/>
  <c r="M35" i="5"/>
  <c r="N35" i="5"/>
  <c r="O35" i="5"/>
  <c r="P35" i="5"/>
  <c r="E35" i="5"/>
  <c r="F35" i="6"/>
  <c r="G35" i="6"/>
  <c r="H35" i="6"/>
  <c r="E35" i="6"/>
  <c r="F35" i="7"/>
  <c r="G35" i="7"/>
  <c r="H35" i="7"/>
  <c r="E35" i="7"/>
  <c r="F30" i="1"/>
  <c r="E30" i="1"/>
  <c r="F29" i="2"/>
  <c r="E29" i="2"/>
  <c r="F31" i="4"/>
  <c r="G31" i="4"/>
  <c r="H31" i="4"/>
  <c r="I31" i="4"/>
  <c r="J31" i="4"/>
  <c r="E31" i="4"/>
  <c r="L31" i="4"/>
  <c r="L29" i="4"/>
  <c r="L28" i="4"/>
  <c r="L30" i="4"/>
  <c r="L27" i="4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H26" i="2"/>
  <c r="H27" i="2"/>
  <c r="H28" i="2"/>
  <c r="H29" i="2"/>
  <c r="H25" i="2"/>
  <c r="G26" i="2"/>
  <c r="G27" i="2"/>
  <c r="G28" i="2"/>
  <c r="G29" i="2"/>
  <c r="G25" i="2"/>
  <c r="P31" i="5" l="1"/>
  <c r="P32" i="5"/>
  <c r="P33" i="5"/>
  <c r="P34" i="5"/>
  <c r="I31" i="5" l="1"/>
  <c r="J31" i="5"/>
  <c r="K31" i="5"/>
  <c r="L31" i="5"/>
  <c r="M31" i="5"/>
  <c r="N31" i="5"/>
  <c r="O31" i="5"/>
  <c r="I32" i="5"/>
  <c r="J32" i="5"/>
  <c r="K32" i="5"/>
  <c r="L32" i="5"/>
  <c r="M32" i="5"/>
  <c r="N32" i="5"/>
  <c r="O32" i="5"/>
  <c r="I33" i="5"/>
  <c r="J33" i="5"/>
  <c r="K33" i="5"/>
  <c r="L33" i="5"/>
  <c r="M33" i="5"/>
  <c r="N33" i="5"/>
  <c r="O33" i="5"/>
  <c r="I34" i="5"/>
  <c r="J34" i="5"/>
  <c r="K34" i="5"/>
  <c r="L34" i="5"/>
  <c r="M34" i="5"/>
  <c r="N34" i="5"/>
  <c r="O34" i="5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F31" i="5"/>
  <c r="G31" i="5"/>
  <c r="H31" i="5"/>
  <c r="F32" i="5"/>
  <c r="G32" i="5"/>
  <c r="H32" i="5"/>
  <c r="F33" i="5"/>
  <c r="G33" i="5"/>
  <c r="H33" i="5"/>
  <c r="F34" i="5"/>
  <c r="G34" i="5"/>
  <c r="H34" i="5"/>
  <c r="E34" i="5" l="1"/>
  <c r="E33" i="5"/>
  <c r="E32" i="5"/>
  <c r="E31" i="5"/>
  <c r="F27" i="4" l="1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E27" i="4"/>
  <c r="E29" i="4"/>
  <c r="E28" i="4"/>
  <c r="G42" i="3" l="1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F46" i="3"/>
  <c r="F45" i="3"/>
  <c r="F44" i="3"/>
  <c r="F43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F42" i="3"/>
  <c r="F41" i="3"/>
  <c r="F40" i="3"/>
  <c r="F39" i="3"/>
  <c r="F38" i="3"/>
  <c r="F37" i="3"/>
  <c r="L23" i="3"/>
  <c r="K23" i="3"/>
  <c r="J23" i="3"/>
  <c r="I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E24" i="3"/>
  <c r="E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E25" i="3"/>
  <c r="E28" i="3"/>
  <c r="E27" i="3"/>
  <c r="E26" i="3"/>
  <c r="F28" i="2" l="1"/>
  <c r="E28" i="2"/>
  <c r="F27" i="2"/>
  <c r="E27" i="2"/>
  <c r="F26" i="2"/>
  <c r="E26" i="2"/>
  <c r="F25" i="2"/>
  <c r="E25" i="2"/>
  <c r="F26" i="1"/>
  <c r="F27" i="1"/>
  <c r="F28" i="1"/>
  <c r="F29" i="1"/>
  <c r="E29" i="1"/>
  <c r="E28" i="1"/>
  <c r="E27" i="1"/>
  <c r="E26" i="1"/>
</calcChain>
</file>

<file path=xl/sharedStrings.xml><?xml version="1.0" encoding="utf-8"?>
<sst xmlns="http://schemas.openxmlformats.org/spreadsheetml/2006/main" count="365" uniqueCount="82">
  <si>
    <t>Query 03</t>
  </si>
  <si>
    <t>Query 06</t>
  </si>
  <si>
    <t>Query 07</t>
  </si>
  <si>
    <t>Query 13</t>
  </si>
  <si>
    <t>Query 19</t>
  </si>
  <si>
    <t>Query 27</t>
  </si>
  <si>
    <t>Query 42</t>
  </si>
  <si>
    <t>Query 43</t>
  </si>
  <si>
    <t>Query 48</t>
  </si>
  <si>
    <t>Query 52</t>
  </si>
  <si>
    <t>Query 55</t>
  </si>
  <si>
    <t>Query 70</t>
  </si>
  <si>
    <t>Query 96</t>
  </si>
  <si>
    <t>Query 98</t>
  </si>
  <si>
    <t>Abfrage</t>
  </si>
  <si>
    <t>Kategorie</t>
  </si>
  <si>
    <t>Reporting</t>
  </si>
  <si>
    <t>Adhoc</t>
  </si>
  <si>
    <t>Data Mining</t>
  </si>
  <si>
    <t>Ausgangsmessung</t>
  </si>
  <si>
    <t>Ausgangsmessung in ms</t>
  </si>
  <si>
    <t>Mittelwert Gesamt:</t>
  </si>
  <si>
    <t>Mittelwer Adhoc:</t>
  </si>
  <si>
    <t>Mittelwert Reporting:</t>
  </si>
  <si>
    <t>Mittelwert Data Mining:</t>
  </si>
  <si>
    <t>Mittelwert ohne SubQueries:</t>
  </si>
  <si>
    <t>Nach Segment-Reduktion</t>
  </si>
  <si>
    <t>Gesamt</t>
  </si>
  <si>
    <t>Optimierung</t>
  </si>
  <si>
    <t>Zeiten in ms</t>
  </si>
  <si>
    <t>Query</t>
  </si>
  <si>
    <t>Shards</t>
  </si>
  <si>
    <t>Replicas</t>
  </si>
  <si>
    <t>Elasticsearch</t>
  </si>
  <si>
    <t>Druid</t>
  </si>
  <si>
    <t>Hive denormalisiert</t>
  </si>
  <si>
    <t>Hive relation</t>
  </si>
  <si>
    <t>Spark</t>
  </si>
  <si>
    <t>PostgreSQL</t>
  </si>
  <si>
    <t>Heap</t>
  </si>
  <si>
    <t>29 GB</t>
  </si>
  <si>
    <t>5 GB</t>
  </si>
  <si>
    <t>26 GB</t>
  </si>
  <si>
    <t>40 GB</t>
  </si>
  <si>
    <t>index.store.preload</t>
  </si>
  <si>
    <t>[]</t>
  </si>
  <si>
    <t>["nvd", "dvd"]</t>
  </si>
  <si>
    <t>["nvd", "dvd", "tim"]</t>
  </si>
  <si>
    <t>["nvd", "dvd", "tim", "doc", "dim"]</t>
  </si>
  <si>
    <t>20% of Heap</t>
  </si>
  <si>
    <t>30% of Heap</t>
  </si>
  <si>
    <t>2% of Heap</t>
  </si>
  <si>
    <t>3% of Heap</t>
  </si>
  <si>
    <t>5% of Heap</t>
  </si>
  <si>
    <t>10% of Heap</t>
  </si>
  <si>
    <t>50% of Heap</t>
  </si>
  <si>
    <t>indices.fielddata.cache.size</t>
  </si>
  <si>
    <t>indices.queries.cache.size</t>
  </si>
  <si>
    <t>indices.requests.cache.size</t>
  </si>
  <si>
    <t>unbounded</t>
  </si>
  <si>
    <t>1% of Heap</t>
  </si>
  <si>
    <t>Nein</t>
  </si>
  <si>
    <t>Round Robin Abfrage</t>
  </si>
  <si>
    <t>mit 3 Nodes</t>
  </si>
  <si>
    <t>Verbesserung</t>
  </si>
  <si>
    <t>Ad hoc</t>
  </si>
  <si>
    <t>Elasticsearch ohne Ausreißer (Query mit sehr vielen Script-Tags wurde nicht berücksichtigt)</t>
  </si>
  <si>
    <t>1 Replica</t>
  </si>
  <si>
    <t>0 Replica</t>
  </si>
  <si>
    <t>2 Replica</t>
  </si>
  <si>
    <t>3 Replica</t>
  </si>
  <si>
    <t>Konfiguration:</t>
  </si>
  <si>
    <t>Replica</t>
  </si>
  <si>
    <t>Node Query Cache</t>
  </si>
  <si>
    <t>20% des Heap</t>
  </si>
  <si>
    <t>Shard Request Cache</t>
  </si>
  <si>
    <t>2% des Heaps</t>
  </si>
  <si>
    <t>indices.breaker.total.limit</t>
  </si>
  <si>
    <t>indices.breaker.fielddata.limit</t>
  </si>
  <si>
    <t>indices.breaker.request.limit</t>
  </si>
  <si>
    <t>90% des Heap</t>
  </si>
  <si>
    <t>80% des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</si>
</sst>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1" fontId="0" fillId="0" borderId="0" xfId="0" applyNumberFormat="1" applyFill="1" applyBorder="1" applyAlignment="1"/>
    <xf numFmtId="1" fontId="3" fillId="4" borderId="0" xfId="3" applyNumberFormat="1"/>
    <xf numFmtId="1" fontId="2" fillId="3" borderId="0" xfId="2" applyNumberFormat="1"/>
    <xf numFmtId="1" fontId="1" fillId="2" borderId="0" xfId="1" applyNumberFormat="1"/>
    <xf numFmtId="10" fontId="0" fillId="0" borderId="0" xfId="0" applyNumberFormat="1"/>
    <xf numFmtId="0" fontId="0" fillId="0" borderId="9" xfId="0" applyBorder="1"/>
    <xf numFmtId="1" fontId="0" fillId="0" borderId="9" xfId="0" applyNumberFormat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5-4A2C-BF4E-72EEAE4A6021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5-4A2C-BF4E-72EEAE4A6021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5-4A2C-BF4E-72EEAE4A6021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5-4A2C-BF4E-72EEAE4A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ShardsReplica!$F$36</c:f>
              <c:strCache>
                <c:ptCount val="1"/>
                <c:pt idx="0">
                  <c:v>0 Replica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ShardsReplica!$F$37:$F$46</c:f>
              <c:numCache>
                <c:formatCode>0</c:formatCode>
                <c:ptCount val="10"/>
                <c:pt idx="0">
                  <c:v>670.78571428571433</c:v>
                </c:pt>
                <c:pt idx="1">
                  <c:v>426.42857142857144</c:v>
                </c:pt>
                <c:pt idx="2">
                  <c:v>352.74285714285719</c:v>
                </c:pt>
                <c:pt idx="3">
                  <c:v>288.85714285714283</c:v>
                </c:pt>
                <c:pt idx="4">
                  <c:v>226.64285714285714</c:v>
                </c:pt>
                <c:pt idx="5">
                  <c:v>201.78571428571428</c:v>
                </c:pt>
                <c:pt idx="6">
                  <c:v>173.71428571428572</c:v>
                </c:pt>
                <c:pt idx="7">
                  <c:v>160.42857142857142</c:v>
                </c:pt>
                <c:pt idx="8">
                  <c:v>155.71428571428572</c:v>
                </c:pt>
                <c:pt idx="9">
                  <c:v>173.85714285714286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F-4152-ABEB-1E909A1EC262}"/>
            </c:ext>
          </c:extLst>
        </c:ser>
        <c:ser>
          <c:idx val="1"/>
          <c:order val="1"/>
          <c:tx>
            <c:strRef>
              <c:f>ShardsReplica!$G$36</c:f>
              <c:strCache>
                <c:ptCount val="1"/>
                <c:pt idx="0">
                  <c:v>1 Replica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ShardsReplica!$G$37:$G$46</c:f>
              <c:numCache>
                <c:formatCode>0</c:formatCode>
                <c:ptCount val="10"/>
                <c:pt idx="0">
                  <c:v>710.07142857142856</c:v>
                </c:pt>
                <c:pt idx="1">
                  <c:v>426.42857142857144</c:v>
                </c:pt>
                <c:pt idx="2">
                  <c:v>341.14285714285717</c:v>
                </c:pt>
                <c:pt idx="3">
                  <c:v>266</c:v>
                </c:pt>
                <c:pt idx="4">
                  <c:v>214.28571428571428</c:v>
                </c:pt>
                <c:pt idx="5">
                  <c:v>199.07142857142858</c:v>
                </c:pt>
                <c:pt idx="6">
                  <c:v>163.42857142857142</c:v>
                </c:pt>
                <c:pt idx="7">
                  <c:v>159.28571428571428</c:v>
                </c:pt>
                <c:pt idx="8">
                  <c:v>152.14285714285714</c:v>
                </c:pt>
                <c:pt idx="9">
                  <c:v>168.35714285714286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F-4152-ABEB-1E909A1EC262}"/>
            </c:ext>
          </c:extLst>
        </c:ser>
        <c:ser>
          <c:idx val="2"/>
          <c:order val="2"/>
          <c:tx>
            <c:strRef>
              <c:f>ShardsReplica!$H$36</c:f>
              <c:strCache>
                <c:ptCount val="1"/>
                <c:pt idx="0">
                  <c:v>2 Replica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ShardsReplica!$H$37:$H$46</c:f>
              <c:numCache>
                <c:formatCode>0</c:formatCode>
                <c:ptCount val="10"/>
                <c:pt idx="0">
                  <c:v>727.42857142857144</c:v>
                </c:pt>
                <c:pt idx="1">
                  <c:v>437.57142857142856</c:v>
                </c:pt>
                <c:pt idx="2">
                  <c:v>309.98571428571421</c:v>
                </c:pt>
                <c:pt idx="3">
                  <c:v>266.64285714285717</c:v>
                </c:pt>
                <c:pt idx="4">
                  <c:v>221.78571428571428</c:v>
                </c:pt>
                <c:pt idx="5">
                  <c:v>203.14285714285714</c:v>
                </c:pt>
                <c:pt idx="6">
                  <c:v>174.28571428571428</c:v>
                </c:pt>
                <c:pt idx="7">
                  <c:v>174</c:v>
                </c:pt>
                <c:pt idx="8">
                  <c:v>162.71428571428572</c:v>
                </c:pt>
                <c:pt idx="9">
                  <c:v>178.21428571428572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F-4152-ABEB-1E909A1EC262}"/>
            </c:ext>
          </c:extLst>
        </c:ser>
        <c:ser>
          <c:idx val="3"/>
          <c:order val="3"/>
          <c:tx>
            <c:strRef>
              <c:f>ShardsReplica!$I$36</c:f>
              <c:strCache>
                <c:ptCount val="1"/>
                <c:pt idx="0">
                  <c:v>3 Replica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ShardsReplica!$E$37:$E$46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cat>
          <c:val>
            <c:numRef>
              <c:f>ShardsReplica!$I$37:$I$46</c:f>
              <c:numCache>
                <c:formatCode>0</c:formatCode>
                <c:ptCount val="10"/>
                <c:pt idx="0">
                  <c:v>751.71428571428567</c:v>
                </c:pt>
                <c:pt idx="1">
                  <c:v>441.85714285714283</c:v>
                </c:pt>
                <c:pt idx="2">
                  <c:v>333.62857142857143</c:v>
                </c:pt>
                <c:pt idx="3">
                  <c:v>326.64285714285717</c:v>
                </c:pt>
                <c:pt idx="4">
                  <c:v>243.35714285714286</c:v>
                </c:pt>
                <c:pt idx="5">
                  <c:v>227.07142857142858</c:v>
                </c:pt>
                <c:pt idx="6">
                  <c:v>213.71428571428572</c:v>
                </c:pt>
                <c:pt idx="7">
                  <c:v>176.57142857142858</c:v>
                </c:pt>
                <c:pt idx="8">
                  <c:v>161.85714285714286</c:v>
                </c:pt>
                <c:pt idx="9">
                  <c:v>187.78571428571428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F-4152-ABEB-1E909A1E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16296"/>
        <c:axId val="574909736"/>
      </c:lineChart>
      <c:catAx>
        <c:axId val="5749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Shards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09736"/>
        <c:crosses val="autoZero"/>
        <c:auto val="1"/>
        <c:lblAlgn val="ctr"/>
        <c:lblOffset val="100"/>
        <c:noMultiLvlLbl val="0"/>
      </c:catAx>
      <c:valAx>
        <c:axId val="574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9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Cache!$M$40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Cache!$N$40:$P$40</c:f>
              <c:numCache>
                <c:formatCode>General</c:formatCode>
                <c:ptCount val="3"/>
                <c:pt idx="0">
                  <c:v>266</c:v>
                </c:pt>
                <c:pt idx="1">
                  <c:v>246.42857142857142</c:v>
                </c:pt>
                <c:pt idx="2">
                  <c:v>263.28571428571428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4B1B-A44D-A07563897F22}"/>
            </c:ext>
          </c:extLst>
        </c:ser>
        <c:ser>
          <c:idx val="1"/>
          <c:order val="1"/>
          <c:tx>
            <c:strRef>
              <c:f>Cache!$M$41</c:f>
              <c:strCache>
                <c:ptCount val="1"/>
                <c:pt idx="0">
                  <c:v>Ad hoc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Cache!$N$41:$P$41</c:f>
              <c:numCache>
                <c:formatCode>General</c:formatCode>
                <c:ptCount val="3"/>
                <c:pt idx="0">
                  <c:v>243.25</c:v>
                </c:pt>
                <c:pt idx="1">
                  <c:v>222.5</c:v>
                </c:pt>
                <c:pt idx="2">
                  <c:v>241.75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2-4B1B-A44D-A07563897F22}"/>
            </c:ext>
          </c:extLst>
        </c:ser>
        <c:ser>
          <c:idx val="2"/>
          <c:order val="2"/>
          <c:tx>
            <c:strRef>
              <c:f>Cache!$M$42</c:f>
              <c:strCache>
                <c:ptCount val="1"/>
                <c:pt idx="0">
                  <c:v>Reporting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Cache!$N$42:$P$42</c:f>
              <c:numCache>
                <c:formatCode>General</c:formatCode>
                <c:ptCount val="3"/>
                <c:pt idx="0">
                  <c:v>320.71428571428572</c:v>
                </c:pt>
                <c:pt idx="1">
                  <c:v>298.71428571428572</c:v>
                </c:pt>
                <c:pt idx="2">
                  <c:v>316.71428571428572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2-4B1B-A44D-A07563897F22}"/>
            </c:ext>
          </c:extLst>
        </c:ser>
        <c:ser>
          <c:idx val="3"/>
          <c:order val="3"/>
          <c:tx>
            <c:strRef>
              <c:f>Cache!$M$43</c:f>
              <c:strCache>
                <c:ptCount val="1"/>
                <c:pt idx="0">
                  <c:v>Data Mining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Cache!$N$39:$P$39</c:f>
              <c:strCache>
                <c:ptCount val="3"/>
                <c:pt idx="0">
                  <c:v>10% of Heap</c:v>
                </c:pt>
                <c:pt idx="1">
                  <c:v>20% of Heap</c:v>
                </c:pt>
                <c:pt idx="2">
                  <c:v>30% of Heap</c:v>
                </c:pt>
              </c:strCache>
            </c:strRef>
          </c:cat>
          <c:val>
            <c:numRef>
              <c:f>Cache!$N$43:$P$43</c:f>
              <c:numCache>
                <c:formatCode>General</c:formatCode>
                <c:ptCount val="3"/>
                <c:pt idx="0">
                  <c:v>171.5</c:v>
                </c:pt>
                <c:pt idx="1">
                  <c:v>158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2-4B1B-A44D-A0756389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04528"/>
        <c:axId val="423401904"/>
      </c:barChart>
      <c:catAx>
        <c:axId val="4234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1904"/>
        <c:crosses val="autoZero"/>
        <c:auto val="1"/>
        <c:lblAlgn val="ctr"/>
        <c:lblOffset val="100"/>
        <c:noMultiLvlLbl val="0"/>
      </c:catAx>
      <c:valAx>
        <c:axId val="4234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</a:t>
                </a:r>
                <a:r>
                  <a:rPr lang="de-DE" baseline="0"/>
                  <a:t> Laufzeit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Segmente!$E$25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Segmente!$E$26:$E$29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C-4BBE-A97A-B3ADD2CD61B6}"/>
            </c:ext>
          </c:extLst>
        </c:ser>
        <c:ser>
          <c:idx val="1"/>
          <c:order val="1"/>
          <c:tx>
            <c:strRef>
              <c:f>Segmente!$F$25</c:f>
              <c:strCache>
                <c:ptCount val="1"/>
                <c:pt idx="0">
                  <c:v>Nach Segment-Reduktion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Segmente!$D$26:$D$29</c:f>
              <c:strCache>
                <c:ptCount val="4"/>
                <c:pt idx="0">
                  <c:v>Gesamt</c:v>
                </c:pt>
                <c:pt idx="1">
                  <c:v>Adhoc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Segmente!$F$26:$F$29</c:f>
              <c:numCache>
                <c:formatCode>0</c:formatCode>
                <c:ptCount val="4"/>
                <c:pt idx="0">
                  <c:v>233.78571428571428</c:v>
                </c:pt>
                <c:pt idx="1">
                  <c:v>218.75</c:v>
                </c:pt>
                <c:pt idx="2">
                  <c:v>280.14285714285717</c:v>
                </c:pt>
                <c:pt idx="3">
                  <c:v>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C-4BBE-A97A-B3ADD2CD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Final!$E$24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Final!$E$25:$E$28</c:f>
              <c:numCache>
                <c:formatCode>0</c:formatCode>
                <c:ptCount val="4"/>
                <c:pt idx="0">
                  <c:v>266</c:v>
                </c:pt>
                <c:pt idx="1">
                  <c:v>243.25</c:v>
                </c:pt>
                <c:pt idx="2">
                  <c:v>320.71428571428572</c:v>
                </c:pt>
                <c:pt idx="3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0F1-B8D7-F4DC7FF4E193}"/>
            </c:ext>
          </c:extLst>
        </c:ser>
        <c:ser>
          <c:idx val="1"/>
          <c:order val="1"/>
          <c:tx>
            <c:strRef>
              <c:f>Final!$F$24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Final!$D$25:$D$28</c:f>
              <c:strCache>
                <c:ptCount val="4"/>
                <c:pt idx="0">
                  <c:v>Gesamt</c:v>
                </c:pt>
                <c:pt idx="1">
                  <c:v>Ad hoc</c:v>
                </c:pt>
                <c:pt idx="2">
                  <c:v>Reporting</c:v>
                </c:pt>
                <c:pt idx="3">
                  <c:v>Data Mining</c:v>
                </c:pt>
              </c:strCache>
            </c:strRef>
          </c:cat>
          <c:val>
            <c:numRef>
              <c:f>Final!$F$25:$F$28</c:f>
              <c:numCache>
                <c:formatCode>0</c:formatCode>
                <c:ptCount val="4"/>
                <c:pt idx="0">
                  <c:v>135.14285714285714</c:v>
                </c:pt>
                <c:pt idx="1">
                  <c:v>124.25</c:v>
                </c:pt>
                <c:pt idx="2">
                  <c:v>156.71428571428572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5-40F1-B8D7-F4DC7FF4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7840"/>
        <c:axId val="410018168"/>
      </c:barChart>
      <c:catAx>
        <c:axId val="4100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8168"/>
        <c:crosses val="autoZero"/>
        <c:auto val="1"/>
        <c:lblAlgn val="ctr"/>
        <c:lblOffset val="100"/>
        <c:noMultiLvlLbl val="0"/>
      </c:catAx>
      <c:valAx>
        <c:axId val="4100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Durchschn. Abfragelaufzeit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0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Final!$E$7</c:f>
              <c:strCache>
                <c:ptCount val="1"/>
                <c:pt idx="0">
                  <c:v>Ausgangsmessung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Final!$E$8:$E$21</c:f>
              <c:numCache>
                <c:formatCode>General</c:formatCode>
                <c:ptCount val="14"/>
                <c:pt idx="0">
                  <c:v>167</c:v>
                </c:pt>
                <c:pt idx="1">
                  <c:v>113</c:v>
                </c:pt>
                <c:pt idx="2">
                  <c:v>159</c:v>
                </c:pt>
                <c:pt idx="3">
                  <c:v>212</c:v>
                </c:pt>
                <c:pt idx="4">
                  <c:v>75</c:v>
                </c:pt>
                <c:pt idx="5">
                  <c:v>163</c:v>
                </c:pt>
                <c:pt idx="6">
                  <c:v>96</c:v>
                </c:pt>
                <c:pt idx="7">
                  <c:v>1439</c:v>
                </c:pt>
                <c:pt idx="8">
                  <c:v>307</c:v>
                </c:pt>
                <c:pt idx="9">
                  <c:v>108</c:v>
                </c:pt>
                <c:pt idx="10">
                  <c:v>119</c:v>
                </c:pt>
                <c:pt idx="11">
                  <c:v>587</c:v>
                </c:pt>
                <c:pt idx="12">
                  <c:v>48</c:v>
                </c:pt>
                <c:pt idx="1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EEB-8BD3-037384B4B6C5}"/>
            </c:ext>
          </c:extLst>
        </c:ser>
        <c:ser>
          <c:idx val="1"/>
          <c:order val="1"/>
          <c:tx>
            <c:strRef>
              <c:f>Final!$F$7</c:f>
              <c:strCache>
                <c:ptCount val="1"/>
                <c:pt idx="0">
                  <c:v>Optimierung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Final!$D$8:$D$21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Final!$F$8:$F$21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EEB-8BD3-037384B4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0104"/>
        <c:axId val="412141744"/>
      </c:barChart>
      <c:catAx>
        <c:axId val="4121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1744"/>
        <c:crosses val="autoZero"/>
        <c:auto val="1"/>
        <c:lblAlgn val="ctr"/>
        <c:lblOffset val="100"/>
        <c:noMultiLvlLbl val="0"/>
      </c:catAx>
      <c:valAx>
        <c:axId val="41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Benchmark!$E$9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Benchmark!$E$10:$E$23</c:f>
              <c:numCache>
                <c:formatCode>General</c:formatCode>
                <c:ptCount val="14"/>
                <c:pt idx="0">
                  <c:v>134</c:v>
                </c:pt>
                <c:pt idx="1">
                  <c:v>91</c:v>
                </c:pt>
                <c:pt idx="2">
                  <c:v>92</c:v>
                </c:pt>
                <c:pt idx="3">
                  <c:v>91</c:v>
                </c:pt>
                <c:pt idx="4">
                  <c:v>37</c:v>
                </c:pt>
                <c:pt idx="5">
                  <c:v>96</c:v>
                </c:pt>
                <c:pt idx="6">
                  <c:v>52</c:v>
                </c:pt>
                <c:pt idx="7">
                  <c:v>620</c:v>
                </c:pt>
                <c:pt idx="8">
                  <c:v>140</c:v>
                </c:pt>
                <c:pt idx="9">
                  <c:v>60</c:v>
                </c:pt>
                <c:pt idx="10">
                  <c:v>78</c:v>
                </c:pt>
                <c:pt idx="11">
                  <c:v>267</c:v>
                </c:pt>
                <c:pt idx="12">
                  <c:v>23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043-BF08-407580D195C0}"/>
            </c:ext>
          </c:extLst>
        </c:ser>
        <c:ser>
          <c:idx val="1"/>
          <c:order val="1"/>
          <c:tx>
            <c:strRef>
              <c:f>Benchmark!$F$9</c:f>
              <c:strCache>
                <c:ptCount val="1"/>
                <c:pt idx="0">
                  <c:v>Druid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Benchmark!$D$10:$D$23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42</c:v>
                </c:pt>
                <c:pt idx="7">
                  <c:v>43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70</c:v>
                </c:pt>
                <c:pt idx="12">
                  <c:v>96</c:v>
                </c:pt>
                <c:pt idx="13">
                  <c:v>98</c:v>
                </c:pt>
              </c:numCache>
            </c:numRef>
          </c:cat>
          <c:val>
            <c:numRef>
              <c:f>Benchmark!$F$10:$F$23</c:f>
              <c:numCache>
                <c:formatCode>General</c:formatCode>
                <c:ptCount val="14"/>
                <c:pt idx="0">
                  <c:v>60</c:v>
                </c:pt>
                <c:pt idx="1">
                  <c:v>52</c:v>
                </c:pt>
                <c:pt idx="2">
                  <c:v>213</c:v>
                </c:pt>
                <c:pt idx="3">
                  <c:v>47</c:v>
                </c:pt>
                <c:pt idx="4">
                  <c:v>80</c:v>
                </c:pt>
                <c:pt idx="5">
                  <c:v>476</c:v>
                </c:pt>
                <c:pt idx="6">
                  <c:v>49</c:v>
                </c:pt>
                <c:pt idx="7">
                  <c:v>55</c:v>
                </c:pt>
                <c:pt idx="8">
                  <c:v>45</c:v>
                </c:pt>
                <c:pt idx="9">
                  <c:v>67</c:v>
                </c:pt>
                <c:pt idx="10">
                  <c:v>46</c:v>
                </c:pt>
                <c:pt idx="11">
                  <c:v>139</c:v>
                </c:pt>
                <c:pt idx="12">
                  <c:v>33</c:v>
                </c:pt>
                <c:pt idx="13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043-BF08-407580D1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84312"/>
        <c:axId val="395883984"/>
      </c:barChart>
      <c:catAx>
        <c:axId val="3958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3984"/>
        <c:crosses val="autoZero"/>
        <c:auto val="1"/>
        <c:lblAlgn val="ctr"/>
        <c:lblOffset val="0"/>
        <c:noMultiLvlLbl val="0"/>
      </c:catAx>
      <c:valAx>
        <c:axId val="395883984"/>
        <c:scaling>
          <c:orientation val="minMax"/>
          <c:max val="6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der Queries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88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33</xdr:row>
      <xdr:rowOff>19050</xdr:rowOff>
    </xdr:from>
    <xdr:to>
      <xdr:col>17</xdr:col>
      <xdr:colOff>485775</xdr:colOff>
      <xdr:row>47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603247-B3A3-4E08-BFD3-A475783C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304800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2BCE18-6DB7-4B78-A1DE-DB90C6F0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36</xdr:row>
      <xdr:rowOff>38100</xdr:rowOff>
    </xdr:from>
    <xdr:to>
      <xdr:col>11</xdr:col>
      <xdr:colOff>447675</xdr:colOff>
      <xdr:row>50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25FCCC-433D-47CE-A764-1467902C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14</xdr:row>
      <xdr:rowOff>180975</xdr:rowOff>
    </xdr:from>
    <xdr:to>
      <xdr:col>15</xdr:col>
      <xdr:colOff>19050</xdr:colOff>
      <xdr:row>29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39420F-42B5-49B5-89E3-6507650C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24</xdr:row>
      <xdr:rowOff>57150</xdr:rowOff>
    </xdr:from>
    <xdr:to>
      <xdr:col>16</xdr:col>
      <xdr:colOff>466725</xdr:colOff>
      <xdr:row>38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5473E-0511-4561-81B8-672A1CA8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6</xdr:row>
      <xdr:rowOff>38100</xdr:rowOff>
    </xdr:from>
    <xdr:to>
      <xdr:col>15</xdr:col>
      <xdr:colOff>33337</xdr:colOff>
      <xdr:row>20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6EDFAA-6369-4127-A122-17E18057F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32</xdr:row>
      <xdr:rowOff>57151</xdr:rowOff>
    </xdr:from>
    <xdr:to>
      <xdr:col>12</xdr:col>
      <xdr:colOff>295275</xdr:colOff>
      <xdr:row>42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0907DF1-2BA8-4C97-9624-96FA3C05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57CA-E1C5-4B55-BA05-548A1E78A736}">
  <dimension ref="A3:AV46"/>
  <sheetViews>
    <sheetView topLeftCell="A16" workbookViewId="0">
      <selection activeCell="P52" sqref="P52"/>
    </sheetView>
  </sheetViews>
  <sheetFormatPr baseColWidth="10" defaultColWidth="9.140625" defaultRowHeight="15" x14ac:dyDescent="0.25"/>
  <cols>
    <col min="3" max="3" width="11.5703125" bestFit="1" customWidth="1"/>
    <col min="5" max="5" width="8.140625" customWidth="1"/>
    <col min="6" max="6" width="7.85546875" customWidth="1"/>
  </cols>
  <sheetData>
    <row r="3" spans="1:44" x14ac:dyDescent="0.25">
      <c r="E3" t="s">
        <v>29</v>
      </c>
    </row>
    <row r="4" spans="1:44" ht="15.75" thickBot="1" x14ac:dyDescent="0.3"/>
    <row r="5" spans="1:44" x14ac:dyDescent="0.25">
      <c r="D5" t="s">
        <v>31</v>
      </c>
      <c r="E5" s="20">
        <v>5</v>
      </c>
      <c r="F5" s="21">
        <v>5</v>
      </c>
      <c r="G5" s="21">
        <v>5</v>
      </c>
      <c r="H5" s="22">
        <v>5</v>
      </c>
      <c r="I5" s="20">
        <v>10</v>
      </c>
      <c r="J5" s="21">
        <v>10</v>
      </c>
      <c r="K5" s="21">
        <v>10</v>
      </c>
      <c r="L5" s="22">
        <v>10</v>
      </c>
      <c r="M5" s="20">
        <v>15</v>
      </c>
      <c r="N5" s="21">
        <v>15</v>
      </c>
      <c r="O5" s="21">
        <v>15</v>
      </c>
      <c r="P5" s="22">
        <v>15</v>
      </c>
      <c r="Q5" s="20">
        <v>20</v>
      </c>
      <c r="R5" s="21">
        <v>20</v>
      </c>
      <c r="S5" s="21">
        <v>20</v>
      </c>
      <c r="T5" s="22">
        <v>20</v>
      </c>
      <c r="U5" s="20">
        <v>23</v>
      </c>
      <c r="V5" s="5">
        <v>23</v>
      </c>
      <c r="W5" s="5">
        <v>23</v>
      </c>
      <c r="X5" s="6">
        <v>23</v>
      </c>
      <c r="Y5" s="4">
        <v>30</v>
      </c>
      <c r="Z5" s="5">
        <v>30</v>
      </c>
      <c r="AA5" s="5">
        <v>30</v>
      </c>
      <c r="AB5" s="6">
        <v>30</v>
      </c>
      <c r="AC5" s="4">
        <v>45</v>
      </c>
      <c r="AD5" s="5">
        <v>45</v>
      </c>
      <c r="AE5" s="5">
        <v>45</v>
      </c>
      <c r="AF5" s="6">
        <v>45</v>
      </c>
      <c r="AG5" s="4">
        <v>60</v>
      </c>
      <c r="AH5" s="5">
        <v>60</v>
      </c>
      <c r="AI5" s="5">
        <v>60</v>
      </c>
      <c r="AJ5" s="6">
        <v>60</v>
      </c>
      <c r="AK5" s="4">
        <v>75</v>
      </c>
      <c r="AL5" s="5">
        <v>75</v>
      </c>
      <c r="AM5" s="5">
        <v>75</v>
      </c>
      <c r="AN5" s="6">
        <v>75</v>
      </c>
      <c r="AO5" s="4">
        <v>90</v>
      </c>
      <c r="AP5" s="5">
        <v>90</v>
      </c>
      <c r="AQ5" s="5">
        <v>90</v>
      </c>
      <c r="AR5" s="6">
        <v>90</v>
      </c>
    </row>
    <row r="6" spans="1:44" x14ac:dyDescent="0.25">
      <c r="D6" t="s">
        <v>32</v>
      </c>
      <c r="E6" s="9">
        <v>0</v>
      </c>
      <c r="F6" s="3">
        <v>1</v>
      </c>
      <c r="G6" s="3">
        <v>2</v>
      </c>
      <c r="H6" s="10">
        <v>3</v>
      </c>
      <c r="I6" s="9">
        <v>0</v>
      </c>
      <c r="J6" s="3">
        <v>1</v>
      </c>
      <c r="K6" s="3">
        <v>2</v>
      </c>
      <c r="L6" s="10">
        <v>3</v>
      </c>
      <c r="M6" s="9">
        <v>0</v>
      </c>
      <c r="N6" s="3">
        <v>1</v>
      </c>
      <c r="O6" s="3">
        <v>2</v>
      </c>
      <c r="P6" s="10">
        <v>3</v>
      </c>
      <c r="Q6" s="9">
        <v>0</v>
      </c>
      <c r="R6" s="3">
        <v>1</v>
      </c>
      <c r="S6" s="3">
        <v>2</v>
      </c>
      <c r="T6" s="10">
        <v>3</v>
      </c>
      <c r="U6" s="9">
        <v>0</v>
      </c>
      <c r="V6" s="2">
        <v>1</v>
      </c>
      <c r="W6" s="2">
        <v>2</v>
      </c>
      <c r="X6" s="8">
        <v>3</v>
      </c>
      <c r="Y6" s="7">
        <v>0</v>
      </c>
      <c r="Z6" s="2">
        <v>1</v>
      </c>
      <c r="AA6" s="2">
        <v>2</v>
      </c>
      <c r="AB6" s="8">
        <v>3</v>
      </c>
      <c r="AC6" s="7">
        <v>0</v>
      </c>
      <c r="AD6" s="2">
        <v>1</v>
      </c>
      <c r="AE6" s="2">
        <v>2</v>
      </c>
      <c r="AF6" s="8">
        <v>3</v>
      </c>
      <c r="AG6" s="7">
        <v>0</v>
      </c>
      <c r="AH6" s="2">
        <v>1</v>
      </c>
      <c r="AI6" s="2">
        <v>2</v>
      </c>
      <c r="AJ6" s="8">
        <v>3</v>
      </c>
      <c r="AK6" s="7">
        <v>0</v>
      </c>
      <c r="AL6" s="2">
        <v>1</v>
      </c>
      <c r="AM6" s="2">
        <v>2</v>
      </c>
      <c r="AN6" s="8">
        <v>3</v>
      </c>
      <c r="AO6" s="7">
        <v>0</v>
      </c>
      <c r="AP6" s="2">
        <v>1</v>
      </c>
      <c r="AQ6" s="2">
        <v>2</v>
      </c>
      <c r="AR6" s="8">
        <v>3</v>
      </c>
    </row>
    <row r="7" spans="1:44" x14ac:dyDescent="0.25">
      <c r="B7" t="s">
        <v>14</v>
      </c>
      <c r="C7" t="s">
        <v>15</v>
      </c>
      <c r="D7" t="s">
        <v>30</v>
      </c>
      <c r="E7" s="9"/>
      <c r="F7" s="3"/>
      <c r="G7" s="3"/>
      <c r="H7" s="10"/>
      <c r="I7" s="9"/>
      <c r="J7" s="3"/>
      <c r="K7" s="3"/>
      <c r="L7" s="10"/>
      <c r="M7" s="9"/>
      <c r="N7" s="3"/>
      <c r="O7" s="3"/>
      <c r="P7" s="10"/>
      <c r="Q7" s="9"/>
      <c r="R7" s="3"/>
      <c r="S7" s="3"/>
      <c r="T7" s="10"/>
      <c r="U7" s="9"/>
      <c r="V7" s="3"/>
      <c r="W7" s="3"/>
      <c r="X7" s="10"/>
      <c r="Y7" s="9"/>
      <c r="Z7" s="3"/>
      <c r="AA7" s="3"/>
      <c r="AB7" s="10"/>
      <c r="AC7" s="9"/>
      <c r="AD7" s="3"/>
      <c r="AE7" s="3"/>
      <c r="AF7" s="10"/>
      <c r="AG7" s="9"/>
      <c r="AH7" s="3"/>
      <c r="AI7" s="3"/>
      <c r="AJ7" s="10"/>
      <c r="AK7" s="9"/>
      <c r="AL7" s="3"/>
      <c r="AM7" s="3"/>
      <c r="AN7" s="10"/>
      <c r="AO7" s="9"/>
      <c r="AP7" s="3"/>
      <c r="AQ7" s="3"/>
      <c r="AR7" s="10"/>
    </row>
    <row r="8" spans="1:44" x14ac:dyDescent="0.25">
      <c r="A8">
        <v>3</v>
      </c>
      <c r="B8" t="s">
        <v>0</v>
      </c>
      <c r="C8" t="s">
        <v>16</v>
      </c>
      <c r="D8">
        <v>3</v>
      </c>
      <c r="E8" s="14">
        <v>185</v>
      </c>
      <c r="F8" s="15">
        <v>182</v>
      </c>
      <c r="G8" s="15">
        <v>198</v>
      </c>
      <c r="H8" s="16">
        <v>195</v>
      </c>
      <c r="I8" s="14">
        <v>152</v>
      </c>
      <c r="J8" s="15">
        <v>143</v>
      </c>
      <c r="K8" s="15">
        <v>140</v>
      </c>
      <c r="L8" s="16">
        <v>135</v>
      </c>
      <c r="M8" s="14">
        <v>139.80000000000001</v>
      </c>
      <c r="N8" s="15">
        <v>157.19999999999999</v>
      </c>
      <c r="O8" s="15">
        <v>111.2</v>
      </c>
      <c r="P8" s="16">
        <v>147.4</v>
      </c>
      <c r="Q8" s="14">
        <v>239</v>
      </c>
      <c r="R8" s="15">
        <v>167</v>
      </c>
      <c r="S8" s="15">
        <v>150</v>
      </c>
      <c r="T8" s="16">
        <v>189</v>
      </c>
      <c r="U8" s="14">
        <v>165</v>
      </c>
      <c r="V8" s="15">
        <v>129</v>
      </c>
      <c r="W8" s="15">
        <v>160</v>
      </c>
      <c r="X8" s="16">
        <v>153</v>
      </c>
      <c r="Y8" s="14">
        <v>150</v>
      </c>
      <c r="Z8" s="15">
        <v>151</v>
      </c>
      <c r="AA8" s="15">
        <v>186</v>
      </c>
      <c r="AB8" s="16">
        <v>239</v>
      </c>
      <c r="AC8" s="9">
        <v>162</v>
      </c>
      <c r="AD8" s="3">
        <v>139</v>
      </c>
      <c r="AE8" s="3">
        <v>154</v>
      </c>
      <c r="AF8" s="10">
        <v>191</v>
      </c>
      <c r="AG8" s="9">
        <v>162</v>
      </c>
      <c r="AH8" s="3">
        <v>140</v>
      </c>
      <c r="AI8" s="3">
        <v>156</v>
      </c>
      <c r="AJ8" s="10">
        <v>183</v>
      </c>
      <c r="AK8" s="9">
        <v>157</v>
      </c>
      <c r="AL8" s="3">
        <v>139</v>
      </c>
      <c r="AM8" s="3">
        <v>197</v>
      </c>
      <c r="AN8" s="10">
        <v>196</v>
      </c>
      <c r="AO8" s="9">
        <v>187</v>
      </c>
      <c r="AP8" s="3">
        <v>143</v>
      </c>
      <c r="AQ8" s="3">
        <v>173</v>
      </c>
      <c r="AR8" s="10">
        <v>237</v>
      </c>
    </row>
    <row r="9" spans="1:44" x14ac:dyDescent="0.25">
      <c r="A9">
        <v>6</v>
      </c>
      <c r="B9" t="s">
        <v>1</v>
      </c>
      <c r="C9" t="s">
        <v>16</v>
      </c>
      <c r="D9">
        <v>6</v>
      </c>
      <c r="E9" s="14">
        <v>201</v>
      </c>
      <c r="F9" s="15">
        <v>199</v>
      </c>
      <c r="G9" s="15">
        <v>210</v>
      </c>
      <c r="H9" s="16">
        <v>206</v>
      </c>
      <c r="I9" s="14">
        <v>138</v>
      </c>
      <c r="J9" s="15">
        <v>133</v>
      </c>
      <c r="K9" s="15">
        <v>135</v>
      </c>
      <c r="L9" s="16">
        <v>149</v>
      </c>
      <c r="M9" s="14">
        <v>126</v>
      </c>
      <c r="N9" s="15">
        <v>122.8</v>
      </c>
      <c r="O9" s="15">
        <v>104</v>
      </c>
      <c r="P9" s="16">
        <v>121.4</v>
      </c>
      <c r="Q9" s="14">
        <v>113</v>
      </c>
      <c r="R9" s="15">
        <v>113</v>
      </c>
      <c r="S9" s="15">
        <v>103</v>
      </c>
      <c r="T9" s="16">
        <v>149</v>
      </c>
      <c r="U9" s="14">
        <v>101</v>
      </c>
      <c r="V9" s="15">
        <v>96</v>
      </c>
      <c r="W9" s="15">
        <v>98</v>
      </c>
      <c r="X9" s="16">
        <v>115</v>
      </c>
      <c r="Y9" s="14">
        <v>90</v>
      </c>
      <c r="Z9" s="15">
        <v>90</v>
      </c>
      <c r="AA9" s="15">
        <v>106</v>
      </c>
      <c r="AB9" s="16">
        <v>113</v>
      </c>
      <c r="AC9" s="9">
        <v>102</v>
      </c>
      <c r="AD9" s="3">
        <v>86</v>
      </c>
      <c r="AE9" s="3">
        <v>99</v>
      </c>
      <c r="AF9" s="10">
        <v>120</v>
      </c>
      <c r="AG9" s="9">
        <v>100</v>
      </c>
      <c r="AH9" s="3">
        <v>127</v>
      </c>
      <c r="AI9" s="3">
        <v>111</v>
      </c>
      <c r="AJ9" s="10">
        <v>102</v>
      </c>
      <c r="AK9" s="9">
        <v>92</v>
      </c>
      <c r="AL9" s="3">
        <v>76</v>
      </c>
      <c r="AM9" s="3">
        <v>101</v>
      </c>
      <c r="AN9" s="10">
        <v>81</v>
      </c>
      <c r="AO9" s="9">
        <v>98</v>
      </c>
      <c r="AP9" s="3">
        <v>92</v>
      </c>
      <c r="AQ9" s="3">
        <v>119</v>
      </c>
      <c r="AR9" s="10">
        <v>103</v>
      </c>
    </row>
    <row r="10" spans="1:44" x14ac:dyDescent="0.25">
      <c r="A10">
        <v>7</v>
      </c>
      <c r="B10" t="s">
        <v>2</v>
      </c>
      <c r="C10" t="s">
        <v>17</v>
      </c>
      <c r="D10">
        <v>7</v>
      </c>
      <c r="E10" s="14">
        <v>373</v>
      </c>
      <c r="F10" s="15">
        <v>366</v>
      </c>
      <c r="G10" s="15">
        <v>369</v>
      </c>
      <c r="H10" s="16">
        <v>352</v>
      </c>
      <c r="I10" s="14">
        <v>231</v>
      </c>
      <c r="J10" s="15">
        <v>226</v>
      </c>
      <c r="K10" s="15">
        <v>215</v>
      </c>
      <c r="L10" s="16">
        <v>232</v>
      </c>
      <c r="M10" s="14">
        <v>180.4</v>
      </c>
      <c r="N10" s="15">
        <v>183.4</v>
      </c>
      <c r="O10" s="15">
        <v>161.80000000000001</v>
      </c>
      <c r="P10" s="16">
        <v>172.4</v>
      </c>
      <c r="Q10" s="14">
        <v>235</v>
      </c>
      <c r="R10" s="15">
        <v>159</v>
      </c>
      <c r="S10" s="15">
        <v>156</v>
      </c>
      <c r="T10" s="16">
        <v>298</v>
      </c>
      <c r="U10" s="14">
        <v>150</v>
      </c>
      <c r="V10" s="15">
        <v>138</v>
      </c>
      <c r="W10" s="15">
        <v>132</v>
      </c>
      <c r="X10" s="16">
        <v>140</v>
      </c>
      <c r="Y10" s="14">
        <v>130</v>
      </c>
      <c r="Z10" s="15">
        <v>137</v>
      </c>
      <c r="AA10" s="15">
        <v>136</v>
      </c>
      <c r="AB10" s="16">
        <v>142</v>
      </c>
      <c r="AC10" s="9">
        <v>128</v>
      </c>
      <c r="AD10" s="3">
        <v>105</v>
      </c>
      <c r="AE10" s="3">
        <v>108</v>
      </c>
      <c r="AF10" s="10">
        <v>134</v>
      </c>
      <c r="AG10" s="9">
        <v>121</v>
      </c>
      <c r="AH10" s="3">
        <v>104</v>
      </c>
      <c r="AI10" s="3">
        <v>110</v>
      </c>
      <c r="AJ10" s="10">
        <v>130</v>
      </c>
      <c r="AK10" s="9">
        <v>98</v>
      </c>
      <c r="AL10" s="3">
        <v>89</v>
      </c>
      <c r="AM10" s="3">
        <v>113</v>
      </c>
      <c r="AN10" s="10">
        <v>114</v>
      </c>
      <c r="AO10" s="9">
        <v>111</v>
      </c>
      <c r="AP10" s="3">
        <v>115</v>
      </c>
      <c r="AQ10" s="3">
        <v>103</v>
      </c>
      <c r="AR10" s="10">
        <v>105</v>
      </c>
    </row>
    <row r="11" spans="1:44" x14ac:dyDescent="0.25">
      <c r="A11">
        <v>13</v>
      </c>
      <c r="B11" t="s">
        <v>3</v>
      </c>
      <c r="C11" t="s">
        <v>18</v>
      </c>
      <c r="D11">
        <v>13</v>
      </c>
      <c r="E11" s="14">
        <v>509</v>
      </c>
      <c r="F11" s="15">
        <v>520</v>
      </c>
      <c r="G11" s="15">
        <v>531</v>
      </c>
      <c r="H11" s="16">
        <v>549</v>
      </c>
      <c r="I11" s="14">
        <v>316</v>
      </c>
      <c r="J11" s="15">
        <v>321</v>
      </c>
      <c r="K11" s="15">
        <v>304</v>
      </c>
      <c r="L11" s="16">
        <v>326</v>
      </c>
      <c r="M11" s="14">
        <v>254.8</v>
      </c>
      <c r="N11" s="15">
        <v>268.39999999999998</v>
      </c>
      <c r="O11" s="15">
        <v>211.6</v>
      </c>
      <c r="P11" s="16">
        <v>232.6</v>
      </c>
      <c r="Q11" s="14">
        <v>250</v>
      </c>
      <c r="R11" s="15">
        <v>212</v>
      </c>
      <c r="S11" s="15">
        <v>201</v>
      </c>
      <c r="T11" s="16">
        <v>320</v>
      </c>
      <c r="U11" s="14">
        <v>182</v>
      </c>
      <c r="V11" s="15">
        <v>176</v>
      </c>
      <c r="W11" s="15">
        <v>193</v>
      </c>
      <c r="X11" s="16">
        <v>196</v>
      </c>
      <c r="Y11" s="14">
        <v>170</v>
      </c>
      <c r="Z11" s="15">
        <v>160</v>
      </c>
      <c r="AA11" s="15">
        <v>153</v>
      </c>
      <c r="AB11" s="16">
        <v>190</v>
      </c>
      <c r="AC11" s="9">
        <v>144</v>
      </c>
      <c r="AD11" s="3">
        <v>150</v>
      </c>
      <c r="AE11" s="3">
        <v>163</v>
      </c>
      <c r="AF11" s="10">
        <v>223</v>
      </c>
      <c r="AG11" s="9">
        <v>136</v>
      </c>
      <c r="AH11" s="3">
        <v>145</v>
      </c>
      <c r="AI11" s="3">
        <v>143</v>
      </c>
      <c r="AJ11" s="10">
        <v>124</v>
      </c>
      <c r="AK11" s="9">
        <v>123</v>
      </c>
      <c r="AL11" s="3">
        <v>129</v>
      </c>
      <c r="AM11" s="3">
        <v>148</v>
      </c>
      <c r="AN11" s="10">
        <v>128</v>
      </c>
      <c r="AO11" s="9">
        <v>125</v>
      </c>
      <c r="AP11" s="3">
        <v>123</v>
      </c>
      <c r="AQ11" s="3">
        <v>134</v>
      </c>
      <c r="AR11" s="10">
        <v>145</v>
      </c>
    </row>
    <row r="12" spans="1:44" x14ac:dyDescent="0.25">
      <c r="A12">
        <v>19</v>
      </c>
      <c r="B12" t="s">
        <v>4</v>
      </c>
      <c r="C12" t="s">
        <v>16</v>
      </c>
      <c r="D12">
        <v>19</v>
      </c>
      <c r="E12" s="14">
        <v>119</v>
      </c>
      <c r="F12" s="15">
        <v>115</v>
      </c>
      <c r="G12" s="15">
        <v>126</v>
      </c>
      <c r="H12" s="16">
        <v>119</v>
      </c>
      <c r="I12" s="14">
        <v>97</v>
      </c>
      <c r="J12" s="15">
        <v>80</v>
      </c>
      <c r="K12" s="15">
        <v>79</v>
      </c>
      <c r="L12" s="16">
        <v>80</v>
      </c>
      <c r="M12" s="14">
        <v>70.599999999999994</v>
      </c>
      <c r="N12" s="15">
        <v>66.2</v>
      </c>
      <c r="O12" s="15">
        <v>67.8</v>
      </c>
      <c r="P12" s="16">
        <v>77</v>
      </c>
      <c r="Q12" s="14">
        <v>74</v>
      </c>
      <c r="R12" s="15">
        <v>75</v>
      </c>
      <c r="S12" s="15">
        <v>67</v>
      </c>
      <c r="T12" s="16">
        <v>97</v>
      </c>
      <c r="U12" s="14">
        <v>62</v>
      </c>
      <c r="V12" s="15">
        <v>53</v>
      </c>
      <c r="W12" s="15">
        <v>58</v>
      </c>
      <c r="X12" s="16">
        <v>59</v>
      </c>
      <c r="Y12" s="14">
        <v>57</v>
      </c>
      <c r="Z12" s="15">
        <v>59</v>
      </c>
      <c r="AA12" s="15">
        <v>60</v>
      </c>
      <c r="AB12" s="16">
        <v>74</v>
      </c>
      <c r="AC12" s="9">
        <v>62</v>
      </c>
      <c r="AD12" s="3">
        <v>43</v>
      </c>
      <c r="AE12" s="3">
        <v>59</v>
      </c>
      <c r="AF12" s="10">
        <v>69</v>
      </c>
      <c r="AG12" s="9">
        <v>61</v>
      </c>
      <c r="AH12" s="3">
        <v>46</v>
      </c>
      <c r="AI12" s="3">
        <v>47</v>
      </c>
      <c r="AJ12" s="10">
        <v>63</v>
      </c>
      <c r="AK12" s="9">
        <v>43</v>
      </c>
      <c r="AL12" s="3">
        <v>37</v>
      </c>
      <c r="AM12" s="3">
        <v>61</v>
      </c>
      <c r="AN12" s="10">
        <v>50</v>
      </c>
      <c r="AO12" s="9">
        <v>50</v>
      </c>
      <c r="AP12" s="3">
        <v>63</v>
      </c>
      <c r="AQ12" s="3">
        <v>75</v>
      </c>
      <c r="AR12" s="10">
        <v>58</v>
      </c>
    </row>
    <row r="13" spans="1:44" x14ac:dyDescent="0.25">
      <c r="A13">
        <v>27</v>
      </c>
      <c r="B13" t="s">
        <v>5</v>
      </c>
      <c r="C13" t="s">
        <v>18</v>
      </c>
      <c r="D13">
        <v>27</v>
      </c>
      <c r="E13" s="14">
        <v>354</v>
      </c>
      <c r="F13" s="15">
        <v>361</v>
      </c>
      <c r="G13" s="15">
        <v>349</v>
      </c>
      <c r="H13" s="16">
        <v>338</v>
      </c>
      <c r="I13" s="14">
        <v>246</v>
      </c>
      <c r="J13" s="15">
        <v>224</v>
      </c>
      <c r="K13" s="15">
        <v>209</v>
      </c>
      <c r="L13" s="16">
        <v>209</v>
      </c>
      <c r="M13" s="14">
        <v>184.4</v>
      </c>
      <c r="N13" s="15">
        <v>167.6</v>
      </c>
      <c r="O13" s="15">
        <v>163</v>
      </c>
      <c r="P13" s="16">
        <v>172.8</v>
      </c>
      <c r="Q13" s="14">
        <v>166</v>
      </c>
      <c r="R13" s="15">
        <v>163</v>
      </c>
      <c r="S13" s="15">
        <v>183</v>
      </c>
      <c r="T13" s="16">
        <v>216</v>
      </c>
      <c r="U13" s="14">
        <v>157</v>
      </c>
      <c r="V13" s="15">
        <v>130</v>
      </c>
      <c r="W13" s="15">
        <v>141</v>
      </c>
      <c r="X13" s="16">
        <v>156</v>
      </c>
      <c r="Y13" s="14">
        <v>143</v>
      </c>
      <c r="Z13" s="15">
        <v>131</v>
      </c>
      <c r="AA13" s="15">
        <v>125</v>
      </c>
      <c r="AB13" s="16">
        <v>142</v>
      </c>
      <c r="AC13" s="9">
        <v>132</v>
      </c>
      <c r="AD13" s="3">
        <v>108</v>
      </c>
      <c r="AE13" s="3">
        <v>124</v>
      </c>
      <c r="AF13" s="10">
        <v>145</v>
      </c>
      <c r="AG13" s="9">
        <v>116</v>
      </c>
      <c r="AH13" s="3">
        <v>117</v>
      </c>
      <c r="AI13" s="3">
        <v>130</v>
      </c>
      <c r="AJ13" s="10">
        <v>134</v>
      </c>
      <c r="AK13" s="9">
        <v>111</v>
      </c>
      <c r="AL13" s="3">
        <v>113</v>
      </c>
      <c r="AM13" s="3">
        <v>119</v>
      </c>
      <c r="AN13" s="10">
        <v>123</v>
      </c>
      <c r="AO13" s="9">
        <v>150</v>
      </c>
      <c r="AP13" s="3">
        <v>120</v>
      </c>
      <c r="AQ13" s="3">
        <v>110</v>
      </c>
      <c r="AR13" s="10">
        <v>115</v>
      </c>
    </row>
    <row r="14" spans="1:44" x14ac:dyDescent="0.25">
      <c r="A14">
        <v>42</v>
      </c>
      <c r="B14" t="s">
        <v>6</v>
      </c>
      <c r="C14" t="s">
        <v>16</v>
      </c>
      <c r="D14">
        <v>42</v>
      </c>
      <c r="E14" s="14">
        <v>190</v>
      </c>
      <c r="F14" s="15">
        <v>171</v>
      </c>
      <c r="G14" s="15">
        <v>164</v>
      </c>
      <c r="H14" s="16">
        <v>179</v>
      </c>
      <c r="I14" s="14">
        <v>112</v>
      </c>
      <c r="J14" s="15">
        <v>130</v>
      </c>
      <c r="K14" s="15">
        <v>118</v>
      </c>
      <c r="L14" s="16">
        <v>107</v>
      </c>
      <c r="M14" s="14">
        <v>90.8</v>
      </c>
      <c r="N14" s="15">
        <v>100.8</v>
      </c>
      <c r="O14" s="15">
        <v>78.599999999999994</v>
      </c>
      <c r="P14" s="16">
        <v>101</v>
      </c>
      <c r="Q14" s="14">
        <v>104</v>
      </c>
      <c r="R14" s="15">
        <v>96</v>
      </c>
      <c r="S14" s="15">
        <v>90</v>
      </c>
      <c r="T14" s="16">
        <v>205</v>
      </c>
      <c r="U14" s="14">
        <v>100</v>
      </c>
      <c r="V14" s="15">
        <v>76</v>
      </c>
      <c r="W14" s="15">
        <v>89</v>
      </c>
      <c r="X14" s="16">
        <v>87</v>
      </c>
      <c r="Y14" s="14">
        <v>77</v>
      </c>
      <c r="Z14" s="15">
        <v>87</v>
      </c>
      <c r="AA14" s="15">
        <v>79</v>
      </c>
      <c r="AB14" s="16">
        <v>94</v>
      </c>
      <c r="AC14" s="9">
        <v>72</v>
      </c>
      <c r="AD14" s="3">
        <v>65</v>
      </c>
      <c r="AE14" s="3">
        <v>84</v>
      </c>
      <c r="AF14" s="10">
        <v>92</v>
      </c>
      <c r="AG14" s="9">
        <v>75</v>
      </c>
      <c r="AH14" s="3">
        <v>63</v>
      </c>
      <c r="AI14" s="3">
        <v>69</v>
      </c>
      <c r="AJ14" s="10">
        <v>78</v>
      </c>
      <c r="AK14" s="9">
        <v>76</v>
      </c>
      <c r="AL14" s="3">
        <v>73</v>
      </c>
      <c r="AM14" s="3">
        <v>62</v>
      </c>
      <c r="AN14" s="10">
        <v>74</v>
      </c>
      <c r="AO14" s="9">
        <v>74</v>
      </c>
      <c r="AP14" s="3">
        <v>62</v>
      </c>
      <c r="AQ14" s="3">
        <v>60</v>
      </c>
      <c r="AR14" s="10">
        <v>78</v>
      </c>
    </row>
    <row r="15" spans="1:44" x14ac:dyDescent="0.25">
      <c r="A15">
        <v>43</v>
      </c>
      <c r="B15" t="s">
        <v>7</v>
      </c>
      <c r="C15" t="s">
        <v>16</v>
      </c>
      <c r="D15">
        <v>43</v>
      </c>
      <c r="E15" s="14">
        <v>4212</v>
      </c>
      <c r="F15" s="15">
        <v>4808</v>
      </c>
      <c r="G15" s="15">
        <v>4824</v>
      </c>
      <c r="H15" s="16">
        <v>5181</v>
      </c>
      <c r="I15" s="14">
        <v>2671</v>
      </c>
      <c r="J15" s="15">
        <v>2759</v>
      </c>
      <c r="K15" s="15">
        <v>2820</v>
      </c>
      <c r="L15" s="16">
        <v>2792</v>
      </c>
      <c r="M15" s="14">
        <v>1992</v>
      </c>
      <c r="N15" s="15">
        <v>1920.2</v>
      </c>
      <c r="O15" s="15">
        <v>1889.2</v>
      </c>
      <c r="P15" s="16">
        <v>1906.2</v>
      </c>
      <c r="Q15" s="14">
        <v>1412</v>
      </c>
      <c r="R15" s="15">
        <v>1439</v>
      </c>
      <c r="S15" s="15">
        <v>1460</v>
      </c>
      <c r="T15" s="16">
        <v>1412</v>
      </c>
      <c r="U15" s="14">
        <v>1140</v>
      </c>
      <c r="V15" s="15">
        <v>1134</v>
      </c>
      <c r="W15" s="15">
        <v>1162</v>
      </c>
      <c r="X15" s="16">
        <v>1226</v>
      </c>
      <c r="Y15" s="14">
        <v>979</v>
      </c>
      <c r="Z15" s="15">
        <v>986</v>
      </c>
      <c r="AA15" s="15">
        <v>994</v>
      </c>
      <c r="AB15" s="16">
        <v>1037</v>
      </c>
      <c r="AC15" s="9">
        <v>711</v>
      </c>
      <c r="AD15" s="3">
        <v>762</v>
      </c>
      <c r="AE15" s="3">
        <v>729</v>
      </c>
      <c r="AF15" s="10">
        <v>763</v>
      </c>
      <c r="AG15" s="9">
        <v>620</v>
      </c>
      <c r="AH15" s="3">
        <v>681</v>
      </c>
      <c r="AI15" s="3">
        <v>751</v>
      </c>
      <c r="AJ15" s="10">
        <v>759</v>
      </c>
      <c r="AK15" s="9">
        <v>676</v>
      </c>
      <c r="AL15" s="3">
        <v>637</v>
      </c>
      <c r="AM15" s="3">
        <v>679</v>
      </c>
      <c r="AN15" s="10">
        <v>691</v>
      </c>
      <c r="AO15" s="9">
        <v>729</v>
      </c>
      <c r="AP15" s="3">
        <v>764</v>
      </c>
      <c r="AQ15" s="3">
        <v>753</v>
      </c>
      <c r="AR15" s="10">
        <v>817</v>
      </c>
    </row>
    <row r="16" spans="1:44" x14ac:dyDescent="0.25">
      <c r="A16">
        <v>48</v>
      </c>
      <c r="B16" t="s">
        <v>8</v>
      </c>
      <c r="C16" t="s">
        <v>16</v>
      </c>
      <c r="D16">
        <v>48</v>
      </c>
      <c r="E16" s="14">
        <v>949</v>
      </c>
      <c r="F16" s="15">
        <v>947</v>
      </c>
      <c r="G16" s="15">
        <v>946</v>
      </c>
      <c r="H16" s="16">
        <v>945</v>
      </c>
      <c r="I16" s="14">
        <v>558</v>
      </c>
      <c r="J16" s="15">
        <v>524</v>
      </c>
      <c r="K16" s="15">
        <v>523</v>
      </c>
      <c r="L16" s="16">
        <v>543</v>
      </c>
      <c r="M16" s="14">
        <v>415.4</v>
      </c>
      <c r="N16" s="15">
        <v>422.6</v>
      </c>
      <c r="O16" s="15">
        <v>363</v>
      </c>
      <c r="P16" s="16">
        <v>372.2</v>
      </c>
      <c r="Q16" s="14">
        <v>371</v>
      </c>
      <c r="R16" s="15">
        <v>307</v>
      </c>
      <c r="S16" s="15">
        <v>316</v>
      </c>
      <c r="T16" s="16">
        <v>449</v>
      </c>
      <c r="U16" s="14">
        <v>267</v>
      </c>
      <c r="V16" s="15">
        <v>242</v>
      </c>
      <c r="W16" s="15">
        <v>264</v>
      </c>
      <c r="X16" s="16">
        <v>305</v>
      </c>
      <c r="Y16" s="14">
        <v>216</v>
      </c>
      <c r="Z16" s="15">
        <v>230</v>
      </c>
      <c r="AA16" s="15">
        <v>230</v>
      </c>
      <c r="AB16" s="16">
        <v>251</v>
      </c>
      <c r="AC16" s="9">
        <v>229</v>
      </c>
      <c r="AD16" s="3">
        <v>187</v>
      </c>
      <c r="AE16" s="3">
        <v>184</v>
      </c>
      <c r="AF16" s="10">
        <v>248</v>
      </c>
      <c r="AG16" s="9">
        <v>176</v>
      </c>
      <c r="AH16" s="3">
        <v>163</v>
      </c>
      <c r="AI16" s="3">
        <v>176</v>
      </c>
      <c r="AJ16" s="10">
        <v>181</v>
      </c>
      <c r="AK16" s="9">
        <v>153</v>
      </c>
      <c r="AL16" s="3">
        <v>174</v>
      </c>
      <c r="AM16" s="3">
        <v>164</v>
      </c>
      <c r="AN16" s="10">
        <v>164</v>
      </c>
      <c r="AO16" s="9">
        <v>166</v>
      </c>
      <c r="AP16" s="3">
        <v>176</v>
      </c>
      <c r="AQ16" s="3">
        <v>193</v>
      </c>
      <c r="AR16" s="10">
        <v>172</v>
      </c>
    </row>
    <row r="17" spans="1:48" x14ac:dyDescent="0.25">
      <c r="A17">
        <v>52</v>
      </c>
      <c r="B17" t="s">
        <v>9</v>
      </c>
      <c r="C17" t="s">
        <v>17</v>
      </c>
      <c r="D17">
        <v>52</v>
      </c>
      <c r="E17" s="14">
        <v>162</v>
      </c>
      <c r="F17" s="15">
        <v>166</v>
      </c>
      <c r="G17" s="15">
        <v>164</v>
      </c>
      <c r="H17" s="16">
        <v>183</v>
      </c>
      <c r="I17" s="14">
        <v>114</v>
      </c>
      <c r="J17" s="15">
        <v>124</v>
      </c>
      <c r="K17" s="15">
        <v>111</v>
      </c>
      <c r="L17" s="16">
        <v>115</v>
      </c>
      <c r="M17" s="14">
        <v>93.4</v>
      </c>
      <c r="N17" s="15">
        <v>99.6</v>
      </c>
      <c r="O17" s="15">
        <v>87.2</v>
      </c>
      <c r="P17" s="16">
        <v>95.6</v>
      </c>
      <c r="Q17" s="14">
        <v>101</v>
      </c>
      <c r="R17" s="15">
        <v>108</v>
      </c>
      <c r="S17" s="15">
        <v>97</v>
      </c>
      <c r="T17" s="16">
        <v>122</v>
      </c>
      <c r="U17" s="14">
        <v>99</v>
      </c>
      <c r="V17" s="15">
        <v>90</v>
      </c>
      <c r="W17" s="15">
        <v>97</v>
      </c>
      <c r="X17" s="16">
        <v>100</v>
      </c>
      <c r="Y17" s="14">
        <v>99</v>
      </c>
      <c r="Z17" s="15">
        <v>74</v>
      </c>
      <c r="AA17" s="15">
        <v>86</v>
      </c>
      <c r="AB17" s="16">
        <v>101</v>
      </c>
      <c r="AC17" s="9">
        <v>93</v>
      </c>
      <c r="AD17" s="3">
        <v>68</v>
      </c>
      <c r="AE17" s="3">
        <v>116</v>
      </c>
      <c r="AF17" s="10">
        <v>107</v>
      </c>
      <c r="AG17" s="9">
        <v>90</v>
      </c>
      <c r="AH17" s="3">
        <v>85</v>
      </c>
      <c r="AI17" s="3">
        <v>76</v>
      </c>
      <c r="AJ17" s="10">
        <v>114</v>
      </c>
      <c r="AK17" s="9">
        <v>90</v>
      </c>
      <c r="AL17" s="3">
        <v>72</v>
      </c>
      <c r="AM17" s="3">
        <v>64</v>
      </c>
      <c r="AN17" s="10">
        <v>76</v>
      </c>
      <c r="AO17" s="9">
        <v>88</v>
      </c>
      <c r="AP17" s="3">
        <v>81</v>
      </c>
      <c r="AQ17" s="3">
        <v>87</v>
      </c>
      <c r="AR17" s="10">
        <v>86</v>
      </c>
    </row>
    <row r="18" spans="1:48" x14ac:dyDescent="0.25">
      <c r="A18">
        <v>55</v>
      </c>
      <c r="B18" t="s">
        <v>10</v>
      </c>
      <c r="C18" t="s">
        <v>17</v>
      </c>
      <c r="D18">
        <v>55</v>
      </c>
      <c r="E18" s="14">
        <v>172</v>
      </c>
      <c r="F18" s="15">
        <v>160</v>
      </c>
      <c r="G18" s="15">
        <v>163</v>
      </c>
      <c r="H18" s="16">
        <v>168</v>
      </c>
      <c r="I18" s="14">
        <v>122</v>
      </c>
      <c r="J18" s="15">
        <v>134</v>
      </c>
      <c r="K18" s="15">
        <v>123</v>
      </c>
      <c r="L18" s="16">
        <v>119</v>
      </c>
      <c r="M18" s="14">
        <v>103</v>
      </c>
      <c r="N18" s="15">
        <v>104.2</v>
      </c>
      <c r="O18" s="15">
        <v>86.6</v>
      </c>
      <c r="P18" s="16">
        <v>112.2</v>
      </c>
      <c r="Q18" s="14">
        <v>130</v>
      </c>
      <c r="R18" s="15">
        <v>119</v>
      </c>
      <c r="S18" s="15">
        <v>108</v>
      </c>
      <c r="T18" s="16">
        <v>172</v>
      </c>
      <c r="U18" s="14">
        <v>97</v>
      </c>
      <c r="V18" s="15">
        <v>99</v>
      </c>
      <c r="W18" s="15">
        <v>102</v>
      </c>
      <c r="X18" s="16">
        <v>127</v>
      </c>
      <c r="Y18" s="14">
        <v>109</v>
      </c>
      <c r="Z18" s="15">
        <v>83</v>
      </c>
      <c r="AA18" s="15">
        <v>105</v>
      </c>
      <c r="AB18" s="16">
        <v>140</v>
      </c>
      <c r="AC18" s="9">
        <v>102</v>
      </c>
      <c r="AD18" s="3">
        <v>96</v>
      </c>
      <c r="AE18" s="3">
        <v>114</v>
      </c>
      <c r="AF18" s="10">
        <v>137</v>
      </c>
      <c r="AG18" s="9">
        <v>97</v>
      </c>
      <c r="AH18" s="3">
        <v>90</v>
      </c>
      <c r="AI18" s="3">
        <v>95</v>
      </c>
      <c r="AJ18" s="10">
        <v>109</v>
      </c>
      <c r="AK18" s="9">
        <v>92</v>
      </c>
      <c r="AL18" s="3">
        <v>103</v>
      </c>
      <c r="AM18" s="3">
        <v>87</v>
      </c>
      <c r="AN18" s="10">
        <v>90</v>
      </c>
      <c r="AO18" s="9">
        <v>109</v>
      </c>
      <c r="AP18" s="3">
        <v>101</v>
      </c>
      <c r="AQ18" s="3">
        <v>98</v>
      </c>
      <c r="AR18" s="10">
        <v>107</v>
      </c>
    </row>
    <row r="19" spans="1:48" x14ac:dyDescent="0.25">
      <c r="A19">
        <v>70</v>
      </c>
      <c r="B19" t="s">
        <v>11</v>
      </c>
      <c r="C19" t="s">
        <v>17</v>
      </c>
      <c r="D19">
        <v>70</v>
      </c>
      <c r="E19" s="14">
        <v>1656</v>
      </c>
      <c r="F19" s="15">
        <v>1658</v>
      </c>
      <c r="G19" s="15">
        <v>1841</v>
      </c>
      <c r="H19" s="16">
        <v>1809</v>
      </c>
      <c r="I19" s="14">
        <v>978</v>
      </c>
      <c r="J19" s="15">
        <v>972</v>
      </c>
      <c r="K19" s="15">
        <v>1138</v>
      </c>
      <c r="L19" s="16">
        <v>1190</v>
      </c>
      <c r="M19" s="14">
        <v>1095</v>
      </c>
      <c r="N19" s="15">
        <v>986.8</v>
      </c>
      <c r="O19" s="15">
        <v>861.8</v>
      </c>
      <c r="P19" s="16">
        <v>991.8</v>
      </c>
      <c r="Q19" s="14">
        <v>545</v>
      </c>
      <c r="R19" s="15">
        <v>587</v>
      </c>
      <c r="S19" s="15">
        <v>598</v>
      </c>
      <c r="T19" s="16">
        <v>585</v>
      </c>
      <c r="U19" s="14">
        <v>481</v>
      </c>
      <c r="V19" s="15">
        <v>479</v>
      </c>
      <c r="W19" s="15">
        <v>475</v>
      </c>
      <c r="X19" s="16">
        <v>553</v>
      </c>
      <c r="Y19" s="14">
        <v>436</v>
      </c>
      <c r="Z19" s="15">
        <v>429</v>
      </c>
      <c r="AA19" s="15">
        <v>416</v>
      </c>
      <c r="AB19" s="16">
        <v>473</v>
      </c>
      <c r="AC19" s="9">
        <v>323</v>
      </c>
      <c r="AD19" s="3">
        <v>328</v>
      </c>
      <c r="AE19" s="3">
        <v>338</v>
      </c>
      <c r="AF19" s="10">
        <v>354</v>
      </c>
      <c r="AG19" s="9">
        <v>306</v>
      </c>
      <c r="AH19" s="3">
        <v>302</v>
      </c>
      <c r="AI19" s="3">
        <v>348</v>
      </c>
      <c r="AJ19" s="10">
        <v>324</v>
      </c>
      <c r="AK19" s="9">
        <v>294</v>
      </c>
      <c r="AL19" s="3">
        <v>324</v>
      </c>
      <c r="AM19" s="3">
        <v>279</v>
      </c>
      <c r="AN19" s="10">
        <v>309</v>
      </c>
      <c r="AO19" s="9">
        <v>344</v>
      </c>
      <c r="AP19" s="3">
        <v>328</v>
      </c>
      <c r="AQ19" s="3">
        <v>345</v>
      </c>
      <c r="AR19" s="10">
        <v>339</v>
      </c>
    </row>
    <row r="20" spans="1:48" x14ac:dyDescent="0.25">
      <c r="A20">
        <v>96</v>
      </c>
      <c r="B20" t="s">
        <v>12</v>
      </c>
      <c r="C20" t="s">
        <v>16</v>
      </c>
      <c r="D20">
        <v>96</v>
      </c>
      <c r="E20" s="14">
        <v>105</v>
      </c>
      <c r="F20" s="15">
        <v>109</v>
      </c>
      <c r="G20" s="15">
        <v>111</v>
      </c>
      <c r="H20" s="16">
        <v>113</v>
      </c>
      <c r="I20" s="14">
        <v>67</v>
      </c>
      <c r="J20" s="15">
        <v>65</v>
      </c>
      <c r="K20" s="15">
        <v>78</v>
      </c>
      <c r="L20" s="16">
        <v>63</v>
      </c>
      <c r="M20" s="14">
        <v>72.2</v>
      </c>
      <c r="N20" s="15">
        <v>61.8</v>
      </c>
      <c r="O20" s="15">
        <v>46.6</v>
      </c>
      <c r="P20" s="16">
        <v>65.599999999999994</v>
      </c>
      <c r="Q20" s="14">
        <v>52</v>
      </c>
      <c r="R20" s="15">
        <v>48</v>
      </c>
      <c r="S20" s="15">
        <v>44</v>
      </c>
      <c r="T20" s="16">
        <v>58</v>
      </c>
      <c r="U20" s="14">
        <v>40</v>
      </c>
      <c r="V20" s="15">
        <v>56</v>
      </c>
      <c r="W20" s="15">
        <v>38</v>
      </c>
      <c r="X20" s="16">
        <v>68</v>
      </c>
      <c r="Y20" s="14">
        <v>38</v>
      </c>
      <c r="Z20" s="15">
        <v>32</v>
      </c>
      <c r="AA20" s="15">
        <v>36</v>
      </c>
      <c r="AB20" s="16">
        <v>53</v>
      </c>
      <c r="AC20" s="9">
        <v>34</v>
      </c>
      <c r="AD20" s="3">
        <v>33</v>
      </c>
      <c r="AE20" s="3">
        <v>35</v>
      </c>
      <c r="AF20" s="10">
        <v>42</v>
      </c>
      <c r="AG20" s="9">
        <v>38</v>
      </c>
      <c r="AH20" s="3">
        <v>51</v>
      </c>
      <c r="AI20" s="3">
        <v>39</v>
      </c>
      <c r="AJ20" s="10">
        <v>43</v>
      </c>
      <c r="AK20" s="9">
        <v>39</v>
      </c>
      <c r="AL20" s="3">
        <v>43</v>
      </c>
      <c r="AM20" s="3">
        <v>36</v>
      </c>
      <c r="AN20" s="10">
        <v>38</v>
      </c>
      <c r="AO20" s="9">
        <v>41</v>
      </c>
      <c r="AP20" s="3">
        <v>34</v>
      </c>
      <c r="AQ20" s="3">
        <v>33</v>
      </c>
      <c r="AR20" s="10">
        <v>48</v>
      </c>
    </row>
    <row r="21" spans="1:48" ht="15.75" thickBot="1" x14ac:dyDescent="0.3">
      <c r="A21">
        <v>98</v>
      </c>
      <c r="B21" t="s">
        <v>13</v>
      </c>
      <c r="C21" t="s">
        <v>18</v>
      </c>
      <c r="D21">
        <v>98</v>
      </c>
      <c r="E21" s="17">
        <v>204</v>
      </c>
      <c r="F21" s="18">
        <v>179</v>
      </c>
      <c r="G21" s="18">
        <v>188</v>
      </c>
      <c r="H21" s="19">
        <v>187</v>
      </c>
      <c r="I21" s="17">
        <v>168</v>
      </c>
      <c r="J21" s="18">
        <v>135</v>
      </c>
      <c r="K21" s="18">
        <v>133</v>
      </c>
      <c r="L21" s="19">
        <v>126</v>
      </c>
      <c r="M21" s="17">
        <v>120.6</v>
      </c>
      <c r="N21" s="18">
        <v>114.4</v>
      </c>
      <c r="O21" s="18">
        <v>107.4</v>
      </c>
      <c r="P21" s="19">
        <v>102.6</v>
      </c>
      <c r="Q21" s="17">
        <v>252</v>
      </c>
      <c r="R21" s="18">
        <v>131</v>
      </c>
      <c r="S21" s="18">
        <v>160</v>
      </c>
      <c r="T21" s="19">
        <v>301</v>
      </c>
      <c r="U21" s="17">
        <v>132</v>
      </c>
      <c r="V21" s="18">
        <v>102</v>
      </c>
      <c r="W21" s="18">
        <v>96</v>
      </c>
      <c r="X21" s="19">
        <v>122</v>
      </c>
      <c r="Y21" s="17">
        <v>131</v>
      </c>
      <c r="Z21" s="18">
        <v>138</v>
      </c>
      <c r="AA21" s="18">
        <v>132</v>
      </c>
      <c r="AB21" s="19">
        <v>130</v>
      </c>
      <c r="AC21" s="11">
        <v>138</v>
      </c>
      <c r="AD21" s="12">
        <v>118</v>
      </c>
      <c r="AE21" s="12">
        <v>133</v>
      </c>
      <c r="AF21" s="13">
        <v>367</v>
      </c>
      <c r="AG21" s="11">
        <v>148</v>
      </c>
      <c r="AH21" s="12">
        <v>116</v>
      </c>
      <c r="AI21" s="12">
        <v>185</v>
      </c>
      <c r="AJ21" s="13">
        <v>128</v>
      </c>
      <c r="AK21" s="11">
        <v>136</v>
      </c>
      <c r="AL21" s="12">
        <v>121</v>
      </c>
      <c r="AM21" s="12">
        <v>168</v>
      </c>
      <c r="AN21" s="13">
        <v>132</v>
      </c>
      <c r="AO21" s="11">
        <v>162</v>
      </c>
      <c r="AP21" s="12">
        <v>155</v>
      </c>
      <c r="AQ21" s="12">
        <v>212</v>
      </c>
      <c r="AR21" s="13">
        <v>219</v>
      </c>
    </row>
    <row r="23" spans="1:48" x14ac:dyDescent="0.25">
      <c r="D23" t="s">
        <v>31</v>
      </c>
      <c r="E23" s="23">
        <f>E5</f>
        <v>5</v>
      </c>
      <c r="F23" s="24">
        <v>5</v>
      </c>
      <c r="G23" s="24">
        <v>5</v>
      </c>
      <c r="H23" s="24">
        <v>5</v>
      </c>
      <c r="I23" s="23">
        <f t="shared" ref="I23:AR23" si="0">I5</f>
        <v>10</v>
      </c>
      <c r="J23" s="23">
        <f t="shared" si="0"/>
        <v>10</v>
      </c>
      <c r="K23" s="23">
        <f t="shared" si="0"/>
        <v>10</v>
      </c>
      <c r="L23" s="23">
        <f t="shared" si="0"/>
        <v>10</v>
      </c>
      <c r="M23">
        <f t="shared" si="0"/>
        <v>15</v>
      </c>
      <c r="N23">
        <f t="shared" si="0"/>
        <v>15</v>
      </c>
      <c r="O23">
        <f t="shared" si="0"/>
        <v>15</v>
      </c>
      <c r="P23">
        <f t="shared" si="0"/>
        <v>15</v>
      </c>
      <c r="Q23">
        <f t="shared" si="0"/>
        <v>20</v>
      </c>
      <c r="R23">
        <f t="shared" si="0"/>
        <v>20</v>
      </c>
      <c r="S23">
        <f t="shared" si="0"/>
        <v>20</v>
      </c>
      <c r="T23">
        <f t="shared" si="0"/>
        <v>20</v>
      </c>
      <c r="U23">
        <f t="shared" si="0"/>
        <v>23</v>
      </c>
      <c r="V23">
        <f t="shared" si="0"/>
        <v>23</v>
      </c>
      <c r="W23">
        <f t="shared" si="0"/>
        <v>23</v>
      </c>
      <c r="X23">
        <f t="shared" si="0"/>
        <v>23</v>
      </c>
      <c r="Y23">
        <f t="shared" si="0"/>
        <v>30</v>
      </c>
      <c r="Z23">
        <f t="shared" si="0"/>
        <v>30</v>
      </c>
      <c r="AA23">
        <f t="shared" si="0"/>
        <v>30</v>
      </c>
      <c r="AB23">
        <f t="shared" si="0"/>
        <v>30</v>
      </c>
      <c r="AC23">
        <f t="shared" si="0"/>
        <v>45</v>
      </c>
      <c r="AD23">
        <f t="shared" si="0"/>
        <v>45</v>
      </c>
      <c r="AE23">
        <f t="shared" si="0"/>
        <v>45</v>
      </c>
      <c r="AF23">
        <f t="shared" si="0"/>
        <v>45</v>
      </c>
      <c r="AG23">
        <f t="shared" si="0"/>
        <v>60</v>
      </c>
      <c r="AH23">
        <f t="shared" si="0"/>
        <v>60</v>
      </c>
      <c r="AI23">
        <f t="shared" si="0"/>
        <v>60</v>
      </c>
      <c r="AJ23">
        <f t="shared" si="0"/>
        <v>60</v>
      </c>
      <c r="AK23">
        <f t="shared" si="0"/>
        <v>75</v>
      </c>
      <c r="AL23">
        <f t="shared" si="0"/>
        <v>75</v>
      </c>
      <c r="AM23">
        <f t="shared" si="0"/>
        <v>75</v>
      </c>
      <c r="AN23">
        <f t="shared" si="0"/>
        <v>75</v>
      </c>
      <c r="AO23">
        <f t="shared" si="0"/>
        <v>90</v>
      </c>
      <c r="AP23">
        <f t="shared" si="0"/>
        <v>90</v>
      </c>
      <c r="AQ23">
        <f t="shared" si="0"/>
        <v>90</v>
      </c>
      <c r="AR23">
        <f t="shared" si="0"/>
        <v>90</v>
      </c>
    </row>
    <row r="24" spans="1:48" x14ac:dyDescent="0.25">
      <c r="D24" t="s">
        <v>32</v>
      </c>
      <c r="E24">
        <f>E6</f>
        <v>0</v>
      </c>
      <c r="F24">
        <f t="shared" ref="F24:AR24" si="1">F6</f>
        <v>1</v>
      </c>
      <c r="G24">
        <f t="shared" si="1"/>
        <v>2</v>
      </c>
      <c r="H24">
        <f t="shared" si="1"/>
        <v>3</v>
      </c>
      <c r="I24">
        <f t="shared" si="1"/>
        <v>0</v>
      </c>
      <c r="J24">
        <f t="shared" si="1"/>
        <v>1</v>
      </c>
      <c r="K24">
        <f t="shared" si="1"/>
        <v>2</v>
      </c>
      <c r="L24">
        <f t="shared" si="1"/>
        <v>3</v>
      </c>
      <c r="M24">
        <f t="shared" si="1"/>
        <v>0</v>
      </c>
      <c r="N24">
        <f t="shared" si="1"/>
        <v>1</v>
      </c>
      <c r="O24">
        <f t="shared" si="1"/>
        <v>2</v>
      </c>
      <c r="P24">
        <f t="shared" si="1"/>
        <v>3</v>
      </c>
      <c r="Q24">
        <f t="shared" si="1"/>
        <v>0</v>
      </c>
      <c r="R24">
        <f t="shared" si="1"/>
        <v>1</v>
      </c>
      <c r="S24">
        <f t="shared" si="1"/>
        <v>2</v>
      </c>
      <c r="T24">
        <f t="shared" si="1"/>
        <v>3</v>
      </c>
      <c r="U24">
        <f t="shared" si="1"/>
        <v>0</v>
      </c>
      <c r="V24">
        <f t="shared" si="1"/>
        <v>1</v>
      </c>
      <c r="W24">
        <f t="shared" si="1"/>
        <v>2</v>
      </c>
      <c r="X24">
        <f t="shared" si="1"/>
        <v>3</v>
      </c>
      <c r="Y24">
        <f t="shared" si="1"/>
        <v>0</v>
      </c>
      <c r="Z24">
        <f t="shared" si="1"/>
        <v>1</v>
      </c>
      <c r="AA24">
        <f t="shared" si="1"/>
        <v>2</v>
      </c>
      <c r="AB24">
        <f t="shared" si="1"/>
        <v>3</v>
      </c>
      <c r="AC24">
        <f t="shared" si="1"/>
        <v>0</v>
      </c>
      <c r="AD24">
        <f t="shared" si="1"/>
        <v>1</v>
      </c>
      <c r="AE24">
        <f t="shared" si="1"/>
        <v>2</v>
      </c>
      <c r="AF24">
        <f t="shared" si="1"/>
        <v>3</v>
      </c>
      <c r="AG24">
        <f t="shared" si="1"/>
        <v>0</v>
      </c>
      <c r="AH24">
        <f t="shared" si="1"/>
        <v>1</v>
      </c>
      <c r="AI24">
        <f t="shared" si="1"/>
        <v>2</v>
      </c>
      <c r="AJ24">
        <f t="shared" si="1"/>
        <v>3</v>
      </c>
      <c r="AK24">
        <f t="shared" si="1"/>
        <v>0</v>
      </c>
      <c r="AL24">
        <f t="shared" si="1"/>
        <v>1</v>
      </c>
      <c r="AM24">
        <f t="shared" si="1"/>
        <v>2</v>
      </c>
      <c r="AN24">
        <f t="shared" si="1"/>
        <v>3</v>
      </c>
      <c r="AO24">
        <f t="shared" si="1"/>
        <v>0</v>
      </c>
      <c r="AP24">
        <f t="shared" si="1"/>
        <v>1</v>
      </c>
      <c r="AQ24">
        <f t="shared" si="1"/>
        <v>2</v>
      </c>
      <c r="AR24">
        <f t="shared" si="1"/>
        <v>3</v>
      </c>
    </row>
    <row r="25" spans="1:48" x14ac:dyDescent="0.25">
      <c r="B25" t="s">
        <v>21</v>
      </c>
      <c r="D25" t="s">
        <v>27</v>
      </c>
      <c r="E25" s="1">
        <f>AVERAGE(E8:E21)</f>
        <v>670.78571428571433</v>
      </c>
      <c r="F25" s="1">
        <f t="shared" ref="F25:AR25" si="2">AVERAGE(F8:F21)</f>
        <v>710.07142857142856</v>
      </c>
      <c r="G25" s="1">
        <f t="shared" si="2"/>
        <v>727.42857142857144</v>
      </c>
      <c r="H25" s="1">
        <f t="shared" si="2"/>
        <v>751.71428571428567</v>
      </c>
      <c r="I25" s="1">
        <f t="shared" si="2"/>
        <v>426.42857142857144</v>
      </c>
      <c r="J25" s="1">
        <f t="shared" si="2"/>
        <v>426.42857142857144</v>
      </c>
      <c r="K25" s="1">
        <f t="shared" si="2"/>
        <v>437.57142857142856</v>
      </c>
      <c r="L25" s="1">
        <f t="shared" si="2"/>
        <v>441.85714285714283</v>
      </c>
      <c r="M25" s="1">
        <f t="shared" si="2"/>
        <v>352.74285714285719</v>
      </c>
      <c r="N25" s="1">
        <f t="shared" si="2"/>
        <v>341.14285714285717</v>
      </c>
      <c r="O25" s="1">
        <f t="shared" si="2"/>
        <v>309.98571428571421</v>
      </c>
      <c r="P25" s="1">
        <f t="shared" si="2"/>
        <v>333.62857142857143</v>
      </c>
      <c r="Q25" s="1">
        <f t="shared" si="2"/>
        <v>288.85714285714283</v>
      </c>
      <c r="R25" s="1">
        <f t="shared" si="2"/>
        <v>266</v>
      </c>
      <c r="S25" s="1">
        <f t="shared" si="2"/>
        <v>266.64285714285717</v>
      </c>
      <c r="T25" s="1">
        <f t="shared" si="2"/>
        <v>326.64285714285717</v>
      </c>
      <c r="U25" s="1">
        <f t="shared" si="2"/>
        <v>226.64285714285714</v>
      </c>
      <c r="V25" s="1">
        <f t="shared" si="2"/>
        <v>214.28571428571428</v>
      </c>
      <c r="W25" s="1">
        <f t="shared" si="2"/>
        <v>221.78571428571428</v>
      </c>
      <c r="X25" s="1">
        <f t="shared" si="2"/>
        <v>243.35714285714286</v>
      </c>
      <c r="Y25" s="1">
        <f t="shared" si="2"/>
        <v>201.78571428571428</v>
      </c>
      <c r="Z25" s="1">
        <f t="shared" si="2"/>
        <v>199.07142857142858</v>
      </c>
      <c r="AA25" s="1">
        <f t="shared" si="2"/>
        <v>203.14285714285714</v>
      </c>
      <c r="AB25" s="1">
        <f t="shared" si="2"/>
        <v>227.07142857142858</v>
      </c>
      <c r="AC25" s="1">
        <f t="shared" si="2"/>
        <v>173.71428571428572</v>
      </c>
      <c r="AD25" s="1">
        <f t="shared" si="2"/>
        <v>163.42857142857142</v>
      </c>
      <c r="AE25" s="1">
        <f t="shared" si="2"/>
        <v>174.28571428571428</v>
      </c>
      <c r="AF25" s="1">
        <f t="shared" si="2"/>
        <v>213.71428571428572</v>
      </c>
      <c r="AG25" s="1">
        <f t="shared" si="2"/>
        <v>160.42857142857142</v>
      </c>
      <c r="AH25" s="1">
        <f t="shared" si="2"/>
        <v>159.28571428571428</v>
      </c>
      <c r="AI25" s="1">
        <f t="shared" si="2"/>
        <v>174</v>
      </c>
      <c r="AJ25" s="1">
        <f t="shared" si="2"/>
        <v>176.57142857142858</v>
      </c>
      <c r="AK25" s="1">
        <f t="shared" si="2"/>
        <v>155.71428571428572</v>
      </c>
      <c r="AL25" s="27">
        <f t="shared" si="2"/>
        <v>152.14285714285714</v>
      </c>
      <c r="AM25" s="1">
        <f t="shared" si="2"/>
        <v>162.71428571428572</v>
      </c>
      <c r="AN25" s="1">
        <f t="shared" si="2"/>
        <v>161.85714285714286</v>
      </c>
      <c r="AO25" s="1">
        <f t="shared" si="2"/>
        <v>173.85714285714286</v>
      </c>
      <c r="AP25" s="1">
        <f t="shared" si="2"/>
        <v>168.35714285714286</v>
      </c>
      <c r="AQ25" s="1">
        <f t="shared" si="2"/>
        <v>178.21428571428572</v>
      </c>
      <c r="AR25" s="1">
        <f t="shared" si="2"/>
        <v>187.78571428571428</v>
      </c>
      <c r="AS25" s="1"/>
      <c r="AT25" s="1"/>
      <c r="AU25" s="1"/>
      <c r="AV25" s="1"/>
    </row>
    <row r="26" spans="1:48" x14ac:dyDescent="0.25">
      <c r="B26" t="s">
        <v>22</v>
      </c>
      <c r="D26" t="s">
        <v>17</v>
      </c>
      <c r="E26" s="1">
        <f>AVERAGE(E10,E17,E18,E19)</f>
        <v>590.75</v>
      </c>
      <c r="F26" s="1">
        <f t="shared" ref="F26:AR26" si="3">AVERAGE(F10,F17,F18,F19)</f>
        <v>587.5</v>
      </c>
      <c r="G26" s="1">
        <f t="shared" si="3"/>
        <v>634.25</v>
      </c>
      <c r="H26" s="1">
        <f t="shared" si="3"/>
        <v>628</v>
      </c>
      <c r="I26" s="1">
        <f t="shared" si="3"/>
        <v>361.25</v>
      </c>
      <c r="J26" s="1">
        <f t="shared" si="3"/>
        <v>364</v>
      </c>
      <c r="K26" s="1">
        <f t="shared" si="3"/>
        <v>396.75</v>
      </c>
      <c r="L26" s="1">
        <f t="shared" si="3"/>
        <v>414</v>
      </c>
      <c r="M26" s="1">
        <f t="shared" si="3"/>
        <v>367.95</v>
      </c>
      <c r="N26" s="1">
        <f t="shared" si="3"/>
        <v>343.5</v>
      </c>
      <c r="O26" s="1">
        <f t="shared" si="3"/>
        <v>299.35000000000002</v>
      </c>
      <c r="P26" s="1">
        <f t="shared" si="3"/>
        <v>343</v>
      </c>
      <c r="Q26" s="1">
        <f t="shared" si="3"/>
        <v>252.75</v>
      </c>
      <c r="R26" s="1">
        <f t="shared" si="3"/>
        <v>243.25</v>
      </c>
      <c r="S26" s="1">
        <f t="shared" si="3"/>
        <v>239.75</v>
      </c>
      <c r="T26" s="1">
        <f t="shared" si="3"/>
        <v>294.25</v>
      </c>
      <c r="U26" s="1">
        <f t="shared" si="3"/>
        <v>206.75</v>
      </c>
      <c r="V26" s="1">
        <f t="shared" si="3"/>
        <v>201.5</v>
      </c>
      <c r="W26" s="1">
        <f t="shared" si="3"/>
        <v>201.5</v>
      </c>
      <c r="X26" s="1">
        <f t="shared" si="3"/>
        <v>230</v>
      </c>
      <c r="Y26" s="1">
        <f t="shared" si="3"/>
        <v>193.5</v>
      </c>
      <c r="Z26" s="1">
        <f t="shared" si="3"/>
        <v>180.75</v>
      </c>
      <c r="AA26" s="1">
        <f t="shared" si="3"/>
        <v>185.75</v>
      </c>
      <c r="AB26" s="1">
        <f t="shared" si="3"/>
        <v>214</v>
      </c>
      <c r="AC26" s="1">
        <f t="shared" si="3"/>
        <v>161.5</v>
      </c>
      <c r="AD26" s="1">
        <f t="shared" si="3"/>
        <v>149.25</v>
      </c>
      <c r="AE26" s="1">
        <f t="shared" si="3"/>
        <v>169</v>
      </c>
      <c r="AF26" s="1">
        <f t="shared" si="3"/>
        <v>183</v>
      </c>
      <c r="AG26" s="1">
        <f t="shared" si="3"/>
        <v>153.5</v>
      </c>
      <c r="AH26" s="1">
        <f t="shared" si="3"/>
        <v>145.25</v>
      </c>
      <c r="AI26" s="1">
        <f t="shared" si="3"/>
        <v>157.25</v>
      </c>
      <c r="AJ26" s="1">
        <f t="shared" si="3"/>
        <v>169.25</v>
      </c>
      <c r="AK26" s="1">
        <f t="shared" si="3"/>
        <v>143.5</v>
      </c>
      <c r="AL26" s="1">
        <f t="shared" si="3"/>
        <v>147</v>
      </c>
      <c r="AM26" s="1">
        <f t="shared" si="3"/>
        <v>135.75</v>
      </c>
      <c r="AN26" s="1">
        <f t="shared" si="3"/>
        <v>147.25</v>
      </c>
      <c r="AO26" s="1">
        <f t="shared" si="3"/>
        <v>163</v>
      </c>
      <c r="AP26" s="1">
        <f t="shared" si="3"/>
        <v>156.25</v>
      </c>
      <c r="AQ26" s="1">
        <f t="shared" si="3"/>
        <v>158.25</v>
      </c>
      <c r="AR26" s="1">
        <f t="shared" si="3"/>
        <v>159.25</v>
      </c>
      <c r="AS26" s="1"/>
      <c r="AT26" s="1"/>
      <c r="AU26" s="1"/>
      <c r="AV26" s="1"/>
    </row>
    <row r="27" spans="1:48" x14ac:dyDescent="0.25">
      <c r="B27" t="s">
        <v>23</v>
      </c>
      <c r="D27" t="s">
        <v>16</v>
      </c>
      <c r="E27" s="1">
        <f>AVERAGE(E8,E9,E12,E14,E15,E16,E20)</f>
        <v>851.57142857142856</v>
      </c>
      <c r="F27" s="1">
        <f t="shared" ref="F27:AR27" si="4">AVERAGE(F8,F9,F12,F14,F15,F16,F20)</f>
        <v>933</v>
      </c>
      <c r="G27" s="1">
        <f t="shared" si="4"/>
        <v>939.85714285714289</v>
      </c>
      <c r="H27" s="1">
        <f t="shared" si="4"/>
        <v>991.14285714285711</v>
      </c>
      <c r="I27" s="1">
        <f t="shared" si="4"/>
        <v>542.14285714285711</v>
      </c>
      <c r="J27" s="1">
        <f t="shared" si="4"/>
        <v>547.71428571428567</v>
      </c>
      <c r="K27" s="1">
        <f t="shared" si="4"/>
        <v>556.14285714285711</v>
      </c>
      <c r="L27" s="1">
        <f t="shared" si="4"/>
        <v>552.71428571428567</v>
      </c>
      <c r="M27" s="1">
        <f t="shared" si="4"/>
        <v>415.25714285714281</v>
      </c>
      <c r="N27" s="1">
        <f t="shared" si="4"/>
        <v>407.37142857142857</v>
      </c>
      <c r="O27" s="1">
        <f t="shared" si="4"/>
        <v>380.05714285714288</v>
      </c>
      <c r="P27" s="1">
        <f t="shared" si="4"/>
        <v>398.68571428571425</v>
      </c>
      <c r="Q27" s="1">
        <f t="shared" si="4"/>
        <v>337.85714285714283</v>
      </c>
      <c r="R27" s="1">
        <f t="shared" si="4"/>
        <v>320.71428571428572</v>
      </c>
      <c r="S27" s="1">
        <f t="shared" si="4"/>
        <v>318.57142857142856</v>
      </c>
      <c r="T27" s="1">
        <f t="shared" si="4"/>
        <v>365.57142857142856</v>
      </c>
      <c r="U27" s="1">
        <f t="shared" si="4"/>
        <v>267.85714285714283</v>
      </c>
      <c r="V27" s="1">
        <f t="shared" si="4"/>
        <v>255.14285714285714</v>
      </c>
      <c r="W27" s="1">
        <f t="shared" si="4"/>
        <v>267</v>
      </c>
      <c r="X27" s="1">
        <f t="shared" si="4"/>
        <v>287.57142857142856</v>
      </c>
      <c r="Y27" s="1">
        <f t="shared" si="4"/>
        <v>229.57142857142858</v>
      </c>
      <c r="Z27" s="1">
        <f t="shared" si="4"/>
        <v>233.57142857142858</v>
      </c>
      <c r="AA27" s="1">
        <f t="shared" si="4"/>
        <v>241.57142857142858</v>
      </c>
      <c r="AB27" s="1">
        <f t="shared" si="4"/>
        <v>265.85714285714283</v>
      </c>
      <c r="AC27" s="1">
        <f t="shared" si="4"/>
        <v>196</v>
      </c>
      <c r="AD27" s="1">
        <f t="shared" si="4"/>
        <v>187.85714285714286</v>
      </c>
      <c r="AE27" s="1">
        <f t="shared" si="4"/>
        <v>192</v>
      </c>
      <c r="AF27" s="1">
        <f t="shared" si="4"/>
        <v>217.85714285714286</v>
      </c>
      <c r="AG27" s="1">
        <f t="shared" si="4"/>
        <v>176</v>
      </c>
      <c r="AH27" s="1">
        <f t="shared" si="4"/>
        <v>181.57142857142858</v>
      </c>
      <c r="AI27" s="1">
        <f t="shared" si="4"/>
        <v>192.71428571428572</v>
      </c>
      <c r="AJ27" s="1">
        <f t="shared" si="4"/>
        <v>201.28571428571428</v>
      </c>
      <c r="AK27" s="1">
        <f t="shared" si="4"/>
        <v>176.57142857142858</v>
      </c>
      <c r="AL27" s="1">
        <f t="shared" si="4"/>
        <v>168.42857142857142</v>
      </c>
      <c r="AM27" s="1">
        <f t="shared" si="4"/>
        <v>185.71428571428572</v>
      </c>
      <c r="AN27" s="1">
        <f t="shared" si="4"/>
        <v>184.85714285714286</v>
      </c>
      <c r="AO27" s="1">
        <f t="shared" si="4"/>
        <v>192.14285714285714</v>
      </c>
      <c r="AP27" s="1">
        <f t="shared" si="4"/>
        <v>190.57142857142858</v>
      </c>
      <c r="AQ27" s="1">
        <f t="shared" si="4"/>
        <v>200.85714285714286</v>
      </c>
      <c r="AR27" s="1">
        <f t="shared" si="4"/>
        <v>216.14285714285714</v>
      </c>
      <c r="AS27" s="1"/>
      <c r="AT27" s="1"/>
      <c r="AU27" s="1"/>
      <c r="AV27" s="1"/>
    </row>
    <row r="28" spans="1:48" x14ac:dyDescent="0.25">
      <c r="B28" t="s">
        <v>24</v>
      </c>
      <c r="D28" t="s">
        <v>18</v>
      </c>
      <c r="E28" s="1">
        <f>AVERAGE(E11,E21)</f>
        <v>356.5</v>
      </c>
      <c r="F28" s="1">
        <f t="shared" ref="F28:AR28" si="5">AVERAGE(F11,F21)</f>
        <v>349.5</v>
      </c>
      <c r="G28" s="1">
        <f t="shared" si="5"/>
        <v>359.5</v>
      </c>
      <c r="H28" s="1">
        <f t="shared" si="5"/>
        <v>368</v>
      </c>
      <c r="I28" s="1">
        <f t="shared" si="5"/>
        <v>242</v>
      </c>
      <c r="J28" s="1">
        <f t="shared" si="5"/>
        <v>228</v>
      </c>
      <c r="K28" s="1">
        <f t="shared" si="5"/>
        <v>218.5</v>
      </c>
      <c r="L28" s="1">
        <f t="shared" si="5"/>
        <v>226</v>
      </c>
      <c r="M28" s="1">
        <f t="shared" si="5"/>
        <v>187.7</v>
      </c>
      <c r="N28" s="1">
        <f t="shared" si="5"/>
        <v>191.39999999999998</v>
      </c>
      <c r="O28" s="1">
        <f t="shared" si="5"/>
        <v>159.5</v>
      </c>
      <c r="P28" s="1">
        <f t="shared" si="5"/>
        <v>167.6</v>
      </c>
      <c r="Q28" s="1">
        <f t="shared" si="5"/>
        <v>251</v>
      </c>
      <c r="R28" s="1">
        <f t="shared" si="5"/>
        <v>171.5</v>
      </c>
      <c r="S28" s="1">
        <f t="shared" si="5"/>
        <v>180.5</v>
      </c>
      <c r="T28" s="1">
        <f t="shared" si="5"/>
        <v>310.5</v>
      </c>
      <c r="U28" s="1">
        <f t="shared" si="5"/>
        <v>157</v>
      </c>
      <c r="V28" s="1">
        <f t="shared" si="5"/>
        <v>139</v>
      </c>
      <c r="W28" s="1">
        <f t="shared" si="5"/>
        <v>144.5</v>
      </c>
      <c r="X28" s="1">
        <f t="shared" si="5"/>
        <v>159</v>
      </c>
      <c r="Y28" s="1">
        <f t="shared" si="5"/>
        <v>150.5</v>
      </c>
      <c r="Z28" s="1">
        <f t="shared" si="5"/>
        <v>149</v>
      </c>
      <c r="AA28" s="1">
        <f t="shared" si="5"/>
        <v>142.5</v>
      </c>
      <c r="AB28" s="1">
        <f t="shared" si="5"/>
        <v>160</v>
      </c>
      <c r="AC28" s="1">
        <f t="shared" si="5"/>
        <v>141</v>
      </c>
      <c r="AD28" s="1">
        <f t="shared" si="5"/>
        <v>134</v>
      </c>
      <c r="AE28" s="1">
        <f t="shared" si="5"/>
        <v>148</v>
      </c>
      <c r="AF28" s="1">
        <f t="shared" si="5"/>
        <v>295</v>
      </c>
      <c r="AG28" s="1">
        <f t="shared" si="5"/>
        <v>142</v>
      </c>
      <c r="AH28" s="1">
        <f t="shared" si="5"/>
        <v>130.5</v>
      </c>
      <c r="AI28" s="1">
        <f t="shared" si="5"/>
        <v>164</v>
      </c>
      <c r="AJ28" s="1">
        <f t="shared" si="5"/>
        <v>126</v>
      </c>
      <c r="AK28" s="1">
        <f t="shared" si="5"/>
        <v>129.5</v>
      </c>
      <c r="AL28" s="1">
        <f t="shared" si="5"/>
        <v>125</v>
      </c>
      <c r="AM28" s="1">
        <f t="shared" si="5"/>
        <v>158</v>
      </c>
      <c r="AN28" s="1">
        <f t="shared" si="5"/>
        <v>130</v>
      </c>
      <c r="AO28" s="1">
        <f t="shared" si="5"/>
        <v>143.5</v>
      </c>
      <c r="AP28" s="1">
        <f t="shared" si="5"/>
        <v>139</v>
      </c>
      <c r="AQ28" s="1">
        <f t="shared" si="5"/>
        <v>173</v>
      </c>
      <c r="AR28" s="1">
        <f t="shared" si="5"/>
        <v>182</v>
      </c>
      <c r="AS28" s="1"/>
      <c r="AT28" s="1"/>
      <c r="AU28" s="1"/>
      <c r="AV28" s="1"/>
    </row>
    <row r="29" spans="1:48" x14ac:dyDescent="0.25">
      <c r="B29" t="s">
        <v>25</v>
      </c>
      <c r="E29" s="1">
        <f>(E8+E10+E11+E12+E13+E14+SUM(E16:E18)+E15+E20+E21)/12</f>
        <v>627.83333333333337</v>
      </c>
      <c r="F29" s="1">
        <f t="shared" ref="F29:AR29" si="6">(F8+F10+F11+F12+F13+F14+SUM(F16:F18)+F15+F20+F21)/12</f>
        <v>673.66666666666663</v>
      </c>
      <c r="G29" s="1">
        <f t="shared" si="6"/>
        <v>677.75</v>
      </c>
      <c r="H29" s="1">
        <f t="shared" si="6"/>
        <v>709.08333333333337</v>
      </c>
      <c r="I29" s="1">
        <f t="shared" si="6"/>
        <v>404.5</v>
      </c>
      <c r="J29" s="1">
        <f t="shared" si="6"/>
        <v>405.41666666666669</v>
      </c>
      <c r="K29" s="1">
        <f t="shared" si="6"/>
        <v>404.41666666666669</v>
      </c>
      <c r="L29" s="1">
        <f t="shared" si="6"/>
        <v>403.91666666666669</v>
      </c>
      <c r="M29" s="1">
        <f t="shared" si="6"/>
        <v>309.7833333333333</v>
      </c>
      <c r="N29" s="1">
        <f t="shared" si="6"/>
        <v>305.53333333333336</v>
      </c>
      <c r="O29" s="1">
        <f t="shared" si="6"/>
        <v>281.16666666666669</v>
      </c>
      <c r="P29" s="1">
        <f t="shared" si="6"/>
        <v>296.46666666666664</v>
      </c>
      <c r="Q29" s="1">
        <f t="shared" si="6"/>
        <v>282.16666666666669</v>
      </c>
      <c r="R29" s="1">
        <f t="shared" si="6"/>
        <v>252</v>
      </c>
      <c r="S29" s="1">
        <f t="shared" si="6"/>
        <v>252.66666666666666</v>
      </c>
      <c r="T29" s="1">
        <f t="shared" si="6"/>
        <v>319.91666666666669</v>
      </c>
      <c r="U29" s="1">
        <f t="shared" si="6"/>
        <v>215.91666666666666</v>
      </c>
      <c r="V29" s="1">
        <f t="shared" si="6"/>
        <v>202.08333333333334</v>
      </c>
      <c r="W29" s="1">
        <f t="shared" si="6"/>
        <v>211</v>
      </c>
      <c r="X29" s="1">
        <f t="shared" si="6"/>
        <v>228.25</v>
      </c>
      <c r="Y29" s="1">
        <f t="shared" si="6"/>
        <v>191.58333333333334</v>
      </c>
      <c r="Z29" s="1">
        <f t="shared" si="6"/>
        <v>189</v>
      </c>
      <c r="AA29" s="1">
        <f t="shared" si="6"/>
        <v>193.5</v>
      </c>
      <c r="AB29" s="1">
        <f t="shared" si="6"/>
        <v>216.08333333333334</v>
      </c>
      <c r="AC29" s="1">
        <f t="shared" si="6"/>
        <v>167.25</v>
      </c>
      <c r="AD29" s="1">
        <f t="shared" si="6"/>
        <v>156.16666666666666</v>
      </c>
      <c r="AE29" s="1">
        <f t="shared" si="6"/>
        <v>166.91666666666666</v>
      </c>
      <c r="AF29" s="1">
        <f t="shared" si="6"/>
        <v>209.83333333333334</v>
      </c>
      <c r="AG29" s="1">
        <f t="shared" si="6"/>
        <v>153.33333333333334</v>
      </c>
      <c r="AH29" s="1">
        <f t="shared" si="6"/>
        <v>150.08333333333334</v>
      </c>
      <c r="AI29" s="1">
        <f t="shared" si="6"/>
        <v>164.75</v>
      </c>
      <c r="AJ29" s="1">
        <f t="shared" si="6"/>
        <v>170.5</v>
      </c>
      <c r="AK29" s="1">
        <f t="shared" si="6"/>
        <v>149.5</v>
      </c>
      <c r="AL29" s="1">
        <f t="shared" si="6"/>
        <v>144.16666666666666</v>
      </c>
      <c r="AM29" s="1">
        <f t="shared" si="6"/>
        <v>158.16666666666666</v>
      </c>
      <c r="AN29" s="1">
        <f t="shared" si="6"/>
        <v>156.33333333333334</v>
      </c>
      <c r="AO29" s="1">
        <f t="shared" si="6"/>
        <v>166</v>
      </c>
      <c r="AP29" s="1">
        <f t="shared" si="6"/>
        <v>161.41666666666666</v>
      </c>
      <c r="AQ29" s="1">
        <f t="shared" si="6"/>
        <v>169.25</v>
      </c>
      <c r="AR29" s="1">
        <f t="shared" si="6"/>
        <v>182.25</v>
      </c>
      <c r="AS29" s="1"/>
      <c r="AT29" s="1"/>
      <c r="AU29" s="1"/>
      <c r="AV29" s="1"/>
    </row>
    <row r="36" spans="5:9" x14ac:dyDescent="0.25">
      <c r="F36" t="s">
        <v>68</v>
      </c>
      <c r="G36" t="s">
        <v>67</v>
      </c>
      <c r="H36" t="s">
        <v>69</v>
      </c>
      <c r="I36" t="s">
        <v>70</v>
      </c>
    </row>
    <row r="37" spans="5:9" x14ac:dyDescent="0.25">
      <c r="E37">
        <v>5</v>
      </c>
      <c r="F37" s="1">
        <f>E25</f>
        <v>670.78571428571433</v>
      </c>
      <c r="G37" s="1">
        <f t="shared" ref="G37:I37" si="7">F25</f>
        <v>710.07142857142856</v>
      </c>
      <c r="H37" s="1">
        <f t="shared" si="7"/>
        <v>727.42857142857144</v>
      </c>
      <c r="I37" s="1">
        <f t="shared" si="7"/>
        <v>751.71428571428567</v>
      </c>
    </row>
    <row r="38" spans="5:9" x14ac:dyDescent="0.25">
      <c r="E38">
        <v>10</v>
      </c>
      <c r="F38" s="1">
        <f>I25</f>
        <v>426.42857142857144</v>
      </c>
      <c r="G38" s="1">
        <f t="shared" ref="G38:I38" si="8">J25</f>
        <v>426.42857142857144</v>
      </c>
      <c r="H38" s="1">
        <f t="shared" si="8"/>
        <v>437.57142857142856</v>
      </c>
      <c r="I38" s="1">
        <f t="shared" si="8"/>
        <v>441.85714285714283</v>
      </c>
    </row>
    <row r="39" spans="5:9" x14ac:dyDescent="0.25">
      <c r="E39">
        <v>15</v>
      </c>
      <c r="F39" s="1">
        <f>M25</f>
        <v>352.74285714285719</v>
      </c>
      <c r="G39" s="1">
        <f t="shared" ref="G39:I39" si="9">N25</f>
        <v>341.14285714285717</v>
      </c>
      <c r="H39" s="1">
        <f t="shared" si="9"/>
        <v>309.98571428571421</v>
      </c>
      <c r="I39" s="1">
        <f t="shared" si="9"/>
        <v>333.62857142857143</v>
      </c>
    </row>
    <row r="40" spans="5:9" x14ac:dyDescent="0.25">
      <c r="E40">
        <v>20</v>
      </c>
      <c r="F40" s="1">
        <f>Q25</f>
        <v>288.85714285714283</v>
      </c>
      <c r="G40" s="1">
        <f t="shared" ref="G40:I40" si="10">R25</f>
        <v>266</v>
      </c>
      <c r="H40" s="1">
        <f t="shared" si="10"/>
        <v>266.64285714285717</v>
      </c>
      <c r="I40" s="1">
        <f t="shared" si="10"/>
        <v>326.64285714285717</v>
      </c>
    </row>
    <row r="41" spans="5:9" x14ac:dyDescent="0.25">
      <c r="E41">
        <v>23</v>
      </c>
      <c r="F41" s="1">
        <f>U25</f>
        <v>226.64285714285714</v>
      </c>
      <c r="G41" s="1">
        <f t="shared" ref="G41:I41" si="11">V25</f>
        <v>214.28571428571428</v>
      </c>
      <c r="H41" s="1">
        <f t="shared" si="11"/>
        <v>221.78571428571428</v>
      </c>
      <c r="I41" s="1">
        <f t="shared" si="11"/>
        <v>243.35714285714286</v>
      </c>
    </row>
    <row r="42" spans="5:9" x14ac:dyDescent="0.25">
      <c r="E42">
        <v>30</v>
      </c>
      <c r="F42" s="1">
        <f>Y25</f>
        <v>201.78571428571428</v>
      </c>
      <c r="G42" s="1">
        <f t="shared" ref="G42:I42" si="12">Z25</f>
        <v>199.07142857142858</v>
      </c>
      <c r="H42" s="1">
        <f t="shared" si="12"/>
        <v>203.14285714285714</v>
      </c>
      <c r="I42" s="1">
        <f t="shared" si="12"/>
        <v>227.07142857142858</v>
      </c>
    </row>
    <row r="43" spans="5:9" x14ac:dyDescent="0.25">
      <c r="E43">
        <v>45</v>
      </c>
      <c r="F43" s="1">
        <f>AC25</f>
        <v>173.71428571428572</v>
      </c>
      <c r="G43" s="1">
        <f t="shared" ref="G43:I43" si="13">AD25</f>
        <v>163.42857142857142</v>
      </c>
      <c r="H43" s="1">
        <f t="shared" si="13"/>
        <v>174.28571428571428</v>
      </c>
      <c r="I43" s="1">
        <f t="shared" si="13"/>
        <v>213.71428571428572</v>
      </c>
    </row>
    <row r="44" spans="5:9" x14ac:dyDescent="0.25">
      <c r="E44">
        <v>60</v>
      </c>
      <c r="F44" s="1">
        <f>AG25</f>
        <v>160.42857142857142</v>
      </c>
      <c r="G44" s="1">
        <f t="shared" ref="G44:I44" si="14">AH25</f>
        <v>159.28571428571428</v>
      </c>
      <c r="H44" s="1">
        <f t="shared" si="14"/>
        <v>174</v>
      </c>
      <c r="I44" s="1">
        <f t="shared" si="14"/>
        <v>176.57142857142858</v>
      </c>
    </row>
    <row r="45" spans="5:9" x14ac:dyDescent="0.25">
      <c r="E45">
        <v>75</v>
      </c>
      <c r="F45" s="1">
        <f>AK25</f>
        <v>155.71428571428572</v>
      </c>
      <c r="G45" s="1">
        <f t="shared" ref="G45:I45" si="15">AL25</f>
        <v>152.14285714285714</v>
      </c>
      <c r="H45" s="1">
        <f t="shared" si="15"/>
        <v>162.71428571428572</v>
      </c>
      <c r="I45" s="1">
        <f t="shared" si="15"/>
        <v>161.85714285714286</v>
      </c>
    </row>
    <row r="46" spans="5:9" x14ac:dyDescent="0.25">
      <c r="E46">
        <v>90</v>
      </c>
      <c r="F46" s="1">
        <f>AO25</f>
        <v>173.85714285714286</v>
      </c>
      <c r="G46" s="1">
        <f t="shared" ref="G46:I46" si="16">AP25</f>
        <v>168.35714285714286</v>
      </c>
      <c r="H46" s="1">
        <f t="shared" si="16"/>
        <v>178.21428571428572</v>
      </c>
      <c r="I46" s="1">
        <f t="shared" si="16"/>
        <v>187.78571428571428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A426-8ECA-4B78-A741-685E1155F65A}">
  <dimension ref="A5:Q43"/>
  <sheetViews>
    <sheetView workbookViewId="0">
      <selection activeCell="R46" sqref="R46"/>
    </sheetView>
  </sheetViews>
  <sheetFormatPr baseColWidth="10" defaultRowHeight="15" x14ac:dyDescent="0.25"/>
  <cols>
    <col min="4" max="4" width="25.7109375" bestFit="1" customWidth="1"/>
    <col min="5" max="5" width="17.28515625" bestFit="1" customWidth="1"/>
    <col min="6" max="6" width="13.42578125" bestFit="1" customWidth="1"/>
    <col min="7" max="7" width="12.85546875" customWidth="1"/>
    <col min="8" max="8" width="11.42578125" customWidth="1"/>
  </cols>
  <sheetData>
    <row r="5" spans="1:16" x14ac:dyDescent="0.25">
      <c r="D5" t="s">
        <v>29</v>
      </c>
    </row>
    <row r="8" spans="1:16" x14ac:dyDescent="0.25">
      <c r="D8" t="s">
        <v>62</v>
      </c>
      <c r="E8" t="s">
        <v>61</v>
      </c>
      <c r="P8" t="s">
        <v>63</v>
      </c>
    </row>
    <row r="9" spans="1:16" x14ac:dyDescent="0.25">
      <c r="D9" t="s">
        <v>56</v>
      </c>
      <c r="E9" t="s">
        <v>59</v>
      </c>
      <c r="M9" t="s">
        <v>54</v>
      </c>
      <c r="N9" t="s">
        <v>50</v>
      </c>
      <c r="O9" t="s">
        <v>55</v>
      </c>
    </row>
    <row r="10" spans="1:16" x14ac:dyDescent="0.25">
      <c r="D10" t="s">
        <v>57</v>
      </c>
      <c r="E10" t="s">
        <v>54</v>
      </c>
      <c r="K10" t="s">
        <v>49</v>
      </c>
      <c r="L10" t="s">
        <v>50</v>
      </c>
    </row>
    <row r="11" spans="1:16" x14ac:dyDescent="0.25">
      <c r="D11" t="s">
        <v>58</v>
      </c>
      <c r="E11" t="s">
        <v>60</v>
      </c>
      <c r="F11" t="s">
        <v>51</v>
      </c>
      <c r="G11" t="s">
        <v>52</v>
      </c>
      <c r="H11" t="s">
        <v>53</v>
      </c>
      <c r="I11" t="s">
        <v>54</v>
      </c>
      <c r="J11" t="s">
        <v>49</v>
      </c>
    </row>
    <row r="13" spans="1:16" x14ac:dyDescent="0.25">
      <c r="B13" t="s">
        <v>14</v>
      </c>
      <c r="C13" t="s">
        <v>15</v>
      </c>
      <c r="D13" t="s">
        <v>30</v>
      </c>
      <c r="E13" t="s">
        <v>19</v>
      </c>
    </row>
    <row r="14" spans="1:16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150</v>
      </c>
      <c r="G14">
        <v>170</v>
      </c>
      <c r="H14">
        <v>144</v>
      </c>
      <c r="I14">
        <v>144</v>
      </c>
      <c r="J14">
        <v>160</v>
      </c>
      <c r="K14">
        <v>138</v>
      </c>
      <c r="L14">
        <v>143</v>
      </c>
      <c r="M14">
        <v>149</v>
      </c>
      <c r="N14">
        <v>147</v>
      </c>
      <c r="O14">
        <v>149</v>
      </c>
      <c r="P14">
        <v>141</v>
      </c>
    </row>
    <row r="15" spans="1:16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110</v>
      </c>
      <c r="G15">
        <v>104</v>
      </c>
      <c r="H15">
        <v>111</v>
      </c>
      <c r="I15">
        <v>113</v>
      </c>
      <c r="J15">
        <v>117</v>
      </c>
      <c r="K15">
        <v>101</v>
      </c>
      <c r="L15">
        <v>129</v>
      </c>
      <c r="M15">
        <v>113</v>
      </c>
      <c r="N15">
        <v>114</v>
      </c>
      <c r="O15">
        <v>108</v>
      </c>
      <c r="P15">
        <v>136</v>
      </c>
    </row>
    <row r="16" spans="1:16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154</v>
      </c>
      <c r="G16">
        <v>157</v>
      </c>
      <c r="H16">
        <v>166</v>
      </c>
      <c r="I16">
        <v>165</v>
      </c>
      <c r="J16">
        <v>164</v>
      </c>
      <c r="K16">
        <v>163</v>
      </c>
      <c r="L16">
        <v>162</v>
      </c>
      <c r="M16">
        <v>164</v>
      </c>
      <c r="N16">
        <v>173</v>
      </c>
      <c r="O16">
        <v>161</v>
      </c>
      <c r="P16">
        <v>183</v>
      </c>
    </row>
    <row r="17" spans="1:16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185</v>
      </c>
      <c r="G17">
        <v>189</v>
      </c>
      <c r="H17">
        <v>201</v>
      </c>
      <c r="I17">
        <v>198</v>
      </c>
      <c r="J17">
        <v>209</v>
      </c>
      <c r="K17">
        <v>192</v>
      </c>
      <c r="L17">
        <v>196</v>
      </c>
      <c r="M17">
        <v>201</v>
      </c>
      <c r="N17">
        <v>203</v>
      </c>
      <c r="O17">
        <v>215</v>
      </c>
      <c r="P17">
        <v>249</v>
      </c>
    </row>
    <row r="18" spans="1:16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64</v>
      </c>
      <c r="G18">
        <v>62</v>
      </c>
      <c r="H18">
        <v>67</v>
      </c>
      <c r="I18">
        <v>62</v>
      </c>
      <c r="J18">
        <v>59</v>
      </c>
      <c r="K18">
        <v>58</v>
      </c>
      <c r="L18">
        <v>64</v>
      </c>
      <c r="M18">
        <v>73</v>
      </c>
      <c r="N18">
        <v>75</v>
      </c>
      <c r="O18">
        <v>82</v>
      </c>
      <c r="P18">
        <v>86</v>
      </c>
    </row>
    <row r="19" spans="1:16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165</v>
      </c>
      <c r="G19">
        <v>163</v>
      </c>
      <c r="H19">
        <v>161</v>
      </c>
      <c r="I19">
        <v>158</v>
      </c>
      <c r="J19">
        <v>164</v>
      </c>
      <c r="K19">
        <v>153</v>
      </c>
      <c r="L19">
        <v>160</v>
      </c>
      <c r="M19">
        <v>158</v>
      </c>
      <c r="N19">
        <v>162</v>
      </c>
      <c r="O19">
        <v>157</v>
      </c>
      <c r="P19">
        <v>165</v>
      </c>
    </row>
    <row r="20" spans="1:16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84</v>
      </c>
      <c r="G20">
        <v>84</v>
      </c>
      <c r="H20">
        <v>88</v>
      </c>
      <c r="I20">
        <v>95</v>
      </c>
      <c r="J20">
        <v>84</v>
      </c>
      <c r="K20">
        <v>93</v>
      </c>
      <c r="L20">
        <v>84</v>
      </c>
      <c r="M20">
        <v>95</v>
      </c>
      <c r="N20">
        <v>93</v>
      </c>
      <c r="O20">
        <v>94</v>
      </c>
      <c r="P20">
        <v>102</v>
      </c>
    </row>
    <row r="21" spans="1:16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1310</v>
      </c>
      <c r="G21">
        <v>1386</v>
      </c>
      <c r="H21">
        <v>1438</v>
      </c>
      <c r="I21">
        <v>1442</v>
      </c>
      <c r="J21">
        <v>1493</v>
      </c>
      <c r="K21">
        <v>1367</v>
      </c>
      <c r="L21">
        <v>1441</v>
      </c>
      <c r="M21">
        <v>1446</v>
      </c>
      <c r="N21">
        <v>1398</v>
      </c>
      <c r="O21">
        <v>1439</v>
      </c>
      <c r="P21">
        <v>1456</v>
      </c>
    </row>
    <row r="22" spans="1:16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298</v>
      </c>
      <c r="G22">
        <v>323</v>
      </c>
      <c r="H22">
        <v>301</v>
      </c>
      <c r="I22">
        <v>308</v>
      </c>
      <c r="J22">
        <v>335</v>
      </c>
      <c r="K22">
        <v>290</v>
      </c>
      <c r="L22">
        <v>312</v>
      </c>
      <c r="M22">
        <v>302</v>
      </c>
      <c r="N22">
        <v>311</v>
      </c>
      <c r="O22">
        <v>314</v>
      </c>
      <c r="P22">
        <v>313</v>
      </c>
    </row>
    <row r="23" spans="1:16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98</v>
      </c>
      <c r="G23">
        <v>95</v>
      </c>
      <c r="H23">
        <v>92</v>
      </c>
      <c r="I23">
        <v>96</v>
      </c>
      <c r="J23">
        <v>86</v>
      </c>
      <c r="K23">
        <v>92</v>
      </c>
      <c r="L23">
        <v>106</v>
      </c>
      <c r="M23">
        <v>91</v>
      </c>
      <c r="N23">
        <v>110</v>
      </c>
      <c r="O23">
        <v>104</v>
      </c>
      <c r="P23">
        <v>104</v>
      </c>
    </row>
    <row r="24" spans="1:16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106</v>
      </c>
      <c r="H24">
        <v>102</v>
      </c>
      <c r="I24">
        <v>104</v>
      </c>
      <c r="J24">
        <v>96</v>
      </c>
      <c r="K24">
        <v>92</v>
      </c>
      <c r="L24">
        <v>120</v>
      </c>
      <c r="M24">
        <v>107</v>
      </c>
      <c r="N24">
        <v>133</v>
      </c>
      <c r="O24">
        <v>115</v>
      </c>
      <c r="P24">
        <v>122</v>
      </c>
    </row>
    <row r="25" spans="1:16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525</v>
      </c>
      <c r="G25">
        <v>574</v>
      </c>
      <c r="H25">
        <v>565</v>
      </c>
      <c r="I25">
        <v>554</v>
      </c>
      <c r="J25">
        <v>543</v>
      </c>
      <c r="K25">
        <v>543</v>
      </c>
      <c r="L25">
        <v>579</v>
      </c>
      <c r="M25">
        <v>563</v>
      </c>
      <c r="N25">
        <v>561</v>
      </c>
      <c r="O25">
        <v>578</v>
      </c>
      <c r="P25">
        <v>592</v>
      </c>
    </row>
    <row r="26" spans="1:16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47</v>
      </c>
      <c r="G26">
        <v>46</v>
      </c>
      <c r="H26">
        <v>49</v>
      </c>
      <c r="I26">
        <v>51</v>
      </c>
      <c r="J26">
        <v>42</v>
      </c>
      <c r="K26">
        <v>44</v>
      </c>
      <c r="L26">
        <v>44</v>
      </c>
      <c r="M26">
        <v>53</v>
      </c>
      <c r="N26">
        <v>50</v>
      </c>
      <c r="O26">
        <v>49</v>
      </c>
      <c r="P26">
        <v>73</v>
      </c>
    </row>
    <row r="27" spans="1:16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116</v>
      </c>
      <c r="G27">
        <v>119</v>
      </c>
      <c r="H27">
        <v>133</v>
      </c>
      <c r="I27">
        <v>133</v>
      </c>
      <c r="J27">
        <v>127</v>
      </c>
      <c r="K27">
        <v>124</v>
      </c>
      <c r="L27">
        <v>146</v>
      </c>
      <c r="M27">
        <v>139</v>
      </c>
      <c r="N27">
        <v>133</v>
      </c>
      <c r="O27">
        <v>122</v>
      </c>
      <c r="P27">
        <v>139</v>
      </c>
    </row>
    <row r="31" spans="1:16" x14ac:dyDescent="0.25">
      <c r="B31" t="s">
        <v>21</v>
      </c>
      <c r="D31" t="s">
        <v>27</v>
      </c>
      <c r="E31" s="25">
        <f>AVERAGE(E14:E27)</f>
        <v>266</v>
      </c>
      <c r="F31" s="27">
        <f t="shared" ref="F31:H31" si="0">AVERAGE(F14:F27)</f>
        <v>243.71428571428572</v>
      </c>
      <c r="G31" s="1">
        <f t="shared" si="0"/>
        <v>255.57142857142858</v>
      </c>
      <c r="H31" s="1">
        <f t="shared" si="0"/>
        <v>258.42857142857144</v>
      </c>
      <c r="I31" s="1">
        <f t="shared" ref="I31:O31" si="1">AVERAGE(I14:I27)</f>
        <v>258.78571428571428</v>
      </c>
      <c r="J31" s="1">
        <f t="shared" si="1"/>
        <v>262.78571428571428</v>
      </c>
      <c r="K31" s="27">
        <f t="shared" si="1"/>
        <v>246.42857142857142</v>
      </c>
      <c r="L31" s="1">
        <f t="shared" si="1"/>
        <v>263.28571428571428</v>
      </c>
      <c r="M31" s="1">
        <f t="shared" si="1"/>
        <v>261</v>
      </c>
      <c r="N31" s="1">
        <f t="shared" si="1"/>
        <v>261.64285714285717</v>
      </c>
      <c r="O31" s="1">
        <f t="shared" si="1"/>
        <v>263.35714285714283</v>
      </c>
      <c r="P31" s="26">
        <f t="shared" ref="P31" si="2">AVERAGE(P14:P27)</f>
        <v>275.78571428571428</v>
      </c>
    </row>
    <row r="32" spans="1:16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3">AVERAGE(F16,F23,F24,F25)</f>
        <v>220.75</v>
      </c>
      <c r="G32" s="1">
        <f t="shared" si="3"/>
        <v>233</v>
      </c>
      <c r="H32" s="1">
        <f t="shared" si="3"/>
        <v>231.25</v>
      </c>
      <c r="I32" s="1">
        <f t="shared" ref="I32:O32" si="4">AVERAGE(I16,I23,I24,I25)</f>
        <v>229.75</v>
      </c>
      <c r="J32" s="1">
        <f t="shared" si="4"/>
        <v>222.25</v>
      </c>
      <c r="K32" s="1">
        <f t="shared" si="4"/>
        <v>222.5</v>
      </c>
      <c r="L32" s="1">
        <f t="shared" si="4"/>
        <v>241.75</v>
      </c>
      <c r="M32" s="1">
        <f t="shared" si="4"/>
        <v>231.25</v>
      </c>
      <c r="N32" s="1">
        <f t="shared" si="4"/>
        <v>244.25</v>
      </c>
      <c r="O32" s="1">
        <f t="shared" si="4"/>
        <v>239.5</v>
      </c>
      <c r="P32" s="1">
        <f t="shared" ref="P32" si="5">AVERAGE(P16,P23,P24,P25)</f>
        <v>250.25</v>
      </c>
    </row>
    <row r="33" spans="2:17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6">AVERAGE(F14,F15,F18,F20,F21,F22,F26)</f>
        <v>294.71428571428572</v>
      </c>
      <c r="G33" s="1">
        <f t="shared" si="6"/>
        <v>310.71428571428572</v>
      </c>
      <c r="H33" s="1">
        <f t="shared" si="6"/>
        <v>314</v>
      </c>
      <c r="I33" s="1">
        <f t="shared" ref="I33:O33" si="7">AVERAGE(I14,I15,I18,I20,I21,I22,I26)</f>
        <v>316.42857142857144</v>
      </c>
      <c r="J33" s="1">
        <f t="shared" si="7"/>
        <v>327.14285714285717</v>
      </c>
      <c r="K33" s="1">
        <f t="shared" si="7"/>
        <v>298.71428571428572</v>
      </c>
      <c r="L33" s="1">
        <f t="shared" si="7"/>
        <v>316.71428571428572</v>
      </c>
      <c r="M33" s="1">
        <f t="shared" si="7"/>
        <v>318.71428571428572</v>
      </c>
      <c r="N33" s="1">
        <f t="shared" si="7"/>
        <v>312.57142857142856</v>
      </c>
      <c r="O33" s="1">
        <f t="shared" si="7"/>
        <v>319.28571428571428</v>
      </c>
      <c r="P33" s="1">
        <f t="shared" ref="P33" si="8">AVERAGE(P14,P15,P18,P20,P21,P22,P26)</f>
        <v>329.57142857142856</v>
      </c>
    </row>
    <row r="34" spans="2:17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9">AVERAGE(F17,F27)</f>
        <v>150.5</v>
      </c>
      <c r="G34" s="1">
        <f t="shared" si="9"/>
        <v>154</v>
      </c>
      <c r="H34" s="1">
        <f t="shared" si="9"/>
        <v>167</v>
      </c>
      <c r="I34" s="1">
        <f t="shared" ref="I34:O34" si="10">AVERAGE(I17,I27)</f>
        <v>165.5</v>
      </c>
      <c r="J34" s="1">
        <f t="shared" si="10"/>
        <v>168</v>
      </c>
      <c r="K34" s="1">
        <f t="shared" si="10"/>
        <v>158</v>
      </c>
      <c r="L34" s="1">
        <f t="shared" si="10"/>
        <v>171</v>
      </c>
      <c r="M34" s="1">
        <f t="shared" si="10"/>
        <v>170</v>
      </c>
      <c r="N34" s="1">
        <f t="shared" si="10"/>
        <v>168</v>
      </c>
      <c r="O34" s="1">
        <f t="shared" si="10"/>
        <v>168.5</v>
      </c>
      <c r="P34" s="1">
        <f t="shared" ref="P34" si="11">AVERAGE(P17,P27)</f>
        <v>194</v>
      </c>
    </row>
    <row r="35" spans="2:17" x14ac:dyDescent="0.25">
      <c r="B35" t="s">
        <v>25</v>
      </c>
      <c r="E35" s="1">
        <f>(E14+E16+E17+E18+E19+E20+SUM(E22:E24)+E21+E26+E27)/12</f>
        <v>252</v>
      </c>
      <c r="F35" s="1">
        <f t="shared" ref="F35:P35" si="12">(F14+F16+F17+F18+F19+F20+SUM(F22:F24)+F21+F26+F27)/12</f>
        <v>231.41666666666666</v>
      </c>
      <c r="G35" s="1">
        <f t="shared" si="12"/>
        <v>241.66666666666666</v>
      </c>
      <c r="H35" s="1">
        <f t="shared" si="12"/>
        <v>245.16666666666666</v>
      </c>
      <c r="I35" s="1">
        <f t="shared" si="12"/>
        <v>246.33333333333334</v>
      </c>
      <c r="J35" s="1">
        <f t="shared" si="12"/>
        <v>251.58333333333334</v>
      </c>
      <c r="K35" s="1">
        <f t="shared" si="12"/>
        <v>233.83333333333334</v>
      </c>
      <c r="L35" s="1">
        <f t="shared" si="12"/>
        <v>248.16666666666666</v>
      </c>
      <c r="M35" s="1">
        <f t="shared" si="12"/>
        <v>248.16666666666666</v>
      </c>
      <c r="N35" s="1">
        <f t="shared" si="12"/>
        <v>249</v>
      </c>
      <c r="O35" s="1">
        <f t="shared" si="12"/>
        <v>250.08333333333334</v>
      </c>
      <c r="P35" s="1">
        <f t="shared" si="12"/>
        <v>261.08333333333331</v>
      </c>
    </row>
    <row r="39" spans="2:17" x14ac:dyDescent="0.25">
      <c r="N39" t="s">
        <v>54</v>
      </c>
      <c r="O39" t="s">
        <v>49</v>
      </c>
      <c r="P39" t="s">
        <v>50</v>
      </c>
    </row>
    <row r="40" spans="2:17" x14ac:dyDescent="0.25">
      <c r="M40" t="s">
        <v>27</v>
      </c>
      <c r="N40">
        <v>266</v>
      </c>
      <c r="O40">
        <v>246.42857142857142</v>
      </c>
      <c r="P40">
        <v>263.28571428571428</v>
      </c>
      <c r="Q40">
        <f>N40/O40</f>
        <v>1.0794202898550724</v>
      </c>
    </row>
    <row r="41" spans="2:17" x14ac:dyDescent="0.25">
      <c r="M41" t="s">
        <v>65</v>
      </c>
      <c r="N41">
        <v>243.25</v>
      </c>
      <c r="O41">
        <v>222.5</v>
      </c>
      <c r="P41">
        <v>241.75</v>
      </c>
      <c r="Q41">
        <f t="shared" ref="Q41:Q43" si="13">N41/O41</f>
        <v>1.0932584269662922</v>
      </c>
    </row>
    <row r="42" spans="2:17" x14ac:dyDescent="0.25">
      <c r="M42" t="s">
        <v>16</v>
      </c>
      <c r="N42">
        <v>320.71428571428572</v>
      </c>
      <c r="O42">
        <v>298.71428571428572</v>
      </c>
      <c r="P42">
        <v>316.71428571428572</v>
      </c>
      <c r="Q42">
        <f t="shared" si="13"/>
        <v>1.0736489717838356</v>
      </c>
    </row>
    <row r="43" spans="2:17" x14ac:dyDescent="0.25">
      <c r="M43" t="s">
        <v>18</v>
      </c>
      <c r="N43">
        <v>171.5</v>
      </c>
      <c r="O43">
        <v>158</v>
      </c>
      <c r="P43">
        <v>171</v>
      </c>
      <c r="Q43">
        <f t="shared" si="13"/>
        <v>1.0854430379746836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E663-4AA6-4175-88AE-ADB6B987982C}">
  <dimension ref="A6:H35"/>
  <sheetViews>
    <sheetView topLeftCell="A4" workbookViewId="0">
      <selection activeCell="K33" sqref="K33"/>
    </sheetView>
  </sheetViews>
  <sheetFormatPr baseColWidth="10" defaultRowHeight="15" x14ac:dyDescent="0.25"/>
  <cols>
    <col min="5" max="5" width="17.28515625" bestFit="1" customWidth="1"/>
  </cols>
  <sheetData>
    <row r="6" spans="1:8" x14ac:dyDescent="0.25">
      <c r="D6" t="s">
        <v>29</v>
      </c>
    </row>
    <row r="11" spans="1:8" x14ac:dyDescent="0.25">
      <c r="D11" t="s">
        <v>39</v>
      </c>
      <c r="E11" t="s">
        <v>40</v>
      </c>
      <c r="F11" t="s">
        <v>41</v>
      </c>
      <c r="G11" t="s">
        <v>42</v>
      </c>
      <c r="H11" t="s">
        <v>43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166</v>
      </c>
      <c r="G14">
        <v>135</v>
      </c>
      <c r="H14">
        <v>181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124</v>
      </c>
      <c r="G15">
        <v>95</v>
      </c>
      <c r="H15">
        <v>106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170</v>
      </c>
      <c r="G16">
        <v>169</v>
      </c>
      <c r="H16">
        <v>165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216</v>
      </c>
      <c r="G17">
        <v>188</v>
      </c>
      <c r="H17">
        <v>225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75</v>
      </c>
      <c r="G18">
        <v>57</v>
      </c>
      <c r="H18">
        <v>62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169</v>
      </c>
      <c r="G19">
        <v>158</v>
      </c>
      <c r="H19">
        <v>157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94</v>
      </c>
      <c r="G20">
        <v>88</v>
      </c>
      <c r="H20">
        <v>80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1445</v>
      </c>
      <c r="G21">
        <v>1362</v>
      </c>
      <c r="H21">
        <v>1528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318</v>
      </c>
      <c r="G22">
        <v>298</v>
      </c>
      <c r="H22">
        <v>307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104</v>
      </c>
      <c r="G23">
        <v>89</v>
      </c>
      <c r="H23">
        <v>91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106</v>
      </c>
      <c r="G24">
        <v>105</v>
      </c>
      <c r="H24">
        <v>98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588</v>
      </c>
      <c r="G25">
        <v>524</v>
      </c>
      <c r="H25">
        <v>553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53</v>
      </c>
      <c r="G26">
        <v>45</v>
      </c>
      <c r="H26">
        <v>54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132</v>
      </c>
      <c r="G27">
        <v>123</v>
      </c>
      <c r="H27">
        <v>134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268.57142857142856</v>
      </c>
      <c r="G31" s="27">
        <f t="shared" si="0"/>
        <v>245.42857142857142</v>
      </c>
      <c r="H31" s="1">
        <f t="shared" si="0"/>
        <v>267.21428571428572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242</v>
      </c>
      <c r="G32" s="1">
        <f t="shared" si="1"/>
        <v>221.75</v>
      </c>
      <c r="H32" s="1">
        <f t="shared" si="1"/>
        <v>226.75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325</v>
      </c>
      <c r="G33" s="1">
        <f t="shared" si="2"/>
        <v>297.14285714285717</v>
      </c>
      <c r="H33" s="1">
        <f t="shared" si="2"/>
        <v>331.14285714285717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174</v>
      </c>
      <c r="G34" s="1">
        <f t="shared" si="3"/>
        <v>155.5</v>
      </c>
      <c r="H34" s="1">
        <f t="shared" si="3"/>
        <v>179.5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254</v>
      </c>
      <c r="G35" s="1">
        <f t="shared" si="4"/>
        <v>234.75</v>
      </c>
      <c r="H35" s="1">
        <f t="shared" si="4"/>
        <v>256.83333333333331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9E43-9BCC-4590-B074-DDFC41BA3F67}">
  <dimension ref="A6:H35"/>
  <sheetViews>
    <sheetView topLeftCell="A4" workbookViewId="0">
      <selection activeCell="E35" sqref="E35:H35"/>
    </sheetView>
  </sheetViews>
  <sheetFormatPr baseColWidth="10" defaultRowHeight="15" x14ac:dyDescent="0.25"/>
  <cols>
    <col min="4" max="4" width="18.7109375" bestFit="1" customWidth="1"/>
    <col min="5" max="5" width="17.28515625" bestFit="1" customWidth="1"/>
    <col min="6" max="6" width="13.42578125" bestFit="1" customWidth="1"/>
    <col min="7" max="7" width="19.28515625" bestFit="1" customWidth="1"/>
    <col min="8" max="8" width="31.7109375" bestFit="1" customWidth="1"/>
  </cols>
  <sheetData>
    <row r="6" spans="1:8" x14ac:dyDescent="0.25">
      <c r="D6" t="s">
        <v>29</v>
      </c>
    </row>
    <row r="11" spans="1:8" x14ac:dyDescent="0.25"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3" spans="1:8" x14ac:dyDescent="0.25">
      <c r="B13" t="s">
        <v>14</v>
      </c>
      <c r="C13" t="s">
        <v>15</v>
      </c>
      <c r="D13" t="s">
        <v>30</v>
      </c>
      <c r="E13" t="s">
        <v>19</v>
      </c>
    </row>
    <row r="14" spans="1:8" x14ac:dyDescent="0.25">
      <c r="A14">
        <v>3</v>
      </c>
      <c r="B14" t="s">
        <v>0</v>
      </c>
      <c r="C14" t="s">
        <v>16</v>
      </c>
      <c r="D14">
        <v>3</v>
      </c>
      <c r="E14">
        <v>167</v>
      </c>
      <c r="F14">
        <v>141</v>
      </c>
      <c r="G14">
        <v>133</v>
      </c>
      <c r="H14">
        <v>144</v>
      </c>
    </row>
    <row r="15" spans="1:8" x14ac:dyDescent="0.25">
      <c r="A15">
        <v>6</v>
      </c>
      <c r="B15" t="s">
        <v>1</v>
      </c>
      <c r="C15" t="s">
        <v>16</v>
      </c>
      <c r="D15">
        <v>6</v>
      </c>
      <c r="E15">
        <v>113</v>
      </c>
      <c r="F15">
        <v>114</v>
      </c>
      <c r="G15">
        <v>114</v>
      </c>
      <c r="H15">
        <v>94</v>
      </c>
    </row>
    <row r="16" spans="1:8" x14ac:dyDescent="0.25">
      <c r="A16">
        <v>7</v>
      </c>
      <c r="B16" t="s">
        <v>2</v>
      </c>
      <c r="C16" t="s">
        <v>17</v>
      </c>
      <c r="D16">
        <v>7</v>
      </c>
      <c r="E16">
        <v>159</v>
      </c>
      <c r="F16">
        <v>162</v>
      </c>
      <c r="G16">
        <v>148</v>
      </c>
      <c r="H16">
        <v>162</v>
      </c>
    </row>
    <row r="17" spans="1:8" x14ac:dyDescent="0.25">
      <c r="A17">
        <v>13</v>
      </c>
      <c r="B17" t="s">
        <v>3</v>
      </c>
      <c r="C17" t="s">
        <v>18</v>
      </c>
      <c r="D17">
        <v>13</v>
      </c>
      <c r="E17">
        <v>212</v>
      </c>
      <c r="F17">
        <v>199</v>
      </c>
      <c r="G17">
        <v>193</v>
      </c>
      <c r="H17">
        <v>196</v>
      </c>
    </row>
    <row r="18" spans="1:8" x14ac:dyDescent="0.25">
      <c r="A18">
        <v>19</v>
      </c>
      <c r="B18" t="s">
        <v>4</v>
      </c>
      <c r="C18" t="s">
        <v>16</v>
      </c>
      <c r="D18">
        <v>19</v>
      </c>
      <c r="E18">
        <v>75</v>
      </c>
      <c r="F18">
        <v>58</v>
      </c>
      <c r="G18">
        <v>58</v>
      </c>
      <c r="H18">
        <v>59</v>
      </c>
    </row>
    <row r="19" spans="1:8" x14ac:dyDescent="0.25">
      <c r="A19">
        <v>27</v>
      </c>
      <c r="B19" t="s">
        <v>5</v>
      </c>
      <c r="C19" t="s">
        <v>18</v>
      </c>
      <c r="D19">
        <v>27</v>
      </c>
      <c r="E19">
        <v>163</v>
      </c>
      <c r="F19">
        <v>150</v>
      </c>
      <c r="G19">
        <v>148</v>
      </c>
      <c r="H19">
        <v>161</v>
      </c>
    </row>
    <row r="20" spans="1:8" x14ac:dyDescent="0.25">
      <c r="A20">
        <v>42</v>
      </c>
      <c r="B20" t="s">
        <v>6</v>
      </c>
      <c r="C20" t="s">
        <v>16</v>
      </c>
      <c r="D20">
        <v>42</v>
      </c>
      <c r="E20">
        <v>96</v>
      </c>
      <c r="F20">
        <v>86</v>
      </c>
      <c r="G20">
        <v>86</v>
      </c>
      <c r="H20">
        <v>92</v>
      </c>
    </row>
    <row r="21" spans="1:8" x14ac:dyDescent="0.25">
      <c r="A21">
        <v>43</v>
      </c>
      <c r="B21" t="s">
        <v>7</v>
      </c>
      <c r="C21" t="s">
        <v>16</v>
      </c>
      <c r="D21">
        <v>43</v>
      </c>
      <c r="E21">
        <v>1439</v>
      </c>
      <c r="F21">
        <v>1391</v>
      </c>
      <c r="G21">
        <v>1386</v>
      </c>
      <c r="H21">
        <v>1375</v>
      </c>
    </row>
    <row r="22" spans="1:8" x14ac:dyDescent="0.25">
      <c r="A22">
        <v>48</v>
      </c>
      <c r="B22" t="s">
        <v>8</v>
      </c>
      <c r="C22" t="s">
        <v>16</v>
      </c>
      <c r="D22">
        <v>48</v>
      </c>
      <c r="E22">
        <v>307</v>
      </c>
      <c r="F22">
        <v>292</v>
      </c>
      <c r="G22">
        <v>301</v>
      </c>
      <c r="H22">
        <v>283</v>
      </c>
    </row>
    <row r="23" spans="1:8" x14ac:dyDescent="0.25">
      <c r="A23">
        <v>52</v>
      </c>
      <c r="B23" t="s">
        <v>9</v>
      </c>
      <c r="C23" t="s">
        <v>17</v>
      </c>
      <c r="D23">
        <v>52</v>
      </c>
      <c r="E23">
        <v>108</v>
      </c>
      <c r="F23">
        <v>87</v>
      </c>
      <c r="G23">
        <v>88</v>
      </c>
      <c r="H23">
        <v>83</v>
      </c>
    </row>
    <row r="24" spans="1:8" x14ac:dyDescent="0.25">
      <c r="A24">
        <v>55</v>
      </c>
      <c r="B24" t="s">
        <v>10</v>
      </c>
      <c r="C24" t="s">
        <v>17</v>
      </c>
      <c r="D24">
        <v>55</v>
      </c>
      <c r="E24">
        <v>119</v>
      </c>
      <c r="F24">
        <v>96</v>
      </c>
      <c r="G24">
        <v>123</v>
      </c>
      <c r="H24">
        <v>100</v>
      </c>
    </row>
    <row r="25" spans="1:8" x14ac:dyDescent="0.25">
      <c r="A25">
        <v>70</v>
      </c>
      <c r="B25" t="s">
        <v>11</v>
      </c>
      <c r="C25" t="s">
        <v>17</v>
      </c>
      <c r="D25">
        <v>70</v>
      </c>
      <c r="E25">
        <v>587</v>
      </c>
      <c r="F25">
        <v>562</v>
      </c>
      <c r="G25">
        <v>545</v>
      </c>
      <c r="H25">
        <v>546</v>
      </c>
    </row>
    <row r="26" spans="1:8" x14ac:dyDescent="0.25">
      <c r="A26">
        <v>96</v>
      </c>
      <c r="B26" t="s">
        <v>12</v>
      </c>
      <c r="C26" t="s">
        <v>16</v>
      </c>
      <c r="D26">
        <v>96</v>
      </c>
      <c r="E26">
        <v>48</v>
      </c>
      <c r="F26">
        <v>44</v>
      </c>
      <c r="G26">
        <v>44</v>
      </c>
      <c r="H26">
        <v>42</v>
      </c>
    </row>
    <row r="27" spans="1:8" x14ac:dyDescent="0.25">
      <c r="A27">
        <v>98</v>
      </c>
      <c r="B27" t="s">
        <v>13</v>
      </c>
      <c r="C27" t="s">
        <v>18</v>
      </c>
      <c r="D27">
        <v>98</v>
      </c>
      <c r="E27">
        <v>131</v>
      </c>
      <c r="F27">
        <v>126</v>
      </c>
      <c r="G27">
        <v>120</v>
      </c>
      <c r="H27">
        <v>133</v>
      </c>
    </row>
    <row r="31" spans="1:8" x14ac:dyDescent="0.25">
      <c r="B31" t="s">
        <v>21</v>
      </c>
      <c r="D31" t="s">
        <v>27</v>
      </c>
      <c r="E31" s="25">
        <f>AVERAGE(E14:E27)</f>
        <v>266</v>
      </c>
      <c r="F31" s="1">
        <f t="shared" ref="F31:H31" si="0">AVERAGE(F14:F27)</f>
        <v>250.57142857142858</v>
      </c>
      <c r="G31" s="1">
        <f t="shared" si="0"/>
        <v>249.07142857142858</v>
      </c>
      <c r="H31" s="27">
        <f t="shared" si="0"/>
        <v>247.85714285714286</v>
      </c>
    </row>
    <row r="32" spans="1:8" x14ac:dyDescent="0.25">
      <c r="B32" t="s">
        <v>22</v>
      </c>
      <c r="D32" t="s">
        <v>17</v>
      </c>
      <c r="E32" s="1">
        <f>AVERAGE(E16,E23,E24,E25)</f>
        <v>243.25</v>
      </c>
      <c r="F32" s="1">
        <f t="shared" ref="F32:H32" si="1">AVERAGE(F16,F23,F24,F25)</f>
        <v>226.75</v>
      </c>
      <c r="G32" s="1">
        <f t="shared" si="1"/>
        <v>226</v>
      </c>
      <c r="H32" s="1">
        <f t="shared" si="1"/>
        <v>222.75</v>
      </c>
    </row>
    <row r="33" spans="2:8" x14ac:dyDescent="0.25">
      <c r="B33" t="s">
        <v>23</v>
      </c>
      <c r="D33" t="s">
        <v>16</v>
      </c>
      <c r="E33" s="1">
        <f>AVERAGE(E14,E15,E18,E20,E21,E22,E26)</f>
        <v>320.71428571428572</v>
      </c>
      <c r="F33" s="1">
        <f t="shared" ref="F33:H33" si="2">AVERAGE(F14,F15,F18,F20,F21,F22,F26)</f>
        <v>303.71428571428572</v>
      </c>
      <c r="G33" s="1">
        <f t="shared" si="2"/>
        <v>303.14285714285717</v>
      </c>
      <c r="H33" s="1">
        <f t="shared" si="2"/>
        <v>298.42857142857144</v>
      </c>
    </row>
    <row r="34" spans="2:8" x14ac:dyDescent="0.25">
      <c r="B34" t="s">
        <v>24</v>
      </c>
      <c r="D34" t="s">
        <v>18</v>
      </c>
      <c r="E34" s="1">
        <f>AVERAGE(E17,E27)</f>
        <v>171.5</v>
      </c>
      <c r="F34" s="1">
        <f t="shared" ref="F34:H34" si="3">AVERAGE(F17,F27)</f>
        <v>162.5</v>
      </c>
      <c r="G34" s="1">
        <f t="shared" si="3"/>
        <v>156.5</v>
      </c>
      <c r="H34" s="1">
        <f t="shared" si="3"/>
        <v>164.5</v>
      </c>
    </row>
    <row r="35" spans="2:8" x14ac:dyDescent="0.25">
      <c r="B35" t="s">
        <v>25</v>
      </c>
      <c r="E35" s="1">
        <f>(E14+E16+E17+E18+E19+E20+SUM(E22:E24)+E21+E26+E27)/12</f>
        <v>252</v>
      </c>
      <c r="F35" s="1">
        <f t="shared" ref="F35:H35" si="4">(F14+F16+F17+F18+F19+F20+SUM(F22:F24)+F21+F26+F27)/12</f>
        <v>236</v>
      </c>
      <c r="G35" s="1">
        <f t="shared" si="4"/>
        <v>235.66666666666666</v>
      </c>
      <c r="H35" s="1">
        <f t="shared" si="4"/>
        <v>235.83333333333334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0"/>
  <sheetViews>
    <sheetView workbookViewId="0">
      <selection activeCell="K34" sqref="K34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2:6" x14ac:dyDescent="0.25">
      <c r="E3" t="s">
        <v>29</v>
      </c>
    </row>
    <row r="7" spans="2:6" x14ac:dyDescent="0.25">
      <c r="B7" t="s">
        <v>14</v>
      </c>
      <c r="C7" t="s">
        <v>15</v>
      </c>
      <c r="E7" t="s">
        <v>20</v>
      </c>
      <c r="F7" t="s">
        <v>26</v>
      </c>
    </row>
    <row r="9" spans="2:6" x14ac:dyDescent="0.25">
      <c r="B9" t="s">
        <v>0</v>
      </c>
      <c r="C9" t="s">
        <v>16</v>
      </c>
      <c r="E9">
        <v>167</v>
      </c>
      <c r="F9">
        <v>122</v>
      </c>
    </row>
    <row r="10" spans="2:6" x14ac:dyDescent="0.25">
      <c r="B10" t="s">
        <v>1</v>
      </c>
      <c r="C10" t="s">
        <v>16</v>
      </c>
      <c r="E10">
        <v>113</v>
      </c>
      <c r="F10">
        <v>92</v>
      </c>
    </row>
    <row r="11" spans="2:6" x14ac:dyDescent="0.25">
      <c r="B11" t="s">
        <v>2</v>
      </c>
      <c r="C11" t="s">
        <v>17</v>
      </c>
      <c r="E11">
        <v>159</v>
      </c>
      <c r="F11">
        <v>140</v>
      </c>
    </row>
    <row r="12" spans="2:6" x14ac:dyDescent="0.25">
      <c r="B12" t="s">
        <v>3</v>
      </c>
      <c r="C12" t="s">
        <v>18</v>
      </c>
      <c r="E12">
        <v>212</v>
      </c>
      <c r="F12">
        <v>184</v>
      </c>
    </row>
    <row r="13" spans="2:6" x14ac:dyDescent="0.25">
      <c r="B13" t="s">
        <v>4</v>
      </c>
      <c r="C13" t="s">
        <v>16</v>
      </c>
      <c r="E13">
        <v>75</v>
      </c>
      <c r="F13">
        <v>62</v>
      </c>
    </row>
    <row r="14" spans="2:6" x14ac:dyDescent="0.25">
      <c r="B14" t="s">
        <v>5</v>
      </c>
      <c r="C14" t="s">
        <v>18</v>
      </c>
      <c r="E14">
        <v>163</v>
      </c>
      <c r="F14">
        <v>150</v>
      </c>
    </row>
    <row r="15" spans="2:6" x14ac:dyDescent="0.25">
      <c r="B15" t="s">
        <v>6</v>
      </c>
      <c r="C15" t="s">
        <v>16</v>
      </c>
      <c r="E15">
        <v>96</v>
      </c>
      <c r="F15">
        <v>84</v>
      </c>
    </row>
    <row r="16" spans="2:6" x14ac:dyDescent="0.25">
      <c r="B16" t="s">
        <v>7</v>
      </c>
      <c r="C16" t="s">
        <v>16</v>
      </c>
      <c r="E16">
        <v>1439</v>
      </c>
      <c r="F16">
        <v>1278</v>
      </c>
    </row>
    <row r="17" spans="2:7" x14ac:dyDescent="0.25">
      <c r="B17" t="s">
        <v>8</v>
      </c>
      <c r="C17" t="s">
        <v>16</v>
      </c>
      <c r="E17">
        <v>307</v>
      </c>
      <c r="F17">
        <v>285</v>
      </c>
    </row>
    <row r="18" spans="2:7" x14ac:dyDescent="0.25">
      <c r="B18" t="s">
        <v>9</v>
      </c>
      <c r="C18" t="s">
        <v>17</v>
      </c>
      <c r="E18">
        <v>108</v>
      </c>
      <c r="F18">
        <v>80</v>
      </c>
    </row>
    <row r="19" spans="2:7" x14ac:dyDescent="0.25">
      <c r="B19" t="s">
        <v>10</v>
      </c>
      <c r="C19" t="s">
        <v>17</v>
      </c>
      <c r="E19">
        <v>119</v>
      </c>
      <c r="F19">
        <v>90</v>
      </c>
    </row>
    <row r="20" spans="2:7" x14ac:dyDescent="0.25">
      <c r="B20" t="s">
        <v>11</v>
      </c>
      <c r="C20" t="s">
        <v>17</v>
      </c>
      <c r="E20">
        <v>587</v>
      </c>
      <c r="F20">
        <v>565</v>
      </c>
    </row>
    <row r="21" spans="2:7" x14ac:dyDescent="0.25">
      <c r="B21" t="s">
        <v>12</v>
      </c>
      <c r="C21" t="s">
        <v>16</v>
      </c>
      <c r="E21">
        <v>48</v>
      </c>
      <c r="F21">
        <v>38</v>
      </c>
    </row>
    <row r="22" spans="2:7" x14ac:dyDescent="0.25">
      <c r="B22" t="s">
        <v>13</v>
      </c>
      <c r="C22" t="s">
        <v>18</v>
      </c>
      <c r="E22">
        <v>131</v>
      </c>
      <c r="F22">
        <v>103</v>
      </c>
    </row>
    <row r="25" spans="2:7" x14ac:dyDescent="0.25">
      <c r="E25" t="s">
        <v>19</v>
      </c>
      <c r="F25" t="s">
        <v>26</v>
      </c>
    </row>
    <row r="26" spans="2:7" x14ac:dyDescent="0.25">
      <c r="B26" t="s">
        <v>21</v>
      </c>
      <c r="D26" t="s">
        <v>27</v>
      </c>
      <c r="E26" s="25">
        <f>AVERAGE(E9:E22)</f>
        <v>266</v>
      </c>
      <c r="F26" s="27">
        <f>AVERAGE(F9:F22)</f>
        <v>233.78571428571428</v>
      </c>
      <c r="G26">
        <f>E26/F26</f>
        <v>1.1377940727161626</v>
      </c>
    </row>
    <row r="27" spans="2:7" x14ac:dyDescent="0.25">
      <c r="B27" t="s">
        <v>22</v>
      </c>
      <c r="D27" t="s">
        <v>17</v>
      </c>
      <c r="E27" s="1">
        <f>AVERAGE(E11,E18,E19,E20)</f>
        <v>243.25</v>
      </c>
      <c r="F27" s="1">
        <f>AVERAGE(F11,F18,F19,F20)</f>
        <v>218.75</v>
      </c>
      <c r="G27">
        <f t="shared" ref="G27:G30" si="0">E27/F27</f>
        <v>1.1120000000000001</v>
      </c>
    </row>
    <row r="28" spans="2:7" x14ac:dyDescent="0.25">
      <c r="B28" t="s">
        <v>23</v>
      </c>
      <c r="D28" t="s">
        <v>16</v>
      </c>
      <c r="E28" s="1">
        <f>AVERAGE(E9,E10,E13,E15,E16,E17,E21)</f>
        <v>320.71428571428572</v>
      </c>
      <c r="F28" s="1">
        <f>AVERAGE(F9,F10,F13,F15,F16,F17,F21)</f>
        <v>280.14285714285717</v>
      </c>
      <c r="G28">
        <f t="shared" si="0"/>
        <v>1.1448240693523712</v>
      </c>
    </row>
    <row r="29" spans="2:7" x14ac:dyDescent="0.25">
      <c r="B29" t="s">
        <v>24</v>
      </c>
      <c r="D29" t="s">
        <v>18</v>
      </c>
      <c r="E29" s="1">
        <f>AVERAGE(E12,E22)</f>
        <v>171.5</v>
      </c>
      <c r="F29" s="1">
        <f>AVERAGE(F12,F22)</f>
        <v>143.5</v>
      </c>
      <c r="G29">
        <f t="shared" si="0"/>
        <v>1.1951219512195121</v>
      </c>
    </row>
    <row r="30" spans="2:7" x14ac:dyDescent="0.25">
      <c r="B30" t="s">
        <v>25</v>
      </c>
      <c r="E30" s="1">
        <f>(E9+E11+E12+E13+E14+E15+SUM(E17:E19)+E16+E21+E22)/12</f>
        <v>252</v>
      </c>
      <c r="F30" s="1">
        <f>(F9+F11+F12+F13+F14+F15+SUM(F17:F19)+F16+F21+F22)/12</f>
        <v>218</v>
      </c>
      <c r="G30">
        <f t="shared" si="0"/>
        <v>1.1559633027522935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AD01-D761-4028-A99B-E6F7973F7E75}">
  <dimension ref="A3:H45"/>
  <sheetViews>
    <sheetView tabSelected="1" topLeftCell="A10" workbookViewId="0">
      <selection activeCell="D49" sqref="D49"/>
    </sheetView>
  </sheetViews>
  <sheetFormatPr baseColWidth="10" defaultColWidth="9.140625" defaultRowHeight="15" x14ac:dyDescent="0.25"/>
  <cols>
    <col min="3" max="3" width="11.5703125" bestFit="1" customWidth="1"/>
    <col min="5" max="5" width="22.5703125" bestFit="1" customWidth="1"/>
    <col min="6" max="6" width="23.85546875" bestFit="1" customWidth="1"/>
  </cols>
  <sheetData>
    <row r="3" spans="1:7" x14ac:dyDescent="0.25">
      <c r="E3" t="s">
        <v>29</v>
      </c>
    </row>
    <row r="7" spans="1:7" x14ac:dyDescent="0.25">
      <c r="B7" t="s">
        <v>14</v>
      </c>
      <c r="C7" t="s">
        <v>15</v>
      </c>
      <c r="D7" t="s">
        <v>30</v>
      </c>
      <c r="E7" t="s">
        <v>19</v>
      </c>
      <c r="F7" t="s">
        <v>28</v>
      </c>
      <c r="G7" t="s">
        <v>64</v>
      </c>
    </row>
    <row r="8" spans="1:7" x14ac:dyDescent="0.25">
      <c r="A8">
        <v>3</v>
      </c>
      <c r="B8" t="s">
        <v>0</v>
      </c>
      <c r="C8" t="s">
        <v>16</v>
      </c>
      <c r="D8">
        <v>3</v>
      </c>
      <c r="E8">
        <v>167</v>
      </c>
      <c r="F8">
        <v>134</v>
      </c>
      <c r="G8" s="28">
        <f>F8/E8</f>
        <v>0.80239520958083832</v>
      </c>
    </row>
    <row r="9" spans="1:7" x14ac:dyDescent="0.25">
      <c r="A9">
        <v>6</v>
      </c>
      <c r="B9" t="s">
        <v>1</v>
      </c>
      <c r="C9" t="s">
        <v>16</v>
      </c>
      <c r="D9">
        <v>6</v>
      </c>
      <c r="E9">
        <v>113</v>
      </c>
      <c r="F9">
        <v>91</v>
      </c>
      <c r="G9" s="28">
        <f t="shared" ref="G9:G21" si="0">F9/E9</f>
        <v>0.80530973451327437</v>
      </c>
    </row>
    <row r="10" spans="1:7" x14ac:dyDescent="0.25">
      <c r="A10">
        <v>7</v>
      </c>
      <c r="B10" t="s">
        <v>2</v>
      </c>
      <c r="C10" t="s">
        <v>17</v>
      </c>
      <c r="D10">
        <v>7</v>
      </c>
      <c r="E10">
        <v>159</v>
      </c>
      <c r="F10">
        <v>92</v>
      </c>
      <c r="G10" s="28">
        <f t="shared" si="0"/>
        <v>0.57861635220125784</v>
      </c>
    </row>
    <row r="11" spans="1:7" x14ac:dyDescent="0.25">
      <c r="A11">
        <v>13</v>
      </c>
      <c r="B11" t="s">
        <v>3</v>
      </c>
      <c r="C11" t="s">
        <v>18</v>
      </c>
      <c r="D11">
        <v>13</v>
      </c>
      <c r="E11">
        <v>212</v>
      </c>
      <c r="F11">
        <v>91</v>
      </c>
      <c r="G11" s="28">
        <f t="shared" si="0"/>
        <v>0.42924528301886794</v>
      </c>
    </row>
    <row r="12" spans="1:7" x14ac:dyDescent="0.25">
      <c r="A12">
        <v>19</v>
      </c>
      <c r="B12" t="s">
        <v>4</v>
      </c>
      <c r="C12" t="s">
        <v>16</v>
      </c>
      <c r="D12">
        <v>19</v>
      </c>
      <c r="E12">
        <v>75</v>
      </c>
      <c r="F12">
        <v>37</v>
      </c>
      <c r="G12" s="28">
        <f t="shared" si="0"/>
        <v>0.49333333333333335</v>
      </c>
    </row>
    <row r="13" spans="1:7" x14ac:dyDescent="0.25">
      <c r="A13">
        <v>27</v>
      </c>
      <c r="B13" t="s">
        <v>5</v>
      </c>
      <c r="C13" t="s">
        <v>18</v>
      </c>
      <c r="D13">
        <v>27</v>
      </c>
      <c r="E13">
        <v>163</v>
      </c>
      <c r="F13">
        <v>96</v>
      </c>
      <c r="G13" s="28">
        <f t="shared" si="0"/>
        <v>0.58895705521472397</v>
      </c>
    </row>
    <row r="14" spans="1:7" x14ac:dyDescent="0.25">
      <c r="A14">
        <v>42</v>
      </c>
      <c r="B14" t="s">
        <v>6</v>
      </c>
      <c r="C14" t="s">
        <v>16</v>
      </c>
      <c r="D14">
        <v>42</v>
      </c>
      <c r="E14">
        <v>96</v>
      </c>
      <c r="F14">
        <v>52</v>
      </c>
      <c r="G14" s="28">
        <f t="shared" si="0"/>
        <v>0.54166666666666663</v>
      </c>
    </row>
    <row r="15" spans="1:7" x14ac:dyDescent="0.25">
      <c r="A15">
        <v>43</v>
      </c>
      <c r="B15" t="s">
        <v>7</v>
      </c>
      <c r="C15" t="s">
        <v>16</v>
      </c>
      <c r="D15">
        <v>43</v>
      </c>
      <c r="E15">
        <v>1439</v>
      </c>
      <c r="F15">
        <v>620</v>
      </c>
      <c r="G15" s="28">
        <f t="shared" si="0"/>
        <v>0.43085476025017372</v>
      </c>
    </row>
    <row r="16" spans="1:7" x14ac:dyDescent="0.25">
      <c r="A16">
        <v>48</v>
      </c>
      <c r="B16" t="s">
        <v>8</v>
      </c>
      <c r="C16" t="s">
        <v>16</v>
      </c>
      <c r="D16">
        <v>48</v>
      </c>
      <c r="E16">
        <v>307</v>
      </c>
      <c r="F16">
        <v>140</v>
      </c>
      <c r="G16" s="28">
        <f t="shared" si="0"/>
        <v>0.4560260586319218</v>
      </c>
    </row>
    <row r="17" spans="1:8" x14ac:dyDescent="0.25">
      <c r="A17">
        <v>52</v>
      </c>
      <c r="B17" t="s">
        <v>9</v>
      </c>
      <c r="C17" t="s">
        <v>17</v>
      </c>
      <c r="D17">
        <v>52</v>
      </c>
      <c r="E17">
        <v>108</v>
      </c>
      <c r="F17">
        <v>60</v>
      </c>
      <c r="G17" s="28">
        <f t="shared" si="0"/>
        <v>0.55555555555555558</v>
      </c>
    </row>
    <row r="18" spans="1:8" x14ac:dyDescent="0.25">
      <c r="A18">
        <v>55</v>
      </c>
      <c r="B18" t="s">
        <v>10</v>
      </c>
      <c r="C18" t="s">
        <v>17</v>
      </c>
      <c r="D18">
        <v>55</v>
      </c>
      <c r="E18">
        <v>119</v>
      </c>
      <c r="F18">
        <v>78</v>
      </c>
      <c r="G18" s="28">
        <f t="shared" si="0"/>
        <v>0.65546218487394958</v>
      </c>
    </row>
    <row r="19" spans="1:8" x14ac:dyDescent="0.25">
      <c r="A19">
        <v>70</v>
      </c>
      <c r="B19" t="s">
        <v>11</v>
      </c>
      <c r="C19" t="s">
        <v>17</v>
      </c>
      <c r="D19">
        <v>70</v>
      </c>
      <c r="E19">
        <v>587</v>
      </c>
      <c r="F19">
        <v>267</v>
      </c>
      <c r="G19" s="28">
        <f t="shared" si="0"/>
        <v>0.45485519591141399</v>
      </c>
    </row>
    <row r="20" spans="1:8" x14ac:dyDescent="0.25">
      <c r="A20">
        <v>96</v>
      </c>
      <c r="B20" t="s">
        <v>12</v>
      </c>
      <c r="C20" t="s">
        <v>16</v>
      </c>
      <c r="D20">
        <v>96</v>
      </c>
      <c r="E20">
        <v>48</v>
      </c>
      <c r="F20">
        <v>23</v>
      </c>
      <c r="G20" s="28">
        <f t="shared" si="0"/>
        <v>0.47916666666666669</v>
      </c>
    </row>
    <row r="21" spans="1:8" x14ac:dyDescent="0.25">
      <c r="A21">
        <v>98</v>
      </c>
      <c r="B21" t="s">
        <v>13</v>
      </c>
      <c r="C21" t="s">
        <v>18</v>
      </c>
      <c r="D21">
        <v>98</v>
      </c>
      <c r="E21">
        <v>131</v>
      </c>
      <c r="F21">
        <v>111</v>
      </c>
      <c r="G21" s="28">
        <f t="shared" si="0"/>
        <v>0.84732824427480913</v>
      </c>
    </row>
    <row r="24" spans="1:8" x14ac:dyDescent="0.25">
      <c r="E24" t="s">
        <v>19</v>
      </c>
      <c r="F24" t="s">
        <v>28</v>
      </c>
      <c r="G24" t="s">
        <v>64</v>
      </c>
    </row>
    <row r="25" spans="1:8" x14ac:dyDescent="0.25">
      <c r="B25" t="s">
        <v>21</v>
      </c>
      <c r="D25" t="s">
        <v>27</v>
      </c>
      <c r="E25" s="25">
        <f>AVERAGE(E8:E21)</f>
        <v>266</v>
      </c>
      <c r="F25" s="27">
        <f>AVERAGE(F8:F21)</f>
        <v>135.14285714285714</v>
      </c>
      <c r="G25" s="28">
        <f>F25/E25</f>
        <v>0.50805585392051555</v>
      </c>
      <c r="H25">
        <f>E25/F25</f>
        <v>1.9682875264270614</v>
      </c>
    </row>
    <row r="26" spans="1:8" x14ac:dyDescent="0.25">
      <c r="B26" t="s">
        <v>22</v>
      </c>
      <c r="D26" t="s">
        <v>65</v>
      </c>
      <c r="E26" s="1">
        <f>AVERAGE(E10,E17,E18,E19)</f>
        <v>243.25</v>
      </c>
      <c r="F26" s="1">
        <f>AVERAGE(F10,F17,F18,F19)</f>
        <v>124.25</v>
      </c>
      <c r="G26" s="28">
        <f t="shared" ref="G26:G29" si="1">F26/E26</f>
        <v>0.51079136690647486</v>
      </c>
      <c r="H26">
        <f t="shared" ref="H26:H29" si="2">E26/F26</f>
        <v>1.9577464788732395</v>
      </c>
    </row>
    <row r="27" spans="1:8" x14ac:dyDescent="0.25">
      <c r="B27" t="s">
        <v>23</v>
      </c>
      <c r="D27" t="s">
        <v>16</v>
      </c>
      <c r="E27" s="1">
        <f>AVERAGE(E8,E9,E12,E14,E15,E16,E20)</f>
        <v>320.71428571428572</v>
      </c>
      <c r="F27" s="1">
        <f>AVERAGE(F8,F9,F12,F14,F15,F16,F20)</f>
        <v>156.71428571428572</v>
      </c>
      <c r="G27" s="28">
        <f t="shared" si="1"/>
        <v>0.48864142538975502</v>
      </c>
      <c r="H27">
        <f t="shared" si="2"/>
        <v>2.0464904284412033</v>
      </c>
    </row>
    <row r="28" spans="1:8" x14ac:dyDescent="0.25">
      <c r="B28" t="s">
        <v>24</v>
      </c>
      <c r="D28" t="s">
        <v>18</v>
      </c>
      <c r="E28" s="1">
        <f>AVERAGE(E11,E21)</f>
        <v>171.5</v>
      </c>
      <c r="F28" s="1">
        <f>AVERAGE(F11,F21)</f>
        <v>101</v>
      </c>
      <c r="G28" s="28">
        <f t="shared" si="1"/>
        <v>0.58892128279883382</v>
      </c>
      <c r="H28">
        <f t="shared" si="2"/>
        <v>1.698019801980198</v>
      </c>
    </row>
    <row r="29" spans="1:8" x14ac:dyDescent="0.25">
      <c r="B29" t="s">
        <v>25</v>
      </c>
      <c r="E29" s="1">
        <f>(E8+E10+E11+E12+E13+E14+SUM(E16:E18)+E15+E20+E21)/12</f>
        <v>252</v>
      </c>
      <c r="F29" s="1">
        <f>(F8+F10+F11+F12+F13+F14+SUM(F16:F18)+F15+F20+F21)/12</f>
        <v>127.83333333333333</v>
      </c>
      <c r="G29" s="28">
        <f t="shared" si="1"/>
        <v>0.50727513227513221</v>
      </c>
      <c r="H29">
        <f t="shared" si="2"/>
        <v>1.9713168187744459</v>
      </c>
    </row>
    <row r="36" spans="2:5" x14ac:dyDescent="0.25">
      <c r="B36" t="s">
        <v>71</v>
      </c>
    </row>
    <row r="38" spans="2:5" x14ac:dyDescent="0.25">
      <c r="B38" t="s">
        <v>39</v>
      </c>
      <c r="E38" t="s">
        <v>42</v>
      </c>
    </row>
    <row r="39" spans="2:5" x14ac:dyDescent="0.25">
      <c r="B39" t="s">
        <v>31</v>
      </c>
      <c r="E39">
        <v>75</v>
      </c>
    </row>
    <row r="40" spans="2:5" x14ac:dyDescent="0.25">
      <c r="B40" t="s">
        <v>72</v>
      </c>
      <c r="E40">
        <v>1</v>
      </c>
    </row>
    <row r="41" spans="2:5" x14ac:dyDescent="0.25">
      <c r="B41" t="s">
        <v>73</v>
      </c>
      <c r="E41" t="s">
        <v>74</v>
      </c>
    </row>
    <row r="42" spans="2:5" x14ac:dyDescent="0.25">
      <c r="B42" t="s">
        <v>75</v>
      </c>
      <c r="E42" t="s">
        <v>76</v>
      </c>
    </row>
    <row r="43" spans="2:5" x14ac:dyDescent="0.25">
      <c r="B43" t="s">
        <v>77</v>
      </c>
      <c r="E43" t="s">
        <v>80</v>
      </c>
    </row>
    <row r="44" spans="2:5" x14ac:dyDescent="0.25">
      <c r="B44" t="s">
        <v>78</v>
      </c>
      <c r="E44" t="s">
        <v>81</v>
      </c>
    </row>
    <row r="45" spans="2:5" x14ac:dyDescent="0.25">
      <c r="B45" t="s">
        <v>79</v>
      </c>
      <c r="E45" t="s"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F94-213E-4D4C-96AE-0DB010C108A5}">
  <dimension ref="A3:L31"/>
  <sheetViews>
    <sheetView workbookViewId="0">
      <selection activeCell="O18" sqref="O18"/>
    </sheetView>
  </sheetViews>
  <sheetFormatPr baseColWidth="10" defaultRowHeight="15" x14ac:dyDescent="0.25"/>
  <cols>
    <col min="12" max="12" width="11.42578125" style="29"/>
  </cols>
  <sheetData>
    <row r="3" spans="1:12" x14ac:dyDescent="0.25">
      <c r="D3" t="s">
        <v>29</v>
      </c>
    </row>
    <row r="9" spans="1:12" x14ac:dyDescent="0.25">
      <c r="B9" t="s">
        <v>14</v>
      </c>
      <c r="C9" t="s">
        <v>15</v>
      </c>
      <c r="D9" t="s">
        <v>30</v>
      </c>
      <c r="E9" t="s">
        <v>33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L9" s="29" t="s">
        <v>66</v>
      </c>
    </row>
    <row r="10" spans="1:12" x14ac:dyDescent="0.25">
      <c r="A10">
        <v>3</v>
      </c>
      <c r="B10" t="s">
        <v>0</v>
      </c>
      <c r="C10" t="s">
        <v>16</v>
      </c>
      <c r="D10">
        <v>3</v>
      </c>
      <c r="E10">
        <v>134</v>
      </c>
      <c r="F10">
        <v>60</v>
      </c>
      <c r="G10">
        <v>1799</v>
      </c>
      <c r="H10">
        <v>1962</v>
      </c>
      <c r="I10">
        <v>8085</v>
      </c>
      <c r="J10" s="1">
        <v>3356.333333333333</v>
      </c>
      <c r="K10" s="1"/>
      <c r="L10" s="29">
        <v>134</v>
      </c>
    </row>
    <row r="11" spans="1:12" x14ac:dyDescent="0.25">
      <c r="A11">
        <v>6</v>
      </c>
      <c r="B11" t="s">
        <v>1</v>
      </c>
      <c r="C11" t="s">
        <v>16</v>
      </c>
      <c r="D11">
        <v>6</v>
      </c>
      <c r="E11">
        <v>91</v>
      </c>
      <c r="F11">
        <v>52</v>
      </c>
      <c r="G11">
        <v>1441</v>
      </c>
      <c r="H11">
        <v>7930</v>
      </c>
      <c r="I11">
        <v>10637</v>
      </c>
      <c r="J11" s="1">
        <v>47268.666666666664</v>
      </c>
      <c r="K11" s="1"/>
      <c r="L11" s="29">
        <v>91</v>
      </c>
    </row>
    <row r="12" spans="1:12" x14ac:dyDescent="0.25">
      <c r="A12">
        <v>7</v>
      </c>
      <c r="B12" t="s">
        <v>2</v>
      </c>
      <c r="C12" t="s">
        <v>17</v>
      </c>
      <c r="D12">
        <v>7</v>
      </c>
      <c r="E12">
        <v>92</v>
      </c>
      <c r="F12">
        <v>213</v>
      </c>
      <c r="G12">
        <v>1283</v>
      </c>
      <c r="H12">
        <v>2968</v>
      </c>
      <c r="I12">
        <v>7719</v>
      </c>
      <c r="J12" s="1">
        <v>57451.666666666664</v>
      </c>
      <c r="K12" s="1"/>
      <c r="L12" s="29">
        <v>92</v>
      </c>
    </row>
    <row r="13" spans="1:12" x14ac:dyDescent="0.25">
      <c r="A13">
        <v>13</v>
      </c>
      <c r="B13" t="s">
        <v>3</v>
      </c>
      <c r="C13" t="s">
        <v>18</v>
      </c>
      <c r="D13">
        <v>13</v>
      </c>
      <c r="E13">
        <v>91</v>
      </c>
      <c r="F13">
        <v>47</v>
      </c>
      <c r="G13">
        <v>625</v>
      </c>
      <c r="H13">
        <v>3834</v>
      </c>
      <c r="I13">
        <v>11250</v>
      </c>
      <c r="J13" s="1">
        <v>119611.33333333333</v>
      </c>
      <c r="K13" s="1"/>
      <c r="L13" s="29">
        <v>91</v>
      </c>
    </row>
    <row r="14" spans="1:12" x14ac:dyDescent="0.25">
      <c r="A14">
        <v>19</v>
      </c>
      <c r="B14" t="s">
        <v>4</v>
      </c>
      <c r="C14" t="s">
        <v>16</v>
      </c>
      <c r="D14">
        <v>19</v>
      </c>
      <c r="E14">
        <v>37</v>
      </c>
      <c r="F14">
        <v>80</v>
      </c>
      <c r="G14">
        <v>1399</v>
      </c>
      <c r="H14">
        <v>7196</v>
      </c>
      <c r="I14">
        <v>9416</v>
      </c>
      <c r="J14" s="1">
        <v>46656.666666666664</v>
      </c>
      <c r="K14" s="1"/>
      <c r="L14" s="29">
        <v>37</v>
      </c>
    </row>
    <row r="15" spans="1:12" x14ac:dyDescent="0.25">
      <c r="A15">
        <v>27</v>
      </c>
      <c r="B15" t="s">
        <v>5</v>
      </c>
      <c r="C15" t="s">
        <v>18</v>
      </c>
      <c r="D15">
        <v>27</v>
      </c>
      <c r="E15">
        <v>96</v>
      </c>
      <c r="F15">
        <v>476</v>
      </c>
      <c r="G15">
        <v>1387</v>
      </c>
      <c r="H15">
        <v>2989</v>
      </c>
      <c r="I15">
        <v>7842</v>
      </c>
      <c r="J15" s="1">
        <v>57491.333333333328</v>
      </c>
      <c r="K15" s="1"/>
      <c r="L15" s="29">
        <v>96</v>
      </c>
    </row>
    <row r="16" spans="1:12" x14ac:dyDescent="0.25">
      <c r="A16">
        <v>42</v>
      </c>
      <c r="B16" t="s">
        <v>6</v>
      </c>
      <c r="C16" t="s">
        <v>16</v>
      </c>
      <c r="D16">
        <v>42</v>
      </c>
      <c r="E16">
        <v>52</v>
      </c>
      <c r="F16">
        <v>49</v>
      </c>
      <c r="G16">
        <v>1281</v>
      </c>
      <c r="H16">
        <v>1903</v>
      </c>
      <c r="I16">
        <v>8403</v>
      </c>
      <c r="J16" s="1">
        <v>46587.666666666672</v>
      </c>
      <c r="K16" s="1"/>
      <c r="L16" s="29">
        <v>52</v>
      </c>
    </row>
    <row r="17" spans="1:12" x14ac:dyDescent="0.25">
      <c r="A17">
        <v>43</v>
      </c>
      <c r="B17" t="s">
        <v>7</v>
      </c>
      <c r="C17" t="s">
        <v>16</v>
      </c>
      <c r="D17">
        <v>43</v>
      </c>
      <c r="E17">
        <v>620</v>
      </c>
      <c r="F17">
        <v>55</v>
      </c>
      <c r="G17">
        <v>1304</v>
      </c>
      <c r="H17">
        <v>1830</v>
      </c>
      <c r="I17">
        <v>9420</v>
      </c>
      <c r="J17" s="1">
        <v>83977.666666666657</v>
      </c>
      <c r="K17" s="1"/>
    </row>
    <row r="18" spans="1:12" x14ac:dyDescent="0.25">
      <c r="A18">
        <v>48</v>
      </c>
      <c r="B18" t="s">
        <v>8</v>
      </c>
      <c r="C18" t="s">
        <v>16</v>
      </c>
      <c r="D18">
        <v>48</v>
      </c>
      <c r="E18">
        <v>140</v>
      </c>
      <c r="F18">
        <v>45</v>
      </c>
      <c r="G18">
        <v>630</v>
      </c>
      <c r="H18">
        <v>3434</v>
      </c>
      <c r="I18">
        <v>13388</v>
      </c>
      <c r="J18" s="1">
        <v>129415.66666666666</v>
      </c>
      <c r="K18" s="1"/>
      <c r="L18" s="29">
        <v>140</v>
      </c>
    </row>
    <row r="19" spans="1:12" x14ac:dyDescent="0.25">
      <c r="A19">
        <v>52</v>
      </c>
      <c r="B19" t="s">
        <v>9</v>
      </c>
      <c r="C19" t="s">
        <v>17</v>
      </c>
      <c r="D19">
        <v>52</v>
      </c>
      <c r="E19">
        <v>60</v>
      </c>
      <c r="F19">
        <v>67</v>
      </c>
      <c r="G19">
        <v>1321</v>
      </c>
      <c r="H19">
        <v>1953</v>
      </c>
      <c r="I19">
        <v>8198</v>
      </c>
      <c r="J19" s="1">
        <v>41974</v>
      </c>
      <c r="K19" s="1"/>
      <c r="L19" s="29">
        <v>60</v>
      </c>
    </row>
    <row r="20" spans="1:12" x14ac:dyDescent="0.25">
      <c r="A20">
        <v>55</v>
      </c>
      <c r="B20" t="s">
        <v>10</v>
      </c>
      <c r="C20" t="s">
        <v>17</v>
      </c>
      <c r="D20">
        <v>55</v>
      </c>
      <c r="E20">
        <v>78</v>
      </c>
      <c r="F20">
        <v>46</v>
      </c>
      <c r="G20">
        <v>1373</v>
      </c>
      <c r="H20">
        <v>1844</v>
      </c>
      <c r="I20">
        <v>8238</v>
      </c>
      <c r="J20" s="1">
        <v>39629.999999999993</v>
      </c>
      <c r="K20" s="1"/>
      <c r="L20" s="29">
        <v>78</v>
      </c>
    </row>
    <row r="21" spans="1:12" x14ac:dyDescent="0.25">
      <c r="A21">
        <v>70</v>
      </c>
      <c r="B21" t="s">
        <v>11</v>
      </c>
      <c r="C21" t="s">
        <v>17</v>
      </c>
      <c r="D21">
        <v>70</v>
      </c>
      <c r="E21">
        <v>267</v>
      </c>
      <c r="F21">
        <v>139</v>
      </c>
      <c r="G21">
        <v>870</v>
      </c>
      <c r="H21">
        <v>2483</v>
      </c>
      <c r="I21">
        <v>13741</v>
      </c>
      <c r="J21" s="1">
        <v>136306.66666666669</v>
      </c>
      <c r="K21" s="1"/>
      <c r="L21" s="29">
        <v>267</v>
      </c>
    </row>
    <row r="22" spans="1:12" x14ac:dyDescent="0.25">
      <c r="A22">
        <v>96</v>
      </c>
      <c r="B22" t="s">
        <v>12</v>
      </c>
      <c r="C22" t="s">
        <v>16</v>
      </c>
      <c r="D22">
        <v>96</v>
      </c>
      <c r="E22">
        <v>23</v>
      </c>
      <c r="F22">
        <v>33</v>
      </c>
      <c r="G22">
        <v>905</v>
      </c>
      <c r="H22">
        <v>2234</v>
      </c>
      <c r="I22">
        <v>7119</v>
      </c>
      <c r="J22" s="1">
        <v>41053</v>
      </c>
      <c r="K22" s="1"/>
      <c r="L22" s="29">
        <v>23</v>
      </c>
    </row>
    <row r="23" spans="1:12" x14ac:dyDescent="0.25">
      <c r="A23">
        <v>98</v>
      </c>
      <c r="B23" t="s">
        <v>13</v>
      </c>
      <c r="C23" t="s">
        <v>18</v>
      </c>
      <c r="D23">
        <v>98</v>
      </c>
      <c r="E23">
        <v>111</v>
      </c>
      <c r="F23">
        <v>463</v>
      </c>
      <c r="G23">
        <v>1792</v>
      </c>
      <c r="H23">
        <v>1852</v>
      </c>
      <c r="I23">
        <v>7784</v>
      </c>
      <c r="J23" s="1">
        <v>49355.333333333336</v>
      </c>
      <c r="K23" s="1"/>
      <c r="L23" s="29">
        <v>111</v>
      </c>
    </row>
    <row r="27" spans="1:12" x14ac:dyDescent="0.25">
      <c r="B27" t="s">
        <v>21</v>
      </c>
      <c r="D27" t="s">
        <v>27</v>
      </c>
      <c r="E27" s="1">
        <f>AVERAGE(E10:E23)</f>
        <v>135.14285714285714</v>
      </c>
      <c r="F27" s="27">
        <f t="shared" ref="F27:J27" si="0">AVERAGE(F10:F23)</f>
        <v>130.35714285714286</v>
      </c>
      <c r="G27" s="1">
        <f t="shared" si="0"/>
        <v>1243.5714285714287</v>
      </c>
      <c r="H27" s="1">
        <f>AVERAGE(H10:H23)</f>
        <v>3172.2857142857142</v>
      </c>
      <c r="I27" s="1">
        <f t="shared" si="0"/>
        <v>9374.2857142857138</v>
      </c>
      <c r="J27" s="1">
        <f t="shared" si="0"/>
        <v>64295.42857142858</v>
      </c>
      <c r="K27" s="1"/>
      <c r="L27" s="30">
        <f>SUM(L10:L23)/13</f>
        <v>97.84615384615384</v>
      </c>
    </row>
    <row r="28" spans="1:12" x14ac:dyDescent="0.25">
      <c r="B28" t="s">
        <v>22</v>
      </c>
      <c r="D28" t="s">
        <v>17</v>
      </c>
      <c r="E28" s="1">
        <f>AVERAGE(E12,E19,E20,E21)</f>
        <v>124.25</v>
      </c>
      <c r="F28" s="1">
        <f t="shared" ref="F28:J28" si="1">AVERAGE(F12,F19,F20,F21)</f>
        <v>116.25</v>
      </c>
      <c r="G28" s="1">
        <f t="shared" si="1"/>
        <v>1211.75</v>
      </c>
      <c r="H28" s="1">
        <f t="shared" si="1"/>
        <v>2312</v>
      </c>
      <c r="I28" s="1">
        <f t="shared" si="1"/>
        <v>9474</v>
      </c>
      <c r="J28" s="1">
        <f t="shared" si="1"/>
        <v>68840.583333333343</v>
      </c>
      <c r="K28" s="1"/>
      <c r="L28" s="30">
        <f>AVERAGE(L12,L19,L20,L21)</f>
        <v>124.25</v>
      </c>
    </row>
    <row r="29" spans="1:12" x14ac:dyDescent="0.25">
      <c r="B29" t="s">
        <v>23</v>
      </c>
      <c r="D29" t="s">
        <v>16</v>
      </c>
      <c r="E29" s="1">
        <f>AVERAGE(E10,E11,E14,E16,E17,E18,E22)</f>
        <v>156.71428571428572</v>
      </c>
      <c r="F29" s="1">
        <f t="shared" ref="F29:J29" si="2">AVERAGE(F10,F11,F14,F16,F17,F18,F22)</f>
        <v>53.428571428571431</v>
      </c>
      <c r="G29" s="1">
        <f t="shared" si="2"/>
        <v>1251.2857142857142</v>
      </c>
      <c r="H29" s="1">
        <f>AVERAGE(H10,H11,H14,H16,H17,H18,H22)</f>
        <v>3784.1428571428573</v>
      </c>
      <c r="I29" s="1">
        <f t="shared" si="2"/>
        <v>9495.4285714285706</v>
      </c>
      <c r="J29" s="1">
        <f t="shared" si="2"/>
        <v>56902.238095238092</v>
      </c>
      <c r="K29" s="1"/>
      <c r="L29" s="30">
        <f>AVERAGE(L10,L11,L14,L16,L18,L22)</f>
        <v>79.5</v>
      </c>
    </row>
    <row r="30" spans="1:12" x14ac:dyDescent="0.25">
      <c r="B30" t="s">
        <v>24</v>
      </c>
      <c r="D30" t="s">
        <v>18</v>
      </c>
      <c r="E30" s="1">
        <f>AVERAGE(E13,E23)</f>
        <v>101</v>
      </c>
      <c r="F30" s="1">
        <f t="shared" ref="F30:J30" si="3">AVERAGE(F13,F23)</f>
        <v>255</v>
      </c>
      <c r="G30" s="1">
        <f t="shared" si="3"/>
        <v>1208.5</v>
      </c>
      <c r="H30" s="1">
        <f t="shared" si="3"/>
        <v>2843</v>
      </c>
      <c r="I30" s="1">
        <f t="shared" si="3"/>
        <v>9517</v>
      </c>
      <c r="J30" s="1">
        <f t="shared" si="3"/>
        <v>84483.333333333328</v>
      </c>
      <c r="K30" s="1"/>
      <c r="L30" s="30">
        <f t="shared" ref="L30" si="4">AVERAGE(L13,L23)</f>
        <v>101</v>
      </c>
    </row>
    <row r="31" spans="1:12" x14ac:dyDescent="0.25">
      <c r="B31" t="s">
        <v>25</v>
      </c>
      <c r="E31" s="1">
        <f>(E10+E12+E13+E14+E15+E16+SUM(E18:E20)+E17+E22+E23)/12</f>
        <v>127.83333333333333</v>
      </c>
      <c r="F31" s="1">
        <f t="shared" ref="F31:J31" si="5">(F10+F12+F13+F14+F15+F16+SUM(F18:F20)+F17+F22+F23)/12</f>
        <v>136.16666666666666</v>
      </c>
      <c r="G31" s="1">
        <f t="shared" si="5"/>
        <v>1258.25</v>
      </c>
      <c r="H31" s="1">
        <f t="shared" si="5"/>
        <v>2833.25</v>
      </c>
      <c r="I31" s="1">
        <f t="shared" si="5"/>
        <v>8905.1666666666661</v>
      </c>
      <c r="J31" s="1">
        <f t="shared" si="5"/>
        <v>59713.388888888883</v>
      </c>
      <c r="K31" s="1"/>
      <c r="L31" s="30">
        <f>(L10+L12+L13+L14+L15+L16+L18+L19+L20+L22+L23)/12</f>
        <v>76.166666666666671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ShardsReplica</vt:lpstr>
      <vt:lpstr>Cache</vt:lpstr>
      <vt:lpstr>Heap</vt:lpstr>
      <vt:lpstr>Preload</vt:lpstr>
      <vt:lpstr>Segmente</vt:lpstr>
      <vt:lpstr>Final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2018-01-26T21:07:16Z</dcterms:modified>
</cp:coreProperties>
</file>